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480" yWindow="150" windowWidth="9720" windowHeight="6675" tabRatio="679" firstSheet="7" activeTab="14"/>
  </bookViews>
  <sheets>
    <sheet name="Obra Civil" sheetId="9" r:id="rId1"/>
    <sheet name="B01" sheetId="12" r:id="rId2"/>
    <sheet name="B02" sheetId="13" r:id="rId3"/>
    <sheet name="B03" sheetId="14" r:id="rId4"/>
    <sheet name="B04" sheetId="15" r:id="rId5"/>
    <sheet name="B0 5" sheetId="16" r:id="rId6"/>
    <sheet name="B06" sheetId="17" r:id="rId7"/>
    <sheet name="B07" sheetId="18" r:id="rId8"/>
    <sheet name="B08" sheetId="19" r:id="rId9"/>
    <sheet name="B09" sheetId="20" r:id="rId10"/>
    <sheet name="B10" sheetId="22" r:id="rId11"/>
    <sheet name="B11" sheetId="23" r:id="rId12"/>
    <sheet name="Plan1" sheetId="10" r:id="rId13"/>
    <sheet name="Obra Civil 2ª etapa" sheetId="24" r:id="rId14"/>
    <sheet name="Obra Civil 2ª etp. Valores Anti" sheetId="25" r:id="rId15"/>
  </sheets>
  <externalReferences>
    <externalReference r:id="rId16"/>
    <externalReference r:id="rId17"/>
  </externalReferences>
  <definedNames>
    <definedName name="_BDI1" localSheetId="5">#REF!</definedName>
    <definedName name="_BDI1" localSheetId="2">#REF!</definedName>
    <definedName name="_BDI1" localSheetId="3">#REF!</definedName>
    <definedName name="_BDI1" localSheetId="4">#REF!</definedName>
    <definedName name="_BDI1" localSheetId="6">#REF!</definedName>
    <definedName name="_BDI1" localSheetId="7">#REF!</definedName>
    <definedName name="_BDI1" localSheetId="8">#REF!</definedName>
    <definedName name="_BDI1" localSheetId="9">#REF!</definedName>
    <definedName name="_BDI1" localSheetId="10">#REF!</definedName>
    <definedName name="_BDI1" localSheetId="11">#REF!</definedName>
    <definedName name="_BDI1" localSheetId="13">#REF!</definedName>
    <definedName name="_BDI1" localSheetId="14">#REF!</definedName>
    <definedName name="_BDI1">#REF!</definedName>
    <definedName name="_Order1" hidden="1">255</definedName>
    <definedName name="_Toc167092222" localSheetId="5">'B0 5'!$I$8</definedName>
    <definedName name="_Toc167092222" localSheetId="1">'B01'!$I$8</definedName>
    <definedName name="_Toc167092222" localSheetId="2">'B02'!$I$8</definedName>
    <definedName name="_Toc167092222" localSheetId="3">'B03'!$I$8</definedName>
    <definedName name="_Toc167092222" localSheetId="4">'B04'!$I$8</definedName>
    <definedName name="_Toc167092222" localSheetId="6">'B06'!$I$8</definedName>
    <definedName name="_Toc167092222" localSheetId="7">'B07'!$I$8</definedName>
    <definedName name="_Toc167092222" localSheetId="8">'B08'!$I$8</definedName>
    <definedName name="_Toc167092222" localSheetId="9">'B09'!$I$8</definedName>
    <definedName name="_Toc167092222" localSheetId="10">'B10'!$I$8</definedName>
    <definedName name="_Toc167092222" localSheetId="11">'B11'!$I$8</definedName>
    <definedName name="_Toc167092223" localSheetId="5">'B0 5'!#REF!</definedName>
    <definedName name="_Toc167092223" localSheetId="1">'B01'!#REF!</definedName>
    <definedName name="_Toc167092223" localSheetId="2">'B02'!#REF!</definedName>
    <definedName name="_Toc167092223" localSheetId="3">'B03'!#REF!</definedName>
    <definedName name="_Toc167092223" localSheetId="4">'B04'!#REF!</definedName>
    <definedName name="_Toc167092223" localSheetId="6">'B06'!#REF!</definedName>
    <definedName name="_Toc167092223" localSheetId="7">'B07'!#REF!</definedName>
    <definedName name="_Toc167092223" localSheetId="8">'B08'!#REF!</definedName>
    <definedName name="_Toc167092223" localSheetId="9">'B09'!#REF!</definedName>
    <definedName name="_Toc167092223" localSheetId="10">'B10'!#REF!</definedName>
    <definedName name="_Toc167092223" localSheetId="11">'B11'!#REF!</definedName>
    <definedName name="_Toc167092224" localSheetId="5">'B0 5'!#REF!</definedName>
    <definedName name="_Toc167092224" localSheetId="1">'B01'!#REF!</definedName>
    <definedName name="_Toc167092224" localSheetId="2">'B02'!#REF!</definedName>
    <definedName name="_Toc167092224" localSheetId="3">'B03'!#REF!</definedName>
    <definedName name="_Toc167092224" localSheetId="4">'B04'!#REF!</definedName>
    <definedName name="_Toc167092224" localSheetId="6">'B06'!#REF!</definedName>
    <definedName name="_Toc167092224" localSheetId="7">'B07'!#REF!</definedName>
    <definedName name="_Toc167092224" localSheetId="8">'B08'!#REF!</definedName>
    <definedName name="_Toc167092224" localSheetId="9">'B09'!#REF!</definedName>
    <definedName name="_Toc167092224" localSheetId="10">'B10'!#REF!</definedName>
    <definedName name="_Toc167092224" localSheetId="11">'B11'!#REF!</definedName>
    <definedName name="AREA" localSheetId="5">#REF!</definedName>
    <definedName name="AREA" localSheetId="2">#REF!</definedName>
    <definedName name="AREA" localSheetId="3">#REF!</definedName>
    <definedName name="AREA" localSheetId="4">#REF!</definedName>
    <definedName name="AREA" localSheetId="6">#REF!</definedName>
    <definedName name="AREA" localSheetId="7">#REF!</definedName>
    <definedName name="AREA" localSheetId="8">#REF!</definedName>
    <definedName name="AREA" localSheetId="9">#REF!</definedName>
    <definedName name="AREA" localSheetId="10">#REF!</definedName>
    <definedName name="AREA" localSheetId="11">#REF!</definedName>
    <definedName name="AREA" localSheetId="13">#REF!</definedName>
    <definedName name="AREA" localSheetId="14">#REF!</definedName>
    <definedName name="AREA">#REF!</definedName>
    <definedName name="_xlnm.Print_Area" localSheetId="5">'B0 5'!$A$1:$L$336</definedName>
    <definedName name="_xlnm.Print_Area" localSheetId="1">'B01'!$A$1:$L$336</definedName>
    <definedName name="_xlnm.Print_Area" localSheetId="2">'B02'!$A$1:$L$336</definedName>
    <definedName name="_xlnm.Print_Area" localSheetId="3">'B03'!$A$1:$L$336</definedName>
    <definedName name="_xlnm.Print_Area" localSheetId="4">'B04'!$A$1:$L$336</definedName>
    <definedName name="_xlnm.Print_Area" localSheetId="6">'B06'!$A$1:$L$336</definedName>
    <definedName name="_xlnm.Print_Area" localSheetId="7">'B07'!$A$1:$L$336</definedName>
    <definedName name="_xlnm.Print_Area" localSheetId="8">'B08'!$A$1:$L$336</definedName>
    <definedName name="_xlnm.Print_Area" localSheetId="9">'B09'!$A$1:$L$336</definedName>
    <definedName name="_xlnm.Print_Area" localSheetId="10">'B10'!$A$1:$L$336</definedName>
    <definedName name="_xlnm.Print_Area" localSheetId="11">'B11'!$A$1:$L$336</definedName>
    <definedName name="_xlnm.Print_Area" localSheetId="0">'Obra Civil'!$A$1:$J$378</definedName>
    <definedName name="_xlnm.Print_Area" localSheetId="13">'Obra Civil 2ª etapa'!$A$1:$J$344</definedName>
    <definedName name="_xlnm.Print_Area" localSheetId="14">'Obra Civil 2ª etp. Valores Anti'!$A$1:$J$348</definedName>
    <definedName name="BDI" localSheetId="5">#REF!</definedName>
    <definedName name="BDI" localSheetId="2">#REF!</definedName>
    <definedName name="BDI" localSheetId="3">#REF!</definedName>
    <definedName name="BDI" localSheetId="4">#REF!</definedName>
    <definedName name="BDI" localSheetId="6">#REF!</definedName>
    <definedName name="BDI" localSheetId="7">#REF!</definedName>
    <definedName name="BDI" localSheetId="8">#REF!</definedName>
    <definedName name="BDI" localSheetId="9">#REF!</definedName>
    <definedName name="BDI" localSheetId="10">#REF!</definedName>
    <definedName name="BDI" localSheetId="11">#REF!</definedName>
    <definedName name="BDI" localSheetId="13">#REF!</definedName>
    <definedName name="BDI" localSheetId="14">#REF!</definedName>
    <definedName name="BDI">#REF!</definedName>
    <definedName name="D" localSheetId="5">#REF!</definedName>
    <definedName name="D" localSheetId="2">#REF!</definedName>
    <definedName name="D" localSheetId="3">#REF!</definedName>
    <definedName name="D" localSheetId="4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 localSheetId="10">#REF!</definedName>
    <definedName name="D" localSheetId="11">#REF!</definedName>
    <definedName name="D" localSheetId="13">#REF!</definedName>
    <definedName name="D" localSheetId="14">#REF!</definedName>
    <definedName name="D">#REF!</definedName>
    <definedName name="P.1" localSheetId="5">#REF!</definedName>
    <definedName name="P.1" localSheetId="2">#REF!</definedName>
    <definedName name="P.1" localSheetId="3">#REF!</definedName>
    <definedName name="P.1" localSheetId="4">#REF!</definedName>
    <definedName name="P.1" localSheetId="6">#REF!</definedName>
    <definedName name="P.1" localSheetId="7">#REF!</definedName>
    <definedName name="P.1" localSheetId="8">#REF!</definedName>
    <definedName name="P.1" localSheetId="9">#REF!</definedName>
    <definedName name="P.1" localSheetId="10">#REF!</definedName>
    <definedName name="P.1" localSheetId="11">#REF!</definedName>
    <definedName name="P.1" localSheetId="13">#REF!</definedName>
    <definedName name="P.1" localSheetId="14">#REF!</definedName>
    <definedName name="P.1">#REF!</definedName>
    <definedName name="P.10" localSheetId="5">#REF!</definedName>
    <definedName name="P.10" localSheetId="2">#REF!</definedName>
    <definedName name="P.10" localSheetId="3">#REF!</definedName>
    <definedName name="P.10" localSheetId="4">#REF!</definedName>
    <definedName name="P.10" localSheetId="6">#REF!</definedName>
    <definedName name="P.10" localSheetId="7">#REF!</definedName>
    <definedName name="P.10" localSheetId="8">#REF!</definedName>
    <definedName name="P.10" localSheetId="9">#REF!</definedName>
    <definedName name="P.10" localSheetId="10">#REF!</definedName>
    <definedName name="P.10" localSheetId="11">#REF!</definedName>
    <definedName name="P.10" localSheetId="13">#REF!</definedName>
    <definedName name="P.10" localSheetId="14">#REF!</definedName>
    <definedName name="P.10">#REF!</definedName>
    <definedName name="P.11" localSheetId="5">#REF!</definedName>
    <definedName name="P.11" localSheetId="2">#REF!</definedName>
    <definedName name="P.11" localSheetId="3">#REF!</definedName>
    <definedName name="P.11" localSheetId="4">#REF!</definedName>
    <definedName name="P.11" localSheetId="6">#REF!</definedName>
    <definedName name="P.11" localSheetId="7">#REF!</definedName>
    <definedName name="P.11" localSheetId="8">#REF!</definedName>
    <definedName name="P.11" localSheetId="9">#REF!</definedName>
    <definedName name="P.11" localSheetId="10">#REF!</definedName>
    <definedName name="P.11" localSheetId="11">#REF!</definedName>
    <definedName name="P.11" localSheetId="13">#REF!</definedName>
    <definedName name="P.11" localSheetId="14">#REF!</definedName>
    <definedName name="P.11">#REF!</definedName>
    <definedName name="P.12" localSheetId="5">#REF!</definedName>
    <definedName name="P.12" localSheetId="2">#REF!</definedName>
    <definedName name="P.12" localSheetId="3">#REF!</definedName>
    <definedName name="P.12" localSheetId="4">#REF!</definedName>
    <definedName name="P.12" localSheetId="6">#REF!</definedName>
    <definedName name="P.12" localSheetId="7">#REF!</definedName>
    <definedName name="P.12" localSheetId="8">#REF!</definedName>
    <definedName name="P.12" localSheetId="9">#REF!</definedName>
    <definedName name="P.12" localSheetId="10">#REF!</definedName>
    <definedName name="P.12" localSheetId="11">#REF!</definedName>
    <definedName name="P.12" localSheetId="13">#REF!</definedName>
    <definedName name="P.12" localSheetId="14">#REF!</definedName>
    <definedName name="P.12">#REF!</definedName>
    <definedName name="P.13" localSheetId="5">#REF!</definedName>
    <definedName name="P.13" localSheetId="2">#REF!</definedName>
    <definedName name="P.13" localSheetId="3">#REF!</definedName>
    <definedName name="P.13" localSheetId="4">#REF!</definedName>
    <definedName name="P.13" localSheetId="6">#REF!</definedName>
    <definedName name="P.13" localSheetId="7">#REF!</definedName>
    <definedName name="P.13" localSheetId="8">#REF!</definedName>
    <definedName name="P.13" localSheetId="9">#REF!</definedName>
    <definedName name="P.13" localSheetId="10">#REF!</definedName>
    <definedName name="P.13" localSheetId="11">#REF!</definedName>
    <definedName name="P.13" localSheetId="13">#REF!</definedName>
    <definedName name="P.13" localSheetId="14">#REF!</definedName>
    <definedName name="P.13">#REF!</definedName>
    <definedName name="P.14" localSheetId="5">#REF!</definedName>
    <definedName name="P.14" localSheetId="2">#REF!</definedName>
    <definedName name="P.14" localSheetId="3">#REF!</definedName>
    <definedName name="P.14" localSheetId="4">#REF!</definedName>
    <definedName name="P.14" localSheetId="6">#REF!</definedName>
    <definedName name="P.14" localSheetId="7">#REF!</definedName>
    <definedName name="P.14" localSheetId="8">#REF!</definedName>
    <definedName name="P.14" localSheetId="9">#REF!</definedName>
    <definedName name="P.14" localSheetId="10">#REF!</definedName>
    <definedName name="P.14" localSheetId="11">#REF!</definedName>
    <definedName name="P.14" localSheetId="13">#REF!</definedName>
    <definedName name="P.14" localSheetId="14">#REF!</definedName>
    <definedName name="P.14">#REF!</definedName>
    <definedName name="P.15" localSheetId="5">#REF!</definedName>
    <definedName name="P.15" localSheetId="2">#REF!</definedName>
    <definedName name="P.15" localSheetId="3">#REF!</definedName>
    <definedName name="P.15" localSheetId="4">#REF!</definedName>
    <definedName name="P.15" localSheetId="6">#REF!</definedName>
    <definedName name="P.15" localSheetId="7">#REF!</definedName>
    <definedName name="P.15" localSheetId="8">#REF!</definedName>
    <definedName name="P.15" localSheetId="9">#REF!</definedName>
    <definedName name="P.15" localSheetId="10">#REF!</definedName>
    <definedName name="P.15" localSheetId="11">#REF!</definedName>
    <definedName name="P.15" localSheetId="13">#REF!</definedName>
    <definedName name="P.15" localSheetId="14">#REF!</definedName>
    <definedName name="P.15">#REF!</definedName>
    <definedName name="P.2" localSheetId="5">#REF!</definedName>
    <definedName name="P.2" localSheetId="2">#REF!</definedName>
    <definedName name="P.2" localSheetId="3">#REF!</definedName>
    <definedName name="P.2" localSheetId="4">#REF!</definedName>
    <definedName name="P.2" localSheetId="6">#REF!</definedName>
    <definedName name="P.2" localSheetId="7">#REF!</definedName>
    <definedName name="P.2" localSheetId="8">#REF!</definedName>
    <definedName name="P.2" localSheetId="9">#REF!</definedName>
    <definedName name="P.2" localSheetId="10">#REF!</definedName>
    <definedName name="P.2" localSheetId="11">#REF!</definedName>
    <definedName name="P.2" localSheetId="13">#REF!</definedName>
    <definedName name="P.2" localSheetId="14">#REF!</definedName>
    <definedName name="P.2">#REF!</definedName>
    <definedName name="P.3" localSheetId="5">#REF!</definedName>
    <definedName name="P.3" localSheetId="2">#REF!</definedName>
    <definedName name="P.3" localSheetId="3">#REF!</definedName>
    <definedName name="P.3" localSheetId="4">#REF!</definedName>
    <definedName name="P.3" localSheetId="6">#REF!</definedName>
    <definedName name="P.3" localSheetId="7">#REF!</definedName>
    <definedName name="P.3" localSheetId="8">#REF!</definedName>
    <definedName name="P.3" localSheetId="9">#REF!</definedName>
    <definedName name="P.3" localSheetId="10">#REF!</definedName>
    <definedName name="P.3" localSheetId="11">#REF!</definedName>
    <definedName name="P.3" localSheetId="13">#REF!</definedName>
    <definedName name="P.3" localSheetId="14">#REF!</definedName>
    <definedName name="P.3">#REF!</definedName>
    <definedName name="P.4" localSheetId="5">#REF!</definedName>
    <definedName name="P.4" localSheetId="2">#REF!</definedName>
    <definedName name="P.4" localSheetId="3">#REF!</definedName>
    <definedName name="P.4" localSheetId="4">#REF!</definedName>
    <definedName name="P.4" localSheetId="6">#REF!</definedName>
    <definedName name="P.4" localSheetId="7">#REF!</definedName>
    <definedName name="P.4" localSheetId="8">#REF!</definedName>
    <definedName name="P.4" localSheetId="9">#REF!</definedName>
    <definedName name="P.4" localSheetId="10">#REF!</definedName>
    <definedName name="P.4" localSheetId="11">#REF!</definedName>
    <definedName name="P.4" localSheetId="13">#REF!</definedName>
    <definedName name="P.4" localSheetId="14">#REF!</definedName>
    <definedName name="P.4">#REF!</definedName>
    <definedName name="P.5" localSheetId="5">#REF!</definedName>
    <definedName name="P.5" localSheetId="2">#REF!</definedName>
    <definedName name="P.5" localSheetId="3">#REF!</definedName>
    <definedName name="P.5" localSheetId="4">#REF!</definedName>
    <definedName name="P.5" localSheetId="6">#REF!</definedName>
    <definedName name="P.5" localSheetId="7">#REF!</definedName>
    <definedName name="P.5" localSheetId="8">#REF!</definedName>
    <definedName name="P.5" localSheetId="9">#REF!</definedName>
    <definedName name="P.5" localSheetId="10">#REF!</definedName>
    <definedName name="P.5" localSheetId="11">#REF!</definedName>
    <definedName name="P.5" localSheetId="13">#REF!</definedName>
    <definedName name="P.5" localSheetId="14">#REF!</definedName>
    <definedName name="P.5">#REF!</definedName>
    <definedName name="P.6" localSheetId="5">#REF!</definedName>
    <definedName name="P.6" localSheetId="2">#REF!</definedName>
    <definedName name="P.6" localSheetId="3">#REF!</definedName>
    <definedName name="P.6" localSheetId="4">#REF!</definedName>
    <definedName name="P.6" localSheetId="6">#REF!</definedName>
    <definedName name="P.6" localSheetId="7">#REF!</definedName>
    <definedName name="P.6" localSheetId="8">#REF!</definedName>
    <definedName name="P.6" localSheetId="9">#REF!</definedName>
    <definedName name="P.6" localSheetId="10">#REF!</definedName>
    <definedName name="P.6" localSheetId="11">#REF!</definedName>
    <definedName name="P.6" localSheetId="13">#REF!</definedName>
    <definedName name="P.6" localSheetId="14">#REF!</definedName>
    <definedName name="P.6">#REF!</definedName>
    <definedName name="P.7" localSheetId="5">#REF!</definedName>
    <definedName name="P.7" localSheetId="2">#REF!</definedName>
    <definedName name="P.7" localSheetId="3">#REF!</definedName>
    <definedName name="P.7" localSheetId="4">#REF!</definedName>
    <definedName name="P.7" localSheetId="6">#REF!</definedName>
    <definedName name="P.7" localSheetId="7">#REF!</definedName>
    <definedName name="P.7" localSheetId="8">#REF!</definedName>
    <definedName name="P.7" localSheetId="9">#REF!</definedName>
    <definedName name="P.7" localSheetId="10">#REF!</definedName>
    <definedName name="P.7" localSheetId="11">#REF!</definedName>
    <definedName name="P.7" localSheetId="13">#REF!</definedName>
    <definedName name="P.7" localSheetId="14">#REF!</definedName>
    <definedName name="P.7">#REF!</definedName>
    <definedName name="P.8" localSheetId="5">#REF!</definedName>
    <definedName name="P.8" localSheetId="2">#REF!</definedName>
    <definedName name="P.8" localSheetId="3">#REF!</definedName>
    <definedName name="P.8" localSheetId="4">#REF!</definedName>
    <definedName name="P.8" localSheetId="6">#REF!</definedName>
    <definedName name="P.8" localSheetId="7">#REF!</definedName>
    <definedName name="P.8" localSheetId="8">#REF!</definedName>
    <definedName name="P.8" localSheetId="9">#REF!</definedName>
    <definedName name="P.8" localSheetId="10">#REF!</definedName>
    <definedName name="P.8" localSheetId="11">#REF!</definedName>
    <definedName name="P.8" localSheetId="13">#REF!</definedName>
    <definedName name="P.8" localSheetId="14">#REF!</definedName>
    <definedName name="P.8">#REF!</definedName>
    <definedName name="P.9" localSheetId="5">#REF!</definedName>
    <definedName name="P.9" localSheetId="2">#REF!</definedName>
    <definedName name="P.9" localSheetId="3">#REF!</definedName>
    <definedName name="P.9" localSheetId="4">#REF!</definedName>
    <definedName name="P.9" localSheetId="6">#REF!</definedName>
    <definedName name="P.9" localSheetId="7">#REF!</definedName>
    <definedName name="P.9" localSheetId="8">#REF!</definedName>
    <definedName name="P.9" localSheetId="9">#REF!</definedName>
    <definedName name="P.9" localSheetId="10">#REF!</definedName>
    <definedName name="P.9" localSheetId="11">#REF!</definedName>
    <definedName name="P.9" localSheetId="13">#REF!</definedName>
    <definedName name="P.9" localSheetId="14">#REF!</definedName>
    <definedName name="P.9">#REF!</definedName>
    <definedName name="PP1.1" localSheetId="5">#REF!</definedName>
    <definedName name="PP1.1" localSheetId="1">#REF!</definedName>
    <definedName name="PP1.1" localSheetId="2">#REF!</definedName>
    <definedName name="PP1.1" localSheetId="3">#REF!</definedName>
    <definedName name="PP1.1" localSheetId="4">#REF!</definedName>
    <definedName name="PP1.1" localSheetId="6">#REF!</definedName>
    <definedName name="PP1.1" localSheetId="7">#REF!</definedName>
    <definedName name="PP1.1" localSheetId="8">#REF!</definedName>
    <definedName name="PP1.1" localSheetId="9">#REF!</definedName>
    <definedName name="PP1.1" localSheetId="10">#REF!</definedName>
    <definedName name="PP1.1" localSheetId="11">#REF!</definedName>
    <definedName name="PP1.1" localSheetId="13">#REF!</definedName>
    <definedName name="PP1.1" localSheetId="14">#REF!</definedName>
    <definedName name="PP1.1">#REF!</definedName>
    <definedName name="PP1.10" localSheetId="5">#REF!</definedName>
    <definedName name="PP1.10" localSheetId="1">#REF!</definedName>
    <definedName name="PP1.10" localSheetId="2">#REF!</definedName>
    <definedName name="PP1.10" localSheetId="3">#REF!</definedName>
    <definedName name="PP1.10" localSheetId="4">#REF!</definedName>
    <definedName name="PP1.10" localSheetId="6">#REF!</definedName>
    <definedName name="PP1.10" localSheetId="7">#REF!</definedName>
    <definedName name="PP1.10" localSheetId="8">#REF!</definedName>
    <definedName name="PP1.10" localSheetId="9">#REF!</definedName>
    <definedName name="PP1.10" localSheetId="10">#REF!</definedName>
    <definedName name="PP1.10" localSheetId="11">#REF!</definedName>
    <definedName name="PP1.10" localSheetId="13">#REF!</definedName>
    <definedName name="PP1.10" localSheetId="14">#REF!</definedName>
    <definedName name="PP1.10">#REF!</definedName>
    <definedName name="PP1.11" localSheetId="5">#REF!</definedName>
    <definedName name="PP1.11" localSheetId="1">#REF!</definedName>
    <definedName name="PP1.11" localSheetId="2">#REF!</definedName>
    <definedName name="PP1.11" localSheetId="3">#REF!</definedName>
    <definedName name="PP1.11" localSheetId="4">#REF!</definedName>
    <definedName name="PP1.11" localSheetId="6">#REF!</definedName>
    <definedName name="PP1.11" localSheetId="7">#REF!</definedName>
    <definedName name="PP1.11" localSheetId="8">#REF!</definedName>
    <definedName name="PP1.11" localSheetId="9">#REF!</definedName>
    <definedName name="PP1.11" localSheetId="10">#REF!</definedName>
    <definedName name="PP1.11" localSheetId="11">#REF!</definedName>
    <definedName name="PP1.11" localSheetId="13">#REF!</definedName>
    <definedName name="PP1.11" localSheetId="14">#REF!</definedName>
    <definedName name="PP1.11">#REF!</definedName>
    <definedName name="PP1.12" localSheetId="5">#REF!</definedName>
    <definedName name="PP1.12" localSheetId="1">#REF!</definedName>
    <definedName name="PP1.12" localSheetId="2">#REF!</definedName>
    <definedName name="PP1.12" localSheetId="3">#REF!</definedName>
    <definedName name="PP1.12" localSheetId="4">#REF!</definedName>
    <definedName name="PP1.12" localSheetId="6">#REF!</definedName>
    <definedName name="PP1.12" localSheetId="7">#REF!</definedName>
    <definedName name="PP1.12" localSheetId="8">#REF!</definedName>
    <definedName name="PP1.12" localSheetId="9">#REF!</definedName>
    <definedName name="PP1.12" localSheetId="10">#REF!</definedName>
    <definedName name="PP1.12" localSheetId="11">#REF!</definedName>
    <definedName name="PP1.12" localSheetId="13">#REF!</definedName>
    <definedName name="PP1.12" localSheetId="14">#REF!</definedName>
    <definedName name="PP1.12">#REF!</definedName>
    <definedName name="PP1.13" localSheetId="5">#REF!</definedName>
    <definedName name="PP1.13" localSheetId="1">#REF!</definedName>
    <definedName name="PP1.13" localSheetId="2">#REF!</definedName>
    <definedName name="PP1.13" localSheetId="3">#REF!</definedName>
    <definedName name="PP1.13" localSheetId="4">#REF!</definedName>
    <definedName name="PP1.13" localSheetId="6">#REF!</definedName>
    <definedName name="PP1.13" localSheetId="7">#REF!</definedName>
    <definedName name="PP1.13" localSheetId="8">#REF!</definedName>
    <definedName name="PP1.13" localSheetId="9">#REF!</definedName>
    <definedName name="PP1.13" localSheetId="10">#REF!</definedName>
    <definedName name="PP1.13" localSheetId="11">#REF!</definedName>
    <definedName name="PP1.13" localSheetId="13">#REF!</definedName>
    <definedName name="PP1.13" localSheetId="14">#REF!</definedName>
    <definedName name="PP1.13">#REF!</definedName>
    <definedName name="PP1.14" localSheetId="5">#REF!</definedName>
    <definedName name="PP1.14" localSheetId="1">#REF!</definedName>
    <definedName name="PP1.14" localSheetId="2">#REF!</definedName>
    <definedName name="PP1.14" localSheetId="3">#REF!</definedName>
    <definedName name="PP1.14" localSheetId="4">#REF!</definedName>
    <definedName name="PP1.14" localSheetId="6">#REF!</definedName>
    <definedName name="PP1.14" localSheetId="7">#REF!</definedName>
    <definedName name="PP1.14" localSheetId="8">#REF!</definedName>
    <definedName name="PP1.14" localSheetId="9">#REF!</definedName>
    <definedName name="PP1.14" localSheetId="10">#REF!</definedName>
    <definedName name="PP1.14" localSheetId="11">#REF!</definedName>
    <definedName name="PP1.14" localSheetId="13">#REF!</definedName>
    <definedName name="PP1.14" localSheetId="14">#REF!</definedName>
    <definedName name="PP1.14">#REF!</definedName>
    <definedName name="PP1.15" localSheetId="5">#REF!</definedName>
    <definedName name="PP1.15" localSheetId="1">#REF!</definedName>
    <definedName name="PP1.15" localSheetId="2">#REF!</definedName>
    <definedName name="PP1.15" localSheetId="3">#REF!</definedName>
    <definedName name="PP1.15" localSheetId="4">#REF!</definedName>
    <definedName name="PP1.15" localSheetId="6">#REF!</definedName>
    <definedName name="PP1.15" localSheetId="7">#REF!</definedName>
    <definedName name="PP1.15" localSheetId="8">#REF!</definedName>
    <definedName name="PP1.15" localSheetId="9">#REF!</definedName>
    <definedName name="PP1.15" localSheetId="10">#REF!</definedName>
    <definedName name="PP1.15" localSheetId="11">#REF!</definedName>
    <definedName name="PP1.15" localSheetId="13">#REF!</definedName>
    <definedName name="PP1.15" localSheetId="14">#REF!</definedName>
    <definedName name="PP1.15">#REF!</definedName>
    <definedName name="PP1.2" localSheetId="5">#REF!</definedName>
    <definedName name="PP1.2" localSheetId="1">#REF!</definedName>
    <definedName name="PP1.2" localSheetId="2">#REF!</definedName>
    <definedName name="PP1.2" localSheetId="3">#REF!</definedName>
    <definedName name="PP1.2" localSheetId="4">#REF!</definedName>
    <definedName name="PP1.2" localSheetId="6">#REF!</definedName>
    <definedName name="PP1.2" localSheetId="7">#REF!</definedName>
    <definedName name="PP1.2" localSheetId="8">#REF!</definedName>
    <definedName name="PP1.2" localSheetId="9">#REF!</definedName>
    <definedName name="PP1.2" localSheetId="10">#REF!</definedName>
    <definedName name="PP1.2" localSheetId="11">#REF!</definedName>
    <definedName name="PP1.2" localSheetId="13">#REF!</definedName>
    <definedName name="PP1.2" localSheetId="14">#REF!</definedName>
    <definedName name="PP1.2">#REF!</definedName>
    <definedName name="PP1.3" localSheetId="5">#REF!</definedName>
    <definedName name="PP1.3" localSheetId="1">#REF!</definedName>
    <definedName name="PP1.3" localSheetId="2">#REF!</definedName>
    <definedName name="PP1.3" localSheetId="3">#REF!</definedName>
    <definedName name="PP1.3" localSheetId="4">#REF!</definedName>
    <definedName name="PP1.3" localSheetId="6">#REF!</definedName>
    <definedName name="PP1.3" localSheetId="7">#REF!</definedName>
    <definedName name="PP1.3" localSheetId="8">#REF!</definedName>
    <definedName name="PP1.3" localSheetId="9">#REF!</definedName>
    <definedName name="PP1.3" localSheetId="10">#REF!</definedName>
    <definedName name="PP1.3" localSheetId="11">#REF!</definedName>
    <definedName name="PP1.3" localSheetId="13">#REF!</definedName>
    <definedName name="PP1.3" localSheetId="14">#REF!</definedName>
    <definedName name="PP1.3">#REF!</definedName>
    <definedName name="PP1.4" localSheetId="5">#REF!</definedName>
    <definedName name="PP1.4" localSheetId="1">#REF!</definedName>
    <definedName name="PP1.4" localSheetId="2">#REF!</definedName>
    <definedName name="PP1.4" localSheetId="3">#REF!</definedName>
    <definedName name="PP1.4" localSheetId="4">#REF!</definedName>
    <definedName name="PP1.4" localSheetId="6">#REF!</definedName>
    <definedName name="PP1.4" localSheetId="7">#REF!</definedName>
    <definedName name="PP1.4" localSheetId="8">#REF!</definedName>
    <definedName name="PP1.4" localSheetId="9">#REF!</definedName>
    <definedName name="PP1.4" localSheetId="10">#REF!</definedName>
    <definedName name="PP1.4" localSheetId="11">#REF!</definedName>
    <definedName name="PP1.4" localSheetId="13">#REF!</definedName>
    <definedName name="PP1.4" localSheetId="14">#REF!</definedName>
    <definedName name="PP1.4">#REF!</definedName>
    <definedName name="PP1.5" localSheetId="5">#REF!</definedName>
    <definedName name="PP1.5" localSheetId="1">#REF!</definedName>
    <definedName name="PP1.5" localSheetId="2">#REF!</definedName>
    <definedName name="PP1.5" localSheetId="3">#REF!</definedName>
    <definedName name="PP1.5" localSheetId="4">#REF!</definedName>
    <definedName name="PP1.5" localSheetId="6">#REF!</definedName>
    <definedName name="PP1.5" localSheetId="7">#REF!</definedName>
    <definedName name="PP1.5" localSheetId="8">#REF!</definedName>
    <definedName name="PP1.5" localSheetId="9">#REF!</definedName>
    <definedName name="PP1.5" localSheetId="10">#REF!</definedName>
    <definedName name="PP1.5" localSheetId="11">#REF!</definedName>
    <definedName name="PP1.5" localSheetId="13">#REF!</definedName>
    <definedName name="PP1.5" localSheetId="14">#REF!</definedName>
    <definedName name="PP1.5">#REF!</definedName>
    <definedName name="PP1.6" localSheetId="5">#REF!</definedName>
    <definedName name="PP1.6" localSheetId="1">#REF!</definedName>
    <definedName name="PP1.6" localSheetId="2">#REF!</definedName>
    <definedName name="PP1.6" localSheetId="3">#REF!</definedName>
    <definedName name="PP1.6" localSheetId="4">#REF!</definedName>
    <definedName name="PP1.6" localSheetId="6">#REF!</definedName>
    <definedName name="PP1.6" localSheetId="7">#REF!</definedName>
    <definedName name="PP1.6" localSheetId="8">#REF!</definedName>
    <definedName name="PP1.6" localSheetId="9">#REF!</definedName>
    <definedName name="PP1.6" localSheetId="10">#REF!</definedName>
    <definedName name="PP1.6" localSheetId="11">#REF!</definedName>
    <definedName name="PP1.6" localSheetId="13">#REF!</definedName>
    <definedName name="PP1.6" localSheetId="14">#REF!</definedName>
    <definedName name="PP1.6">#REF!</definedName>
    <definedName name="PP1.7" localSheetId="5">#REF!</definedName>
    <definedName name="PP1.7" localSheetId="1">#REF!</definedName>
    <definedName name="PP1.7" localSheetId="2">#REF!</definedName>
    <definedName name="PP1.7" localSheetId="3">#REF!</definedName>
    <definedName name="PP1.7" localSheetId="4">#REF!</definedName>
    <definedName name="PP1.7" localSheetId="6">#REF!</definedName>
    <definedName name="PP1.7" localSheetId="7">#REF!</definedName>
    <definedName name="PP1.7" localSheetId="8">#REF!</definedName>
    <definedName name="PP1.7" localSheetId="9">#REF!</definedName>
    <definedName name="PP1.7" localSheetId="10">#REF!</definedName>
    <definedName name="PP1.7" localSheetId="11">#REF!</definedName>
    <definedName name="PP1.7" localSheetId="13">#REF!</definedName>
    <definedName name="PP1.7" localSheetId="14">#REF!</definedName>
    <definedName name="PP1.7">#REF!</definedName>
    <definedName name="PP1.8" localSheetId="5">#REF!</definedName>
    <definedName name="PP1.8" localSheetId="1">#REF!</definedName>
    <definedName name="PP1.8" localSheetId="2">#REF!</definedName>
    <definedName name="PP1.8" localSheetId="3">#REF!</definedName>
    <definedName name="PP1.8" localSheetId="4">#REF!</definedName>
    <definedName name="PP1.8" localSheetId="6">#REF!</definedName>
    <definedName name="PP1.8" localSheetId="7">#REF!</definedName>
    <definedName name="PP1.8" localSheetId="8">#REF!</definedName>
    <definedName name="PP1.8" localSheetId="9">#REF!</definedName>
    <definedName name="PP1.8" localSheetId="10">#REF!</definedName>
    <definedName name="PP1.8" localSheetId="11">#REF!</definedName>
    <definedName name="PP1.8" localSheetId="13">#REF!</definedName>
    <definedName name="PP1.8" localSheetId="14">#REF!</definedName>
    <definedName name="PP1.8">#REF!</definedName>
    <definedName name="PP1.9" localSheetId="5">#REF!</definedName>
    <definedName name="PP1.9" localSheetId="1">#REF!</definedName>
    <definedName name="PP1.9" localSheetId="2">#REF!</definedName>
    <definedName name="PP1.9" localSheetId="3">#REF!</definedName>
    <definedName name="PP1.9" localSheetId="4">#REF!</definedName>
    <definedName name="PP1.9" localSheetId="6">#REF!</definedName>
    <definedName name="PP1.9" localSheetId="7">#REF!</definedName>
    <definedName name="PP1.9" localSheetId="8">#REF!</definedName>
    <definedName name="PP1.9" localSheetId="9">#REF!</definedName>
    <definedName name="PP1.9" localSheetId="10">#REF!</definedName>
    <definedName name="PP1.9" localSheetId="11">#REF!</definedName>
    <definedName name="PP1.9" localSheetId="13">#REF!</definedName>
    <definedName name="PP1.9" localSheetId="14">#REF!</definedName>
    <definedName name="PP1.9">#REF!</definedName>
    <definedName name="T.1" localSheetId="5">#REF!</definedName>
    <definedName name="T.1" localSheetId="2">#REF!</definedName>
    <definedName name="T.1" localSheetId="3">#REF!</definedName>
    <definedName name="T.1" localSheetId="4">#REF!</definedName>
    <definedName name="T.1" localSheetId="6">#REF!</definedName>
    <definedName name="T.1" localSheetId="7">#REF!</definedName>
    <definedName name="T.1" localSheetId="8">#REF!</definedName>
    <definedName name="T.1" localSheetId="9">#REF!</definedName>
    <definedName name="T.1" localSheetId="10">#REF!</definedName>
    <definedName name="T.1" localSheetId="11">#REF!</definedName>
    <definedName name="T.1" localSheetId="13">#REF!</definedName>
    <definedName name="T.1" localSheetId="14">#REF!</definedName>
    <definedName name="T.1">#REF!</definedName>
    <definedName name="T.10" localSheetId="5">#REF!</definedName>
    <definedName name="T.10" localSheetId="2">#REF!</definedName>
    <definedName name="T.10" localSheetId="3">#REF!</definedName>
    <definedName name="T.10" localSheetId="4">#REF!</definedName>
    <definedName name="T.10" localSheetId="6">#REF!</definedName>
    <definedName name="T.10" localSheetId="7">#REF!</definedName>
    <definedName name="T.10" localSheetId="8">#REF!</definedName>
    <definedName name="T.10" localSheetId="9">#REF!</definedName>
    <definedName name="T.10" localSheetId="10">#REF!</definedName>
    <definedName name="T.10" localSheetId="11">#REF!</definedName>
    <definedName name="T.10" localSheetId="13">#REF!</definedName>
    <definedName name="T.10" localSheetId="14">#REF!</definedName>
    <definedName name="T.10">#REF!</definedName>
    <definedName name="T.11" localSheetId="5">#REF!</definedName>
    <definedName name="T.11" localSheetId="2">#REF!</definedName>
    <definedName name="T.11" localSheetId="3">#REF!</definedName>
    <definedName name="T.11" localSheetId="4">#REF!</definedName>
    <definedName name="T.11" localSheetId="6">#REF!</definedName>
    <definedName name="T.11" localSheetId="7">#REF!</definedName>
    <definedName name="T.11" localSheetId="8">#REF!</definedName>
    <definedName name="T.11" localSheetId="9">#REF!</definedName>
    <definedName name="T.11" localSheetId="10">#REF!</definedName>
    <definedName name="T.11" localSheetId="11">#REF!</definedName>
    <definedName name="T.11" localSheetId="13">#REF!</definedName>
    <definedName name="T.11" localSheetId="14">#REF!</definedName>
    <definedName name="T.11">#REF!</definedName>
    <definedName name="T.12" localSheetId="5">#REF!</definedName>
    <definedName name="T.12" localSheetId="2">#REF!</definedName>
    <definedName name="T.12" localSheetId="3">#REF!</definedName>
    <definedName name="T.12" localSheetId="4">#REF!</definedName>
    <definedName name="T.12" localSheetId="6">#REF!</definedName>
    <definedName name="T.12" localSheetId="7">#REF!</definedName>
    <definedName name="T.12" localSheetId="8">#REF!</definedName>
    <definedName name="T.12" localSheetId="9">#REF!</definedName>
    <definedName name="T.12" localSheetId="10">#REF!</definedName>
    <definedName name="T.12" localSheetId="11">#REF!</definedName>
    <definedName name="T.12" localSheetId="13">#REF!</definedName>
    <definedName name="T.12" localSheetId="14">#REF!</definedName>
    <definedName name="T.12">#REF!</definedName>
    <definedName name="T.13" localSheetId="5">#REF!</definedName>
    <definedName name="T.13" localSheetId="2">#REF!</definedName>
    <definedName name="T.13" localSheetId="3">#REF!</definedName>
    <definedName name="T.13" localSheetId="4">#REF!</definedName>
    <definedName name="T.13" localSheetId="6">#REF!</definedName>
    <definedName name="T.13" localSheetId="7">#REF!</definedName>
    <definedName name="T.13" localSheetId="8">#REF!</definedName>
    <definedName name="T.13" localSheetId="9">#REF!</definedName>
    <definedName name="T.13" localSheetId="10">#REF!</definedName>
    <definedName name="T.13" localSheetId="11">#REF!</definedName>
    <definedName name="T.13" localSheetId="13">#REF!</definedName>
    <definedName name="T.13" localSheetId="14">#REF!</definedName>
    <definedName name="T.13">#REF!</definedName>
    <definedName name="T.14" localSheetId="5">#REF!</definedName>
    <definedName name="T.14" localSheetId="2">#REF!</definedName>
    <definedName name="T.14" localSheetId="3">#REF!</definedName>
    <definedName name="T.14" localSheetId="4">#REF!</definedName>
    <definedName name="T.14" localSheetId="6">#REF!</definedName>
    <definedName name="T.14" localSheetId="7">#REF!</definedName>
    <definedName name="T.14" localSheetId="8">#REF!</definedName>
    <definedName name="T.14" localSheetId="9">#REF!</definedName>
    <definedName name="T.14" localSheetId="10">#REF!</definedName>
    <definedName name="T.14" localSheetId="11">#REF!</definedName>
    <definedName name="T.14" localSheetId="13">#REF!</definedName>
    <definedName name="T.14" localSheetId="14">#REF!</definedName>
    <definedName name="T.14">#REF!</definedName>
    <definedName name="T.15" localSheetId="5">#REF!</definedName>
    <definedName name="T.15" localSheetId="2">#REF!</definedName>
    <definedName name="T.15" localSheetId="3">#REF!</definedName>
    <definedName name="T.15" localSheetId="4">#REF!</definedName>
    <definedName name="T.15" localSheetId="6">#REF!</definedName>
    <definedName name="T.15" localSheetId="7">#REF!</definedName>
    <definedName name="T.15" localSheetId="8">#REF!</definedName>
    <definedName name="T.15" localSheetId="9">#REF!</definedName>
    <definedName name="T.15" localSheetId="10">#REF!</definedName>
    <definedName name="T.15" localSheetId="11">#REF!</definedName>
    <definedName name="T.15" localSheetId="13">#REF!</definedName>
    <definedName name="T.15" localSheetId="14">#REF!</definedName>
    <definedName name="T.15">#REF!</definedName>
    <definedName name="T.2" localSheetId="5">#REF!</definedName>
    <definedName name="T.2" localSheetId="2">#REF!</definedName>
    <definedName name="T.2" localSheetId="3">#REF!</definedName>
    <definedName name="T.2" localSheetId="4">#REF!</definedName>
    <definedName name="T.2" localSheetId="6">#REF!</definedName>
    <definedName name="T.2" localSheetId="7">#REF!</definedName>
    <definedName name="T.2" localSheetId="8">#REF!</definedName>
    <definedName name="T.2" localSheetId="9">#REF!</definedName>
    <definedName name="T.2" localSheetId="10">#REF!</definedName>
    <definedName name="T.2" localSheetId="11">#REF!</definedName>
    <definedName name="T.2" localSheetId="13">#REF!</definedName>
    <definedName name="T.2" localSheetId="14">#REF!</definedName>
    <definedName name="T.2">#REF!</definedName>
    <definedName name="T.3" localSheetId="5">#REF!</definedName>
    <definedName name="T.3" localSheetId="2">#REF!</definedName>
    <definedName name="T.3" localSheetId="3">#REF!</definedName>
    <definedName name="T.3" localSheetId="4">#REF!</definedName>
    <definedName name="T.3" localSheetId="6">#REF!</definedName>
    <definedName name="T.3" localSheetId="7">#REF!</definedName>
    <definedName name="T.3" localSheetId="8">#REF!</definedName>
    <definedName name="T.3" localSheetId="9">#REF!</definedName>
    <definedName name="T.3" localSheetId="10">#REF!</definedName>
    <definedName name="T.3" localSheetId="11">#REF!</definedName>
    <definedName name="T.3" localSheetId="13">#REF!</definedName>
    <definedName name="T.3" localSheetId="14">#REF!</definedName>
    <definedName name="T.3">#REF!</definedName>
    <definedName name="T.4" localSheetId="5">#REF!</definedName>
    <definedName name="T.4" localSheetId="2">#REF!</definedName>
    <definedName name="T.4" localSheetId="3">#REF!</definedName>
    <definedName name="T.4" localSheetId="4">#REF!</definedName>
    <definedName name="T.4" localSheetId="6">#REF!</definedName>
    <definedName name="T.4" localSheetId="7">#REF!</definedName>
    <definedName name="T.4" localSheetId="8">#REF!</definedName>
    <definedName name="T.4" localSheetId="9">#REF!</definedName>
    <definedName name="T.4" localSheetId="10">#REF!</definedName>
    <definedName name="T.4" localSheetId="11">#REF!</definedName>
    <definedName name="T.4" localSheetId="13">#REF!</definedName>
    <definedName name="T.4" localSheetId="14">#REF!</definedName>
    <definedName name="T.4">#REF!</definedName>
    <definedName name="T.5" localSheetId="5">#REF!</definedName>
    <definedName name="T.5" localSheetId="2">#REF!</definedName>
    <definedName name="T.5" localSheetId="3">#REF!</definedName>
    <definedName name="T.5" localSheetId="4">#REF!</definedName>
    <definedName name="T.5" localSheetId="6">#REF!</definedName>
    <definedName name="T.5" localSheetId="7">#REF!</definedName>
    <definedName name="T.5" localSheetId="8">#REF!</definedName>
    <definedName name="T.5" localSheetId="9">#REF!</definedName>
    <definedName name="T.5" localSheetId="10">#REF!</definedName>
    <definedName name="T.5" localSheetId="11">#REF!</definedName>
    <definedName name="T.5" localSheetId="13">#REF!</definedName>
    <definedName name="T.5" localSheetId="14">#REF!</definedName>
    <definedName name="T.5">#REF!</definedName>
    <definedName name="T.6" localSheetId="5">#REF!</definedName>
    <definedName name="T.6" localSheetId="2">#REF!</definedName>
    <definedName name="T.6" localSheetId="3">#REF!</definedName>
    <definedName name="T.6" localSheetId="4">#REF!</definedName>
    <definedName name="T.6" localSheetId="6">#REF!</definedName>
    <definedName name="T.6" localSheetId="7">#REF!</definedName>
    <definedName name="T.6" localSheetId="8">#REF!</definedName>
    <definedName name="T.6" localSheetId="9">#REF!</definedName>
    <definedName name="T.6" localSheetId="10">#REF!</definedName>
    <definedName name="T.6" localSheetId="11">#REF!</definedName>
    <definedName name="T.6" localSheetId="13">#REF!</definedName>
    <definedName name="T.6" localSheetId="14">#REF!</definedName>
    <definedName name="T.6">#REF!</definedName>
    <definedName name="T.7" localSheetId="5">#REF!</definedName>
    <definedName name="T.7" localSheetId="2">#REF!</definedName>
    <definedName name="T.7" localSheetId="3">#REF!</definedName>
    <definedName name="T.7" localSheetId="4">#REF!</definedName>
    <definedName name="T.7" localSheetId="6">#REF!</definedName>
    <definedName name="T.7" localSheetId="7">#REF!</definedName>
    <definedName name="T.7" localSheetId="8">#REF!</definedName>
    <definedName name="T.7" localSheetId="9">#REF!</definedName>
    <definedName name="T.7" localSheetId="10">#REF!</definedName>
    <definedName name="T.7" localSheetId="11">#REF!</definedName>
    <definedName name="T.7" localSheetId="13">#REF!</definedName>
    <definedName name="T.7" localSheetId="14">#REF!</definedName>
    <definedName name="T.7">#REF!</definedName>
    <definedName name="T.8" localSheetId="5">#REF!</definedName>
    <definedName name="T.8" localSheetId="2">#REF!</definedName>
    <definedName name="T.8" localSheetId="3">#REF!</definedName>
    <definedName name="T.8" localSheetId="4">#REF!</definedName>
    <definedName name="T.8" localSheetId="6">#REF!</definedName>
    <definedName name="T.8" localSheetId="7">#REF!</definedName>
    <definedName name="T.8" localSheetId="8">#REF!</definedName>
    <definedName name="T.8" localSheetId="9">#REF!</definedName>
    <definedName name="T.8" localSheetId="10">#REF!</definedName>
    <definedName name="T.8" localSheetId="11">#REF!</definedName>
    <definedName name="T.8" localSheetId="13">#REF!</definedName>
    <definedName name="T.8" localSheetId="14">#REF!</definedName>
    <definedName name="T.8">#REF!</definedName>
    <definedName name="T.9" localSheetId="5">#REF!</definedName>
    <definedName name="T.9" localSheetId="2">#REF!</definedName>
    <definedName name="T.9" localSheetId="3">#REF!</definedName>
    <definedName name="T.9" localSheetId="4">#REF!</definedName>
    <definedName name="T.9" localSheetId="6">#REF!</definedName>
    <definedName name="T.9" localSheetId="7">#REF!</definedName>
    <definedName name="T.9" localSheetId="8">#REF!</definedName>
    <definedName name="T.9" localSheetId="9">#REF!</definedName>
    <definedName name="T.9" localSheetId="10">#REF!</definedName>
    <definedName name="T.9" localSheetId="11">#REF!</definedName>
    <definedName name="T.9" localSheetId="13">#REF!</definedName>
    <definedName name="T.9" localSheetId="14">#REF!</definedName>
    <definedName name="T.9">#REF!</definedName>
    <definedName name="titulo">[1]Planilha!$C$5:$F$182</definedName>
    <definedName name="_xlnm.Print_Titles" localSheetId="0">'Obra Civil'!$6:$7</definedName>
    <definedName name="_xlnm.Print_Titles" localSheetId="13">'Obra Civil 2ª etapa'!$6:$7</definedName>
    <definedName name="_xlnm.Print_Titles" localSheetId="14">'Obra Civil 2ª etp. Valores Anti'!$6:$7</definedName>
    <definedName name="TOT.P" localSheetId="5">#REF!</definedName>
    <definedName name="TOT.P" localSheetId="2">#REF!</definedName>
    <definedName name="TOT.P" localSheetId="3">#REF!</definedName>
    <definedName name="TOT.P" localSheetId="4">#REF!</definedName>
    <definedName name="TOT.P" localSheetId="6">#REF!</definedName>
    <definedName name="TOT.P" localSheetId="7">#REF!</definedName>
    <definedName name="TOT.P" localSheetId="8">#REF!</definedName>
    <definedName name="TOT.P" localSheetId="9">#REF!</definedName>
    <definedName name="TOT.P" localSheetId="10">#REF!</definedName>
    <definedName name="TOT.P" localSheetId="11">#REF!</definedName>
    <definedName name="TOT.P" localSheetId="13">#REF!</definedName>
    <definedName name="TOT.P" localSheetId="14">#REF!</definedName>
    <definedName name="TOT.P">#REF!</definedName>
    <definedName name="TOT1.P" localSheetId="5">#REF!</definedName>
    <definedName name="TOT1.P" localSheetId="1">#REF!</definedName>
    <definedName name="TOT1.P" localSheetId="2">#REF!</definedName>
    <definedName name="TOT1.P" localSheetId="3">#REF!</definedName>
    <definedName name="TOT1.P" localSheetId="4">#REF!</definedName>
    <definedName name="TOT1.P" localSheetId="6">#REF!</definedName>
    <definedName name="TOT1.P" localSheetId="7">#REF!</definedName>
    <definedName name="TOT1.P" localSheetId="8">#REF!</definedName>
    <definedName name="TOT1.P" localSheetId="9">#REF!</definedName>
    <definedName name="TOT1.P" localSheetId="10">#REF!</definedName>
    <definedName name="TOT1.P" localSheetId="11">#REF!</definedName>
    <definedName name="TOT1.P" localSheetId="13">#REF!</definedName>
    <definedName name="TOT1.P" localSheetId="14">#REF!</definedName>
    <definedName name="TOT1.P">#REF!</definedName>
    <definedName name="TT.1" localSheetId="5">#REF!</definedName>
    <definedName name="TT.1" localSheetId="1">#REF!</definedName>
    <definedName name="TT.1" localSheetId="2">#REF!</definedName>
    <definedName name="TT.1" localSheetId="3">#REF!</definedName>
    <definedName name="TT.1" localSheetId="4">#REF!</definedName>
    <definedName name="TT.1" localSheetId="6">#REF!</definedName>
    <definedName name="TT.1" localSheetId="7">#REF!</definedName>
    <definedName name="TT.1" localSheetId="8">#REF!</definedName>
    <definedName name="TT.1" localSheetId="9">#REF!</definedName>
    <definedName name="TT.1" localSheetId="10">#REF!</definedName>
    <definedName name="TT.1" localSheetId="11">#REF!</definedName>
    <definedName name="TT.1" localSheetId="13">#REF!</definedName>
    <definedName name="TT.1" localSheetId="14">#REF!</definedName>
    <definedName name="TT.1">#REF!</definedName>
    <definedName name="TT.10" localSheetId="5">#REF!</definedName>
    <definedName name="TT.10" localSheetId="1">#REF!</definedName>
    <definedName name="TT.10" localSheetId="2">#REF!</definedName>
    <definedName name="TT.10" localSheetId="3">#REF!</definedName>
    <definedName name="TT.10" localSheetId="4">#REF!</definedName>
    <definedName name="TT.10" localSheetId="6">#REF!</definedName>
    <definedName name="TT.10" localSheetId="7">#REF!</definedName>
    <definedName name="TT.10" localSheetId="8">#REF!</definedName>
    <definedName name="TT.10" localSheetId="9">#REF!</definedName>
    <definedName name="TT.10" localSheetId="10">#REF!</definedName>
    <definedName name="TT.10" localSheetId="11">#REF!</definedName>
    <definedName name="TT.10" localSheetId="13">#REF!</definedName>
    <definedName name="TT.10" localSheetId="14">#REF!</definedName>
    <definedName name="TT.10">#REF!</definedName>
    <definedName name="TT.11" localSheetId="5">#REF!</definedName>
    <definedName name="TT.11" localSheetId="1">#REF!</definedName>
    <definedName name="TT.11" localSheetId="2">#REF!</definedName>
    <definedName name="TT.11" localSheetId="3">#REF!</definedName>
    <definedName name="TT.11" localSheetId="4">#REF!</definedName>
    <definedName name="TT.11" localSheetId="6">#REF!</definedName>
    <definedName name="TT.11" localSheetId="7">#REF!</definedName>
    <definedName name="TT.11" localSheetId="8">#REF!</definedName>
    <definedName name="TT.11" localSheetId="9">#REF!</definedName>
    <definedName name="TT.11" localSheetId="10">#REF!</definedName>
    <definedName name="TT.11" localSheetId="11">#REF!</definedName>
    <definedName name="TT.11" localSheetId="13">#REF!</definedName>
    <definedName name="TT.11" localSheetId="14">#REF!</definedName>
    <definedName name="TT.11">#REF!</definedName>
    <definedName name="TT.12" localSheetId="5">#REF!</definedName>
    <definedName name="TT.12" localSheetId="1">#REF!</definedName>
    <definedName name="TT.12" localSheetId="2">#REF!</definedName>
    <definedName name="TT.12" localSheetId="3">#REF!</definedName>
    <definedName name="TT.12" localSheetId="4">#REF!</definedName>
    <definedName name="TT.12" localSheetId="6">#REF!</definedName>
    <definedName name="TT.12" localSheetId="7">#REF!</definedName>
    <definedName name="TT.12" localSheetId="8">#REF!</definedName>
    <definedName name="TT.12" localSheetId="9">#REF!</definedName>
    <definedName name="TT.12" localSheetId="10">#REF!</definedName>
    <definedName name="TT.12" localSheetId="11">#REF!</definedName>
    <definedName name="TT.12" localSheetId="13">#REF!</definedName>
    <definedName name="TT.12" localSheetId="14">#REF!</definedName>
    <definedName name="TT.12">#REF!</definedName>
    <definedName name="TT.13" localSheetId="5">#REF!</definedName>
    <definedName name="TT.13" localSheetId="1">#REF!</definedName>
    <definedName name="TT.13" localSheetId="2">#REF!</definedName>
    <definedName name="TT.13" localSheetId="3">#REF!</definedName>
    <definedName name="TT.13" localSheetId="4">#REF!</definedName>
    <definedName name="TT.13" localSheetId="6">#REF!</definedName>
    <definedName name="TT.13" localSheetId="7">#REF!</definedName>
    <definedName name="TT.13" localSheetId="8">#REF!</definedName>
    <definedName name="TT.13" localSheetId="9">#REF!</definedName>
    <definedName name="TT.13" localSheetId="10">#REF!</definedName>
    <definedName name="TT.13" localSheetId="11">#REF!</definedName>
    <definedName name="TT.13" localSheetId="13">#REF!</definedName>
    <definedName name="TT.13" localSheetId="14">#REF!</definedName>
    <definedName name="TT.13">#REF!</definedName>
    <definedName name="TT.14" localSheetId="5">#REF!</definedName>
    <definedName name="TT.14" localSheetId="1">#REF!</definedName>
    <definedName name="TT.14" localSheetId="2">#REF!</definedName>
    <definedName name="TT.14" localSheetId="3">#REF!</definedName>
    <definedName name="TT.14" localSheetId="4">#REF!</definedName>
    <definedName name="TT.14" localSheetId="6">#REF!</definedName>
    <definedName name="TT.14" localSheetId="7">#REF!</definedName>
    <definedName name="TT.14" localSheetId="8">#REF!</definedName>
    <definedName name="TT.14" localSheetId="9">#REF!</definedName>
    <definedName name="TT.14" localSheetId="10">#REF!</definedName>
    <definedName name="TT.14" localSheetId="11">#REF!</definedName>
    <definedName name="TT.14" localSheetId="13">#REF!</definedName>
    <definedName name="TT.14" localSheetId="14">#REF!</definedName>
    <definedName name="TT.14">#REF!</definedName>
    <definedName name="TT.15" localSheetId="5">#REF!</definedName>
    <definedName name="TT.15" localSheetId="1">#REF!</definedName>
    <definedName name="TT.15" localSheetId="2">#REF!</definedName>
    <definedName name="TT.15" localSheetId="3">#REF!</definedName>
    <definedName name="TT.15" localSheetId="4">#REF!</definedName>
    <definedName name="TT.15" localSheetId="6">#REF!</definedName>
    <definedName name="TT.15" localSheetId="7">#REF!</definedName>
    <definedName name="TT.15" localSheetId="8">#REF!</definedName>
    <definedName name="TT.15" localSheetId="9">#REF!</definedName>
    <definedName name="TT.15" localSheetId="10">#REF!</definedName>
    <definedName name="TT.15" localSheetId="11">#REF!</definedName>
    <definedName name="TT.15" localSheetId="13">#REF!</definedName>
    <definedName name="TT.15" localSheetId="14">#REF!</definedName>
    <definedName name="TT.15">#REF!</definedName>
    <definedName name="TT.2" localSheetId="5">#REF!</definedName>
    <definedName name="TT.2" localSheetId="1">#REF!</definedName>
    <definedName name="TT.2" localSheetId="2">#REF!</definedName>
    <definedName name="TT.2" localSheetId="3">#REF!</definedName>
    <definedName name="TT.2" localSheetId="4">#REF!</definedName>
    <definedName name="TT.2" localSheetId="6">#REF!</definedName>
    <definedName name="TT.2" localSheetId="7">#REF!</definedName>
    <definedName name="TT.2" localSheetId="8">#REF!</definedName>
    <definedName name="TT.2" localSheetId="9">#REF!</definedName>
    <definedName name="TT.2" localSheetId="10">#REF!</definedName>
    <definedName name="TT.2" localSheetId="11">#REF!</definedName>
    <definedName name="TT.2" localSheetId="13">#REF!</definedName>
    <definedName name="TT.2" localSheetId="14">#REF!</definedName>
    <definedName name="TT.2">#REF!</definedName>
    <definedName name="TT.3" localSheetId="5">#REF!</definedName>
    <definedName name="TT.3" localSheetId="1">#REF!</definedName>
    <definedName name="TT.3" localSheetId="2">#REF!</definedName>
    <definedName name="TT.3" localSheetId="3">#REF!</definedName>
    <definedName name="TT.3" localSheetId="4">#REF!</definedName>
    <definedName name="TT.3" localSheetId="6">#REF!</definedName>
    <definedName name="TT.3" localSheetId="7">#REF!</definedName>
    <definedName name="TT.3" localSheetId="8">#REF!</definedName>
    <definedName name="TT.3" localSheetId="9">#REF!</definedName>
    <definedName name="TT.3" localSheetId="10">#REF!</definedName>
    <definedName name="TT.3" localSheetId="11">#REF!</definedName>
    <definedName name="TT.3" localSheetId="13">#REF!</definedName>
    <definedName name="TT.3" localSheetId="14">#REF!</definedName>
    <definedName name="TT.3">#REF!</definedName>
    <definedName name="TT.4" localSheetId="5">#REF!</definedName>
    <definedName name="TT.4" localSheetId="1">#REF!</definedName>
    <definedName name="TT.4" localSheetId="2">#REF!</definedName>
    <definedName name="TT.4" localSheetId="3">#REF!</definedName>
    <definedName name="TT.4" localSheetId="4">#REF!</definedName>
    <definedName name="TT.4" localSheetId="6">#REF!</definedName>
    <definedName name="TT.4" localSheetId="7">#REF!</definedName>
    <definedName name="TT.4" localSheetId="8">#REF!</definedName>
    <definedName name="TT.4" localSheetId="9">#REF!</definedName>
    <definedName name="TT.4" localSheetId="10">#REF!</definedName>
    <definedName name="TT.4" localSheetId="11">#REF!</definedName>
    <definedName name="TT.4" localSheetId="13">#REF!</definedName>
    <definedName name="TT.4" localSheetId="14">#REF!</definedName>
    <definedName name="TT.4">#REF!</definedName>
    <definedName name="TT.5" localSheetId="5">#REF!</definedName>
    <definedName name="TT.5" localSheetId="1">#REF!</definedName>
    <definedName name="TT.5" localSheetId="2">#REF!</definedName>
    <definedName name="TT.5" localSheetId="3">#REF!</definedName>
    <definedName name="TT.5" localSheetId="4">#REF!</definedName>
    <definedName name="TT.5" localSheetId="6">#REF!</definedName>
    <definedName name="TT.5" localSheetId="7">#REF!</definedName>
    <definedName name="TT.5" localSheetId="8">#REF!</definedName>
    <definedName name="TT.5" localSheetId="9">#REF!</definedName>
    <definedName name="TT.5" localSheetId="10">#REF!</definedName>
    <definedName name="TT.5" localSheetId="11">#REF!</definedName>
    <definedName name="TT.5" localSheetId="13">#REF!</definedName>
    <definedName name="TT.5" localSheetId="14">#REF!</definedName>
    <definedName name="TT.5">#REF!</definedName>
    <definedName name="TT.6" localSheetId="5">#REF!</definedName>
    <definedName name="TT.6" localSheetId="1">#REF!</definedName>
    <definedName name="TT.6" localSheetId="2">#REF!</definedName>
    <definedName name="TT.6" localSheetId="3">#REF!</definedName>
    <definedName name="TT.6" localSheetId="4">#REF!</definedName>
    <definedName name="TT.6" localSheetId="6">#REF!</definedName>
    <definedName name="TT.6" localSheetId="7">#REF!</definedName>
    <definedName name="TT.6" localSheetId="8">#REF!</definedName>
    <definedName name="TT.6" localSheetId="9">#REF!</definedName>
    <definedName name="TT.6" localSheetId="10">#REF!</definedName>
    <definedName name="TT.6" localSheetId="11">#REF!</definedName>
    <definedName name="TT.6" localSheetId="13">#REF!</definedName>
    <definedName name="TT.6" localSheetId="14">#REF!</definedName>
    <definedName name="TT.6">#REF!</definedName>
    <definedName name="TT.7" localSheetId="5">#REF!</definedName>
    <definedName name="TT.7" localSheetId="1">#REF!</definedName>
    <definedName name="TT.7" localSheetId="2">#REF!</definedName>
    <definedName name="TT.7" localSheetId="3">#REF!</definedName>
    <definedName name="TT.7" localSheetId="4">#REF!</definedName>
    <definedName name="TT.7" localSheetId="6">#REF!</definedName>
    <definedName name="TT.7" localSheetId="7">#REF!</definedName>
    <definedName name="TT.7" localSheetId="8">#REF!</definedName>
    <definedName name="TT.7" localSheetId="9">#REF!</definedName>
    <definedName name="TT.7" localSheetId="10">#REF!</definedName>
    <definedName name="TT.7" localSheetId="11">#REF!</definedName>
    <definedName name="TT.7" localSheetId="13">#REF!</definedName>
    <definedName name="TT.7" localSheetId="14">#REF!</definedName>
    <definedName name="TT.7">#REF!</definedName>
    <definedName name="TT.8" localSheetId="5">#REF!</definedName>
    <definedName name="TT.8" localSheetId="1">#REF!</definedName>
    <definedName name="TT.8" localSheetId="2">#REF!</definedName>
    <definedName name="TT.8" localSheetId="3">#REF!</definedName>
    <definedName name="TT.8" localSheetId="4">#REF!</definedName>
    <definedName name="TT.8" localSheetId="6">#REF!</definedName>
    <definedName name="TT.8" localSheetId="7">#REF!</definedName>
    <definedName name="TT.8" localSheetId="8">#REF!</definedName>
    <definedName name="TT.8" localSheetId="9">#REF!</definedName>
    <definedName name="TT.8" localSheetId="10">#REF!</definedName>
    <definedName name="TT.8" localSheetId="11">#REF!</definedName>
    <definedName name="TT.8" localSheetId="13">#REF!</definedName>
    <definedName name="TT.8" localSheetId="14">#REF!</definedName>
    <definedName name="TT.8">#REF!</definedName>
    <definedName name="TT.9" localSheetId="5">#REF!</definedName>
    <definedName name="TT.9" localSheetId="1">#REF!</definedName>
    <definedName name="TT.9" localSheetId="2">#REF!</definedName>
    <definedName name="TT.9" localSheetId="3">#REF!</definedName>
    <definedName name="TT.9" localSheetId="4">#REF!</definedName>
    <definedName name="TT.9" localSheetId="6">#REF!</definedName>
    <definedName name="TT.9" localSheetId="7">#REF!</definedName>
    <definedName name="TT.9" localSheetId="8">#REF!</definedName>
    <definedName name="TT.9" localSheetId="9">#REF!</definedName>
    <definedName name="TT.9" localSheetId="10">#REF!</definedName>
    <definedName name="TT.9" localSheetId="11">#REF!</definedName>
    <definedName name="TT.9" localSheetId="13">#REF!</definedName>
    <definedName name="TT.9" localSheetId="14">#REF!</definedName>
    <definedName name="TT.9">#REF!</definedName>
  </definedNames>
  <calcPr calcId="145621"/>
</workbook>
</file>

<file path=xl/calcChain.xml><?xml version="1.0" encoding="utf-8"?>
<calcChain xmlns="http://schemas.openxmlformats.org/spreadsheetml/2006/main">
  <c r="H42" i="24"/>
  <c r="I42"/>
  <c r="J42"/>
  <c r="G321"/>
  <c r="I321"/>
  <c r="H321"/>
  <c r="J321" s="1"/>
  <c r="H320"/>
  <c r="I320"/>
  <c r="G320"/>
  <c r="I315"/>
  <c r="J320" l="1"/>
  <c r="H318"/>
  <c r="I318"/>
  <c r="H319"/>
  <c r="I319"/>
  <c r="G318"/>
  <c r="G319"/>
  <c r="I317"/>
  <c r="I316"/>
  <c r="I322" s="1"/>
  <c r="H317"/>
  <c r="H316"/>
  <c r="G317"/>
  <c r="G316"/>
  <c r="H315"/>
  <c r="G315"/>
  <c r="J315" l="1"/>
  <c r="H322"/>
  <c r="J318"/>
  <c r="J317"/>
  <c r="J316"/>
  <c r="J319"/>
  <c r="G330"/>
  <c r="G325"/>
  <c r="G326"/>
  <c r="G327"/>
  <c r="G324"/>
  <c r="J322" l="1"/>
  <c r="G299"/>
  <c r="G298"/>
  <c r="G297"/>
  <c r="G296"/>
  <c r="G292"/>
  <c r="G290"/>
  <c r="G289"/>
  <c r="G287"/>
  <c r="G286"/>
  <c r="G285"/>
  <c r="G284"/>
  <c r="G283"/>
  <c r="G282"/>
  <c r="G281"/>
  <c r="G280"/>
  <c r="G277"/>
  <c r="G278"/>
  <c r="G276"/>
  <c r="G275"/>
  <c r="G274"/>
  <c r="G272"/>
  <c r="G269"/>
  <c r="G270"/>
  <c r="G271"/>
  <c r="G268"/>
  <c r="G267"/>
  <c r="G266"/>
  <c r="G264"/>
  <c r="G263"/>
  <c r="G262"/>
  <c r="G261"/>
  <c r="G260"/>
  <c r="G259"/>
  <c r="G255"/>
  <c r="G253"/>
  <c r="G251"/>
  <c r="G232"/>
  <c r="G231"/>
  <c r="G228"/>
  <c r="G227"/>
  <c r="G224"/>
  <c r="G222"/>
  <c r="G221"/>
  <c r="G220"/>
  <c r="G209"/>
  <c r="G208"/>
  <c r="G205"/>
  <c r="G203"/>
  <c r="G201"/>
  <c r="G200"/>
  <c r="G195"/>
  <c r="G196"/>
  <c r="G194"/>
  <c r="G189"/>
  <c r="G176"/>
  <c r="G175"/>
  <c r="G171"/>
  <c r="G172"/>
  <c r="G173"/>
  <c r="G170"/>
  <c r="G167"/>
  <c r="G168"/>
  <c r="G166"/>
  <c r="G158"/>
  <c r="G159"/>
  <c r="G160"/>
  <c r="G161"/>
  <c r="G162"/>
  <c r="G163"/>
  <c r="G164"/>
  <c r="G157"/>
  <c r="G144"/>
  <c r="G145"/>
  <c r="G146"/>
  <c r="G147"/>
  <c r="G148"/>
  <c r="G149"/>
  <c r="G150"/>
  <c r="G151"/>
  <c r="G143"/>
  <c r="G141"/>
  <c r="G140"/>
  <c r="G139"/>
  <c r="G136"/>
  <c r="G133"/>
  <c r="G114"/>
  <c r="G110"/>
  <c r="G109"/>
  <c r="G108"/>
  <c r="G107"/>
  <c r="G106"/>
  <c r="G105"/>
  <c r="G102"/>
  <c r="G96"/>
  <c r="G95"/>
  <c r="G94"/>
  <c r="G92"/>
  <c r="G93"/>
  <c r="G91"/>
  <c r="G85"/>
  <c r="G84"/>
  <c r="G66"/>
  <c r="G57"/>
  <c r="G56"/>
  <c r="G51"/>
  <c r="G52"/>
  <c r="G53"/>
  <c r="G54"/>
  <c r="G49"/>
  <c r="G50"/>
  <c r="G48"/>
  <c r="E342" i="25" l="1"/>
  <c r="F342" s="1"/>
  <c r="I342" s="1"/>
  <c r="I343" s="1"/>
  <c r="D342"/>
  <c r="I339"/>
  <c r="F339"/>
  <c r="E339"/>
  <c r="D339"/>
  <c r="H339" s="1"/>
  <c r="I338"/>
  <c r="F338"/>
  <c r="E338"/>
  <c r="D338"/>
  <c r="H338" s="1"/>
  <c r="I337"/>
  <c r="F337"/>
  <c r="E337"/>
  <c r="D337"/>
  <c r="H337" s="1"/>
  <c r="F336"/>
  <c r="E336"/>
  <c r="D336"/>
  <c r="H336" s="1"/>
  <c r="E333"/>
  <c r="F333" s="1"/>
  <c r="I333" s="1"/>
  <c r="D333"/>
  <c r="E332"/>
  <c r="F332" s="1"/>
  <c r="I332" s="1"/>
  <c r="D332"/>
  <c r="E331"/>
  <c r="F331" s="1"/>
  <c r="I331" s="1"/>
  <c r="D331"/>
  <c r="E330"/>
  <c r="F330" s="1"/>
  <c r="I330" s="1"/>
  <c r="D330"/>
  <c r="E329"/>
  <c r="F329" s="1"/>
  <c r="I329" s="1"/>
  <c r="I328" s="1"/>
  <c r="D329"/>
  <c r="I327"/>
  <c r="F327"/>
  <c r="E327"/>
  <c r="D327"/>
  <c r="H327" s="1"/>
  <c r="I326"/>
  <c r="F326"/>
  <c r="E326"/>
  <c r="D326"/>
  <c r="H326" s="1"/>
  <c r="I325"/>
  <c r="F325"/>
  <c r="E325"/>
  <c r="D325"/>
  <c r="H325" s="1"/>
  <c r="F324"/>
  <c r="E324"/>
  <c r="D324"/>
  <c r="H324" s="1"/>
  <c r="F323"/>
  <c r="E323"/>
  <c r="D323"/>
  <c r="H323" s="1"/>
  <c r="F322"/>
  <c r="E322"/>
  <c r="D322"/>
  <c r="H322" s="1"/>
  <c r="F321"/>
  <c r="E321"/>
  <c r="D321"/>
  <c r="H321" s="1"/>
  <c r="E319"/>
  <c r="F319" s="1"/>
  <c r="I319" s="1"/>
  <c r="D319"/>
  <c r="E318"/>
  <c r="F318" s="1"/>
  <c r="I318" s="1"/>
  <c r="D318"/>
  <c r="E317"/>
  <c r="F317" s="1"/>
  <c r="I317" s="1"/>
  <c r="D317"/>
  <c r="E316"/>
  <c r="F316" s="1"/>
  <c r="I316" s="1"/>
  <c r="I315" s="1"/>
  <c r="D316"/>
  <c r="H312"/>
  <c r="J312" s="1"/>
  <c r="J311" s="1"/>
  <c r="E312"/>
  <c r="F312" s="1"/>
  <c r="I312" s="1"/>
  <c r="I311" s="1"/>
  <c r="D312"/>
  <c r="H311"/>
  <c r="F310"/>
  <c r="E310"/>
  <c r="D310"/>
  <c r="H310" s="1"/>
  <c r="E308"/>
  <c r="F308" s="1"/>
  <c r="I308" s="1"/>
  <c r="I307" s="1"/>
  <c r="D308"/>
  <c r="H305"/>
  <c r="J305" s="1"/>
  <c r="E305"/>
  <c r="F305" s="1"/>
  <c r="I305" s="1"/>
  <c r="D305"/>
  <c r="H304"/>
  <c r="J304" s="1"/>
  <c r="J302" s="1"/>
  <c r="E304"/>
  <c r="F304" s="1"/>
  <c r="I304" s="1"/>
  <c r="I302" s="1"/>
  <c r="D304"/>
  <c r="H302"/>
  <c r="E299"/>
  <c r="F299" s="1"/>
  <c r="I299" s="1"/>
  <c r="D299"/>
  <c r="E298"/>
  <c r="F298" s="1"/>
  <c r="I298" s="1"/>
  <c r="D298"/>
  <c r="E297"/>
  <c r="F297" s="1"/>
  <c r="I297" s="1"/>
  <c r="D297"/>
  <c r="E296"/>
  <c r="F296" s="1"/>
  <c r="I296" s="1"/>
  <c r="D296"/>
  <c r="E295"/>
  <c r="F295" s="1"/>
  <c r="I295" s="1"/>
  <c r="I300" s="1"/>
  <c r="D295"/>
  <c r="I292"/>
  <c r="F292"/>
  <c r="E292"/>
  <c r="D292"/>
  <c r="H292" s="1"/>
  <c r="I291"/>
  <c r="H290"/>
  <c r="J290" s="1"/>
  <c r="E290"/>
  <c r="F290" s="1"/>
  <c r="D290"/>
  <c r="I290" s="1"/>
  <c r="H289"/>
  <c r="J289" s="1"/>
  <c r="J288" s="1"/>
  <c r="E289"/>
  <c r="F289" s="1"/>
  <c r="D289"/>
  <c r="I289" s="1"/>
  <c r="I288" s="1"/>
  <c r="H288"/>
  <c r="F287"/>
  <c r="E287"/>
  <c r="D287"/>
  <c r="H287" s="1"/>
  <c r="F286"/>
  <c r="E286"/>
  <c r="D286"/>
  <c r="H286" s="1"/>
  <c r="F285"/>
  <c r="E285"/>
  <c r="D285"/>
  <c r="H285" s="1"/>
  <c r="F284"/>
  <c r="E284"/>
  <c r="D284"/>
  <c r="H284" s="1"/>
  <c r="F283"/>
  <c r="E283"/>
  <c r="D283"/>
  <c r="H283" s="1"/>
  <c r="F282"/>
  <c r="E282"/>
  <c r="D282"/>
  <c r="H282" s="1"/>
  <c r="F281"/>
  <c r="E281"/>
  <c r="D281"/>
  <c r="H281" s="1"/>
  <c r="F280"/>
  <c r="E280"/>
  <c r="D280"/>
  <c r="H280" s="1"/>
  <c r="E278"/>
  <c r="F278" s="1"/>
  <c r="D278"/>
  <c r="K277"/>
  <c r="F277"/>
  <c r="E277"/>
  <c r="D277"/>
  <c r="H277" s="1"/>
  <c r="F276"/>
  <c r="E276"/>
  <c r="D276"/>
  <c r="H276" s="1"/>
  <c r="F275"/>
  <c r="E275"/>
  <c r="D275"/>
  <c r="H275" s="1"/>
  <c r="F274"/>
  <c r="E274"/>
  <c r="D274"/>
  <c r="H274" s="1"/>
  <c r="E272"/>
  <c r="F272" s="1"/>
  <c r="D272"/>
  <c r="E271"/>
  <c r="F271" s="1"/>
  <c r="D271"/>
  <c r="E270"/>
  <c r="F270" s="1"/>
  <c r="D270"/>
  <c r="E269"/>
  <c r="F269" s="1"/>
  <c r="D269"/>
  <c r="E268"/>
  <c r="F268" s="1"/>
  <c r="D268"/>
  <c r="E267"/>
  <c r="F267" s="1"/>
  <c r="D267"/>
  <c r="E266"/>
  <c r="F266" s="1"/>
  <c r="D266"/>
  <c r="I264"/>
  <c r="F264"/>
  <c r="E264"/>
  <c r="D264"/>
  <c r="H264" s="1"/>
  <c r="I263"/>
  <c r="F263"/>
  <c r="E263"/>
  <c r="D263"/>
  <c r="H263" s="1"/>
  <c r="I262"/>
  <c r="F262"/>
  <c r="E262"/>
  <c r="D262"/>
  <c r="H262" s="1"/>
  <c r="I261"/>
  <c r="F261"/>
  <c r="E261"/>
  <c r="D261"/>
  <c r="H261" s="1"/>
  <c r="I260"/>
  <c r="F260"/>
  <c r="E260"/>
  <c r="D260"/>
  <c r="H260" s="1"/>
  <c r="I259"/>
  <c r="F259"/>
  <c r="E259"/>
  <c r="D259"/>
  <c r="H259" s="1"/>
  <c r="I258"/>
  <c r="F255"/>
  <c r="E255"/>
  <c r="D255"/>
  <c r="H255" s="1"/>
  <c r="F254"/>
  <c r="E254"/>
  <c r="D254"/>
  <c r="H254" s="1"/>
  <c r="F253"/>
  <c r="E253"/>
  <c r="D253"/>
  <c r="H253" s="1"/>
  <c r="F252"/>
  <c r="E252"/>
  <c r="D252"/>
  <c r="H252" s="1"/>
  <c r="F251"/>
  <c r="E251"/>
  <c r="D251"/>
  <c r="H251" s="1"/>
  <c r="F250"/>
  <c r="E250"/>
  <c r="D250"/>
  <c r="H250" s="1"/>
  <c r="F249"/>
  <c r="E249"/>
  <c r="D249"/>
  <c r="H249" s="1"/>
  <c r="F248"/>
  <c r="E248"/>
  <c r="D248"/>
  <c r="H248" s="1"/>
  <c r="F247"/>
  <c r="E247"/>
  <c r="D247"/>
  <c r="I247" s="1"/>
  <c r="F246"/>
  <c r="E246"/>
  <c r="D246"/>
  <c r="I246" s="1"/>
  <c r="F245"/>
  <c r="E245"/>
  <c r="D245"/>
  <c r="I245" s="1"/>
  <c r="F244"/>
  <c r="E244"/>
  <c r="D244"/>
  <c r="I244" s="1"/>
  <c r="F243"/>
  <c r="E243"/>
  <c r="D243"/>
  <c r="I243" s="1"/>
  <c r="F242"/>
  <c r="E242"/>
  <c r="D242"/>
  <c r="I242" s="1"/>
  <c r="F241"/>
  <c r="E241"/>
  <c r="D241"/>
  <c r="I241" s="1"/>
  <c r="F240"/>
  <c r="E240"/>
  <c r="D240"/>
  <c r="I240" s="1"/>
  <c r="F239"/>
  <c r="E239"/>
  <c r="D239"/>
  <c r="I239" s="1"/>
  <c r="F238"/>
  <c r="E238"/>
  <c r="D238"/>
  <c r="I238" s="1"/>
  <c r="F237"/>
  <c r="E237"/>
  <c r="D237"/>
  <c r="I237" s="1"/>
  <c r="F236"/>
  <c r="E236"/>
  <c r="D236"/>
  <c r="I236" s="1"/>
  <c r="F235"/>
  <c r="E235"/>
  <c r="D235"/>
  <c r="I235" s="1"/>
  <c r="F234"/>
  <c r="E234"/>
  <c r="D234"/>
  <c r="I234" s="1"/>
  <c r="F233"/>
  <c r="E233"/>
  <c r="D233"/>
  <c r="I233" s="1"/>
  <c r="F232"/>
  <c r="E232"/>
  <c r="D232"/>
  <c r="I232" s="1"/>
  <c r="F231"/>
  <c r="E231"/>
  <c r="D231"/>
  <c r="I231" s="1"/>
  <c r="E228"/>
  <c r="H228" s="1"/>
  <c r="D228"/>
  <c r="E227"/>
  <c r="F227" s="1"/>
  <c r="D227"/>
  <c r="E226"/>
  <c r="F226" s="1"/>
  <c r="D226"/>
  <c r="E225"/>
  <c r="F225" s="1"/>
  <c r="D225"/>
  <c r="E224"/>
  <c r="F224" s="1"/>
  <c r="D224"/>
  <c r="E223"/>
  <c r="F223" s="1"/>
  <c r="D223"/>
  <c r="E222"/>
  <c r="F222" s="1"/>
  <c r="D222"/>
  <c r="E221"/>
  <c r="F221" s="1"/>
  <c r="D221"/>
  <c r="E220"/>
  <c r="F220" s="1"/>
  <c r="D220"/>
  <c r="I218"/>
  <c r="F218"/>
  <c r="E218"/>
  <c r="D218"/>
  <c r="H218" s="1"/>
  <c r="I217"/>
  <c r="F217"/>
  <c r="E217"/>
  <c r="D217"/>
  <c r="H217" s="1"/>
  <c r="I216"/>
  <c r="F216"/>
  <c r="E216"/>
  <c r="D216"/>
  <c r="H216" s="1"/>
  <c r="I215"/>
  <c r="F213"/>
  <c r="E213"/>
  <c r="D213"/>
  <c r="H213" s="1"/>
  <c r="F212"/>
  <c r="E212"/>
  <c r="D212"/>
  <c r="H212" s="1"/>
  <c r="F211"/>
  <c r="E211"/>
  <c r="D211"/>
  <c r="H211" s="1"/>
  <c r="E209"/>
  <c r="F209" s="1"/>
  <c r="D209"/>
  <c r="E208"/>
  <c r="F208" s="1"/>
  <c r="D208"/>
  <c r="E207"/>
  <c r="F207" s="1"/>
  <c r="D207"/>
  <c r="E206"/>
  <c r="F206" s="1"/>
  <c r="D206"/>
  <c r="E205"/>
  <c r="F205" s="1"/>
  <c r="D205"/>
  <c r="E204"/>
  <c r="F204" s="1"/>
  <c r="D204"/>
  <c r="E203"/>
  <c r="F203" s="1"/>
  <c r="D203"/>
  <c r="E202"/>
  <c r="F202" s="1"/>
  <c r="D202"/>
  <c r="E201"/>
  <c r="F201" s="1"/>
  <c r="D201"/>
  <c r="E200"/>
  <c r="F200" s="1"/>
  <c r="D200"/>
  <c r="E199"/>
  <c r="F199" s="1"/>
  <c r="D199"/>
  <c r="E198"/>
  <c r="F198" s="1"/>
  <c r="D198"/>
  <c r="E197"/>
  <c r="F197" s="1"/>
  <c r="D197"/>
  <c r="E196"/>
  <c r="F196" s="1"/>
  <c r="D196"/>
  <c r="E195"/>
  <c r="F195" s="1"/>
  <c r="D195"/>
  <c r="E194"/>
  <c r="F194" s="1"/>
  <c r="D194"/>
  <c r="E193"/>
  <c r="F193" s="1"/>
  <c r="D193"/>
  <c r="E192"/>
  <c r="F192" s="1"/>
  <c r="D192"/>
  <c r="E191"/>
  <c r="F191" s="1"/>
  <c r="D191"/>
  <c r="E190"/>
  <c r="F190" s="1"/>
  <c r="D190"/>
  <c r="E189"/>
  <c r="F189" s="1"/>
  <c r="D189"/>
  <c r="H185"/>
  <c r="J185" s="1"/>
  <c r="E185"/>
  <c r="F185" s="1"/>
  <c r="D185"/>
  <c r="I185" s="1"/>
  <c r="H184"/>
  <c r="J184" s="1"/>
  <c r="J183" s="1"/>
  <c r="E184"/>
  <c r="F184" s="1"/>
  <c r="D184"/>
  <c r="I184" s="1"/>
  <c r="I183" s="1"/>
  <c r="H183"/>
  <c r="D183"/>
  <c r="E182"/>
  <c r="F182" s="1"/>
  <c r="D182"/>
  <c r="E181"/>
  <c r="F181" s="1"/>
  <c r="D181"/>
  <c r="E180"/>
  <c r="F180" s="1"/>
  <c r="D180"/>
  <c r="E179"/>
  <c r="F179" s="1"/>
  <c r="D179"/>
  <c r="E178"/>
  <c r="F178" s="1"/>
  <c r="D178"/>
  <c r="I176"/>
  <c r="F176"/>
  <c r="E176"/>
  <c r="D176"/>
  <c r="H176" s="1"/>
  <c r="I175"/>
  <c r="F175"/>
  <c r="E175"/>
  <c r="D175"/>
  <c r="H175" s="1"/>
  <c r="I174"/>
  <c r="H173"/>
  <c r="J173" s="1"/>
  <c r="E173"/>
  <c r="F173" s="1"/>
  <c r="D173"/>
  <c r="I173" s="1"/>
  <c r="H172"/>
  <c r="J172" s="1"/>
  <c r="E172"/>
  <c r="F172" s="1"/>
  <c r="D172"/>
  <c r="I172" s="1"/>
  <c r="H171"/>
  <c r="J171" s="1"/>
  <c r="E171"/>
  <c r="F171" s="1"/>
  <c r="D171"/>
  <c r="I171" s="1"/>
  <c r="H170"/>
  <c r="J170" s="1"/>
  <c r="E170"/>
  <c r="F170" s="1"/>
  <c r="D170"/>
  <c r="I170" s="1"/>
  <c r="I169" s="1"/>
  <c r="H169"/>
  <c r="F168"/>
  <c r="E168"/>
  <c r="D168"/>
  <c r="H168" s="1"/>
  <c r="F167"/>
  <c r="E167"/>
  <c r="D167"/>
  <c r="H167" s="1"/>
  <c r="F166"/>
  <c r="E166"/>
  <c r="D166"/>
  <c r="H166" s="1"/>
  <c r="E164"/>
  <c r="F164" s="1"/>
  <c r="D164"/>
  <c r="E163"/>
  <c r="F163" s="1"/>
  <c r="D163"/>
  <c r="E162"/>
  <c r="F162" s="1"/>
  <c r="D162"/>
  <c r="E161"/>
  <c r="F161" s="1"/>
  <c r="D161"/>
  <c r="E160"/>
  <c r="F160" s="1"/>
  <c r="D160"/>
  <c r="E159"/>
  <c r="F159" s="1"/>
  <c r="D159"/>
  <c r="E158"/>
  <c r="F158" s="1"/>
  <c r="D158"/>
  <c r="E157"/>
  <c r="F157" s="1"/>
  <c r="D157"/>
  <c r="E154"/>
  <c r="F154" s="1"/>
  <c r="D154"/>
  <c r="E153"/>
  <c r="F153" s="1"/>
  <c r="D153"/>
  <c r="E152"/>
  <c r="F152" s="1"/>
  <c r="D152"/>
  <c r="E151"/>
  <c r="F151" s="1"/>
  <c r="D151"/>
  <c r="E150"/>
  <c r="F150" s="1"/>
  <c r="D150"/>
  <c r="E149"/>
  <c r="F149" s="1"/>
  <c r="D149"/>
  <c r="E148"/>
  <c r="F148" s="1"/>
  <c r="D148"/>
  <c r="E147"/>
  <c r="F147" s="1"/>
  <c r="D147"/>
  <c r="E146"/>
  <c r="F146" s="1"/>
  <c r="D146"/>
  <c r="E145"/>
  <c r="F145" s="1"/>
  <c r="D145"/>
  <c r="E144"/>
  <c r="F144" s="1"/>
  <c r="D144"/>
  <c r="E143"/>
  <c r="F143" s="1"/>
  <c r="D143"/>
  <c r="I141"/>
  <c r="F141"/>
  <c r="E141"/>
  <c r="D141"/>
  <c r="H141" s="1"/>
  <c r="F140"/>
  <c r="E140"/>
  <c r="D140"/>
  <c r="H140" s="1"/>
  <c r="F139"/>
  <c r="E139"/>
  <c r="D139"/>
  <c r="H139" s="1"/>
  <c r="F138"/>
  <c r="E138"/>
  <c r="D138"/>
  <c r="H138" s="1"/>
  <c r="F137"/>
  <c r="E137"/>
  <c r="D137"/>
  <c r="H137" s="1"/>
  <c r="F136"/>
  <c r="E136"/>
  <c r="D136"/>
  <c r="H136" s="1"/>
  <c r="F135"/>
  <c r="E135"/>
  <c r="D135"/>
  <c r="H135" s="1"/>
  <c r="F134"/>
  <c r="E134"/>
  <c r="D134"/>
  <c r="H134" s="1"/>
  <c r="F133"/>
  <c r="E133"/>
  <c r="D133"/>
  <c r="H133" s="1"/>
  <c r="F132"/>
  <c r="E132"/>
  <c r="D132"/>
  <c r="H132" s="1"/>
  <c r="H130" s="1"/>
  <c r="F131"/>
  <c r="I131" s="1"/>
  <c r="E131"/>
  <c r="H131" s="1"/>
  <c r="I129"/>
  <c r="F129"/>
  <c r="E129"/>
  <c r="D129"/>
  <c r="H129" s="1"/>
  <c r="I128"/>
  <c r="F128"/>
  <c r="E128"/>
  <c r="D128"/>
  <c r="H128" s="1"/>
  <c r="I127"/>
  <c r="F127"/>
  <c r="E127"/>
  <c r="D127"/>
  <c r="H127" s="1"/>
  <c r="I126"/>
  <c r="F126"/>
  <c r="E126"/>
  <c r="D126"/>
  <c r="H126" s="1"/>
  <c r="I125"/>
  <c r="F125"/>
  <c r="E125"/>
  <c r="D125"/>
  <c r="H125" s="1"/>
  <c r="F124"/>
  <c r="E124"/>
  <c r="D124"/>
  <c r="I124" s="1"/>
  <c r="F123"/>
  <c r="E123"/>
  <c r="D123"/>
  <c r="I123" s="1"/>
  <c r="F122"/>
  <c r="E122"/>
  <c r="D122"/>
  <c r="I122" s="1"/>
  <c r="F121"/>
  <c r="E121"/>
  <c r="D121"/>
  <c r="I121" s="1"/>
  <c r="I120" s="1"/>
  <c r="E119"/>
  <c r="H119" s="1"/>
  <c r="D119"/>
  <c r="E118"/>
  <c r="H118" s="1"/>
  <c r="D118"/>
  <c r="E117"/>
  <c r="H117" s="1"/>
  <c r="D117"/>
  <c r="E116"/>
  <c r="H116" s="1"/>
  <c r="D116"/>
  <c r="E115"/>
  <c r="H115" s="1"/>
  <c r="D115"/>
  <c r="E114"/>
  <c r="H114" s="1"/>
  <c r="D114"/>
  <c r="E110"/>
  <c r="H110" s="1"/>
  <c r="D110"/>
  <c r="E109"/>
  <c r="H109" s="1"/>
  <c r="D109"/>
  <c r="E108"/>
  <c r="H108" s="1"/>
  <c r="D108"/>
  <c r="E107"/>
  <c r="H107" s="1"/>
  <c r="D107"/>
  <c r="E106"/>
  <c r="H106" s="1"/>
  <c r="D106"/>
  <c r="E105"/>
  <c r="H105" s="1"/>
  <c r="D105"/>
  <c r="F102"/>
  <c r="E102"/>
  <c r="D102"/>
  <c r="I102" s="1"/>
  <c r="F101"/>
  <c r="E101"/>
  <c r="D101"/>
  <c r="I101" s="1"/>
  <c r="F100"/>
  <c r="E100"/>
  <c r="D100"/>
  <c r="I100" s="1"/>
  <c r="F99"/>
  <c r="E99"/>
  <c r="D99"/>
  <c r="I99" s="1"/>
  <c r="E96"/>
  <c r="H96" s="1"/>
  <c r="D96"/>
  <c r="E95"/>
  <c r="H95" s="1"/>
  <c r="D95"/>
  <c r="E94"/>
  <c r="H94" s="1"/>
  <c r="D94"/>
  <c r="E93"/>
  <c r="H93" s="1"/>
  <c r="D93"/>
  <c r="E92"/>
  <c r="F92" s="1"/>
  <c r="D92"/>
  <c r="H92" s="1"/>
  <c r="E91"/>
  <c r="F91" s="1"/>
  <c r="D91"/>
  <c r="H91" s="1"/>
  <c r="E90"/>
  <c r="F90" s="1"/>
  <c r="D90"/>
  <c r="H90" s="1"/>
  <c r="E89"/>
  <c r="F89" s="1"/>
  <c r="D89"/>
  <c r="H89" s="1"/>
  <c r="F88"/>
  <c r="E88"/>
  <c r="D88"/>
  <c r="H88" s="1"/>
  <c r="E85"/>
  <c r="F85" s="1"/>
  <c r="D85"/>
  <c r="I85" s="1"/>
  <c r="E84"/>
  <c r="F84" s="1"/>
  <c r="D84"/>
  <c r="I84" s="1"/>
  <c r="F83"/>
  <c r="E83"/>
  <c r="D83"/>
  <c r="I83" s="1"/>
  <c r="F82"/>
  <c r="E82"/>
  <c r="D82"/>
  <c r="I82" s="1"/>
  <c r="F81"/>
  <c r="E81"/>
  <c r="D81"/>
  <c r="I81" s="1"/>
  <c r="F80"/>
  <c r="E80"/>
  <c r="D80"/>
  <c r="I80" s="1"/>
  <c r="F79"/>
  <c r="E79"/>
  <c r="D79"/>
  <c r="I79" s="1"/>
  <c r="E76"/>
  <c r="H76" s="1"/>
  <c r="D76"/>
  <c r="E75"/>
  <c r="H75" s="1"/>
  <c r="D75"/>
  <c r="F72"/>
  <c r="E72"/>
  <c r="D72"/>
  <c r="I72" s="1"/>
  <c r="F71"/>
  <c r="E71"/>
  <c r="D71"/>
  <c r="I71" s="1"/>
  <c r="F70"/>
  <c r="E70"/>
  <c r="D70"/>
  <c r="I70" s="1"/>
  <c r="F69"/>
  <c r="E69"/>
  <c r="D69"/>
  <c r="I69" s="1"/>
  <c r="E66"/>
  <c r="H66" s="1"/>
  <c r="F64"/>
  <c r="E64"/>
  <c r="D64"/>
  <c r="I64" s="1"/>
  <c r="F63"/>
  <c r="E63"/>
  <c r="D63"/>
  <c r="I63" s="1"/>
  <c r="F62"/>
  <c r="E62"/>
  <c r="D62"/>
  <c r="I62" s="1"/>
  <c r="F61"/>
  <c r="E61"/>
  <c r="D61"/>
  <c r="I61" s="1"/>
  <c r="F60"/>
  <c r="E60"/>
  <c r="D60"/>
  <c r="I60" s="1"/>
  <c r="F59"/>
  <c r="E59"/>
  <c r="D59"/>
  <c r="I59" s="1"/>
  <c r="E57"/>
  <c r="H57" s="1"/>
  <c r="D57"/>
  <c r="E56"/>
  <c r="H56" s="1"/>
  <c r="D56"/>
  <c r="F54"/>
  <c r="E54"/>
  <c r="D54"/>
  <c r="I54" s="1"/>
  <c r="F53"/>
  <c r="E53"/>
  <c r="D53"/>
  <c r="I53" s="1"/>
  <c r="F52"/>
  <c r="E52"/>
  <c r="D52"/>
  <c r="I52" s="1"/>
  <c r="F51"/>
  <c r="E51"/>
  <c r="D51"/>
  <c r="I51" s="1"/>
  <c r="F50"/>
  <c r="E50"/>
  <c r="D50"/>
  <c r="I50" s="1"/>
  <c r="F49"/>
  <c r="E49"/>
  <c r="D49"/>
  <c r="I49" s="1"/>
  <c r="F48"/>
  <c r="E48"/>
  <c r="D48"/>
  <c r="I48" s="1"/>
  <c r="F44"/>
  <c r="E44"/>
  <c r="D44"/>
  <c r="I44" s="1"/>
  <c r="F43"/>
  <c r="E43"/>
  <c r="D43"/>
  <c r="I43" s="1"/>
  <c r="E41"/>
  <c r="H41" s="1"/>
  <c r="D41"/>
  <c r="E37"/>
  <c r="H37" s="1"/>
  <c r="D37"/>
  <c r="F35"/>
  <c r="E35"/>
  <c r="D35"/>
  <c r="I35" s="1"/>
  <c r="I34" s="1"/>
  <c r="E33"/>
  <c r="H33" s="1"/>
  <c r="D33"/>
  <c r="F31"/>
  <c r="E31"/>
  <c r="D31"/>
  <c r="I31" s="1"/>
  <c r="I30" s="1"/>
  <c r="F27"/>
  <c r="E27"/>
  <c r="D27"/>
  <c r="I27" s="1"/>
  <c r="F26"/>
  <c r="E26"/>
  <c r="D26"/>
  <c r="I26" s="1"/>
  <c r="E24"/>
  <c r="H24" s="1"/>
  <c r="D24"/>
  <c r="E23"/>
  <c r="H23" s="1"/>
  <c r="D23"/>
  <c r="E19"/>
  <c r="H19" s="1"/>
  <c r="D19"/>
  <c r="E18"/>
  <c r="H18" s="1"/>
  <c r="D18"/>
  <c r="E17"/>
  <c r="H17" s="1"/>
  <c r="D17"/>
  <c r="E16"/>
  <c r="H16" s="1"/>
  <c r="D16"/>
  <c r="F13"/>
  <c r="E13"/>
  <c r="D13"/>
  <c r="I13" s="1"/>
  <c r="F12"/>
  <c r="E12"/>
  <c r="D12"/>
  <c r="I12" s="1"/>
  <c r="F11"/>
  <c r="E11"/>
  <c r="D11"/>
  <c r="I11" s="1"/>
  <c r="F10"/>
  <c r="E10"/>
  <c r="D10"/>
  <c r="H10" s="1"/>
  <c r="F9"/>
  <c r="E9"/>
  <c r="D9"/>
  <c r="H9" s="1"/>
  <c r="D122" i="24"/>
  <c r="D123"/>
  <c r="D124"/>
  <c r="D125"/>
  <c r="D126"/>
  <c r="D127"/>
  <c r="D128"/>
  <c r="D129"/>
  <c r="D121"/>
  <c r="I25" i="25" l="1"/>
  <c r="H32"/>
  <c r="I42"/>
  <c r="I47"/>
  <c r="H55"/>
  <c r="I73"/>
  <c r="I86"/>
  <c r="I103"/>
  <c r="H20"/>
  <c r="H22"/>
  <c r="H36"/>
  <c r="H40"/>
  <c r="H77"/>
  <c r="H97"/>
  <c r="H111"/>
  <c r="H113"/>
  <c r="I9"/>
  <c r="I10"/>
  <c r="J10" s="1"/>
  <c r="H11"/>
  <c r="J11" s="1"/>
  <c r="H12"/>
  <c r="J12" s="1"/>
  <c r="H13"/>
  <c r="J13" s="1"/>
  <c r="F16"/>
  <c r="I16" s="1"/>
  <c r="F17"/>
  <c r="I17" s="1"/>
  <c r="J17" s="1"/>
  <c r="F18"/>
  <c r="I18" s="1"/>
  <c r="J18" s="1"/>
  <c r="F19"/>
  <c r="I19" s="1"/>
  <c r="J19" s="1"/>
  <c r="F23"/>
  <c r="I23" s="1"/>
  <c r="F24"/>
  <c r="I24" s="1"/>
  <c r="J24" s="1"/>
  <c r="H26"/>
  <c r="H27"/>
  <c r="J27" s="1"/>
  <c r="H31"/>
  <c r="F33"/>
  <c r="I33" s="1"/>
  <c r="H35"/>
  <c r="F37"/>
  <c r="I37" s="1"/>
  <c r="F41"/>
  <c r="I41" s="1"/>
  <c r="H43"/>
  <c r="H44"/>
  <c r="J44" s="1"/>
  <c r="H48"/>
  <c r="H49"/>
  <c r="J49" s="1"/>
  <c r="H50"/>
  <c r="J50" s="1"/>
  <c r="H51"/>
  <c r="J51" s="1"/>
  <c r="H52"/>
  <c r="J52" s="1"/>
  <c r="H53"/>
  <c r="J53" s="1"/>
  <c r="H54"/>
  <c r="J54" s="1"/>
  <c r="F56"/>
  <c r="I56" s="1"/>
  <c r="F57"/>
  <c r="I57" s="1"/>
  <c r="J57" s="1"/>
  <c r="H59"/>
  <c r="H60"/>
  <c r="J60" s="1"/>
  <c r="H61"/>
  <c r="J61" s="1"/>
  <c r="H62"/>
  <c r="J62" s="1"/>
  <c r="H63"/>
  <c r="J63" s="1"/>
  <c r="H64"/>
  <c r="J64" s="1"/>
  <c r="F66"/>
  <c r="I66" s="1"/>
  <c r="J66" s="1"/>
  <c r="H69"/>
  <c r="H70"/>
  <c r="J70" s="1"/>
  <c r="H71"/>
  <c r="J71" s="1"/>
  <c r="H72"/>
  <c r="J72" s="1"/>
  <c r="F75"/>
  <c r="I75" s="1"/>
  <c r="F76"/>
  <c r="I76" s="1"/>
  <c r="J76" s="1"/>
  <c r="H79"/>
  <c r="H80"/>
  <c r="J80" s="1"/>
  <c r="H81"/>
  <c r="J81" s="1"/>
  <c r="H82"/>
  <c r="J82" s="1"/>
  <c r="H83"/>
  <c r="J83" s="1"/>
  <c r="H84"/>
  <c r="J84" s="1"/>
  <c r="H85"/>
  <c r="J85" s="1"/>
  <c r="I88"/>
  <c r="I89"/>
  <c r="J89" s="1"/>
  <c r="I90"/>
  <c r="J90" s="1"/>
  <c r="I91"/>
  <c r="J91" s="1"/>
  <c r="I92"/>
  <c r="J92" s="1"/>
  <c r="F93"/>
  <c r="I93" s="1"/>
  <c r="J93" s="1"/>
  <c r="F94"/>
  <c r="I94" s="1"/>
  <c r="J94" s="1"/>
  <c r="F95"/>
  <c r="I95" s="1"/>
  <c r="J95" s="1"/>
  <c r="F96"/>
  <c r="I96" s="1"/>
  <c r="J96" s="1"/>
  <c r="H99"/>
  <c r="H100"/>
  <c r="J100" s="1"/>
  <c r="H101"/>
  <c r="J101" s="1"/>
  <c r="H102"/>
  <c r="J102" s="1"/>
  <c r="F105"/>
  <c r="I105" s="1"/>
  <c r="F106"/>
  <c r="I106" s="1"/>
  <c r="J106" s="1"/>
  <c r="F107"/>
  <c r="I107" s="1"/>
  <c r="J107" s="1"/>
  <c r="F108"/>
  <c r="I108" s="1"/>
  <c r="J108" s="1"/>
  <c r="F109"/>
  <c r="I109" s="1"/>
  <c r="J109" s="1"/>
  <c r="F110"/>
  <c r="I110" s="1"/>
  <c r="J110" s="1"/>
  <c r="F114"/>
  <c r="I114" s="1"/>
  <c r="F115"/>
  <c r="I115" s="1"/>
  <c r="J115" s="1"/>
  <c r="F116"/>
  <c r="I116" s="1"/>
  <c r="J116" s="1"/>
  <c r="F117"/>
  <c r="I117" s="1"/>
  <c r="J117" s="1"/>
  <c r="F118"/>
  <c r="I118" s="1"/>
  <c r="J118" s="1"/>
  <c r="F119"/>
  <c r="I119" s="1"/>
  <c r="J119" s="1"/>
  <c r="H121"/>
  <c r="H122"/>
  <c r="J122" s="1"/>
  <c r="H123"/>
  <c r="J123" s="1"/>
  <c r="H124"/>
  <c r="J124" s="1"/>
  <c r="J125"/>
  <c r="J126"/>
  <c r="J127"/>
  <c r="J128"/>
  <c r="J129"/>
  <c r="J131"/>
  <c r="I132"/>
  <c r="I130" s="1"/>
  <c r="I133"/>
  <c r="J133" s="1"/>
  <c r="I134"/>
  <c r="I135"/>
  <c r="J135" s="1"/>
  <c r="I136"/>
  <c r="I137"/>
  <c r="J137" s="1"/>
  <c r="I138"/>
  <c r="I139"/>
  <c r="J139" s="1"/>
  <c r="I140"/>
  <c r="J132"/>
  <c r="J134"/>
  <c r="J136"/>
  <c r="J138"/>
  <c r="J140"/>
  <c r="J141"/>
  <c r="I143"/>
  <c r="H143"/>
  <c r="I144"/>
  <c r="I145"/>
  <c r="I146"/>
  <c r="I147"/>
  <c r="I148"/>
  <c r="I149"/>
  <c r="I150"/>
  <c r="I151"/>
  <c r="I152"/>
  <c r="I153"/>
  <c r="I154"/>
  <c r="I157"/>
  <c r="I158"/>
  <c r="I159"/>
  <c r="I160"/>
  <c r="I161"/>
  <c r="J169"/>
  <c r="H144"/>
  <c r="J144" s="1"/>
  <c r="H145"/>
  <c r="J145" s="1"/>
  <c r="H146"/>
  <c r="J146" s="1"/>
  <c r="H147"/>
  <c r="J147" s="1"/>
  <c r="H148"/>
  <c r="J148" s="1"/>
  <c r="H149"/>
  <c r="J149" s="1"/>
  <c r="H150"/>
  <c r="J150" s="1"/>
  <c r="H151"/>
  <c r="J151" s="1"/>
  <c r="H152"/>
  <c r="J152" s="1"/>
  <c r="H153"/>
  <c r="J153" s="1"/>
  <c r="H154"/>
  <c r="J154" s="1"/>
  <c r="H157"/>
  <c r="H158"/>
  <c r="J158" s="1"/>
  <c r="H159"/>
  <c r="J159" s="1"/>
  <c r="H160"/>
  <c r="J160" s="1"/>
  <c r="H161"/>
  <c r="J161" s="1"/>
  <c r="H165"/>
  <c r="H210"/>
  <c r="I162"/>
  <c r="H162"/>
  <c r="I163"/>
  <c r="H163"/>
  <c r="I164"/>
  <c r="H164"/>
  <c r="I166"/>
  <c r="J166" s="1"/>
  <c r="I167"/>
  <c r="J167" s="1"/>
  <c r="I168"/>
  <c r="J168" s="1"/>
  <c r="J175"/>
  <c r="H174"/>
  <c r="J176"/>
  <c r="I178"/>
  <c r="H178"/>
  <c r="I179"/>
  <c r="H179"/>
  <c r="I180"/>
  <c r="H180"/>
  <c r="I181"/>
  <c r="H181"/>
  <c r="I182"/>
  <c r="H182"/>
  <c r="I189"/>
  <c r="H189"/>
  <c r="I190"/>
  <c r="H190"/>
  <c r="I191"/>
  <c r="H191"/>
  <c r="I192"/>
  <c r="H192"/>
  <c r="I193"/>
  <c r="H193"/>
  <c r="I194"/>
  <c r="H194"/>
  <c r="I195"/>
  <c r="H195"/>
  <c r="I196"/>
  <c r="H196"/>
  <c r="I197"/>
  <c r="H197"/>
  <c r="J197" s="1"/>
  <c r="I198"/>
  <c r="H198"/>
  <c r="J198" s="1"/>
  <c r="I199"/>
  <c r="H199"/>
  <c r="J199" s="1"/>
  <c r="I200"/>
  <c r="H200"/>
  <c r="J200" s="1"/>
  <c r="I201"/>
  <c r="H201"/>
  <c r="J201" s="1"/>
  <c r="I202"/>
  <c r="H202"/>
  <c r="J202" s="1"/>
  <c r="I203"/>
  <c r="H203"/>
  <c r="J203" s="1"/>
  <c r="I204"/>
  <c r="H204"/>
  <c r="J204" s="1"/>
  <c r="I205"/>
  <c r="H205"/>
  <c r="J205" s="1"/>
  <c r="I206"/>
  <c r="H206"/>
  <c r="J206" s="1"/>
  <c r="I207"/>
  <c r="H207"/>
  <c r="J207" s="1"/>
  <c r="I208"/>
  <c r="H208"/>
  <c r="J208" s="1"/>
  <c r="I209"/>
  <c r="H209"/>
  <c r="J209" s="1"/>
  <c r="I211"/>
  <c r="J211" s="1"/>
  <c r="I212"/>
  <c r="J212" s="1"/>
  <c r="I213"/>
  <c r="J213" s="1"/>
  <c r="J216"/>
  <c r="H215"/>
  <c r="J217"/>
  <c r="J218"/>
  <c r="I220"/>
  <c r="H220"/>
  <c r="I221"/>
  <c r="H221"/>
  <c r="I222"/>
  <c r="H222"/>
  <c r="I223"/>
  <c r="H223"/>
  <c r="I224"/>
  <c r="H224"/>
  <c r="I225"/>
  <c r="H225"/>
  <c r="I226"/>
  <c r="H226"/>
  <c r="I227"/>
  <c r="H227"/>
  <c r="F228"/>
  <c r="I228" s="1"/>
  <c r="J228" s="1"/>
  <c r="H231"/>
  <c r="H232"/>
  <c r="J232" s="1"/>
  <c r="H233"/>
  <c r="J233" s="1"/>
  <c r="H234"/>
  <c r="J234" s="1"/>
  <c r="H235"/>
  <c r="J235" s="1"/>
  <c r="H236"/>
  <c r="J236" s="1"/>
  <c r="H237"/>
  <c r="J237" s="1"/>
  <c r="H238"/>
  <c r="J238" s="1"/>
  <c r="H239"/>
  <c r="J239" s="1"/>
  <c r="H240"/>
  <c r="J240" s="1"/>
  <c r="H241"/>
  <c r="J241" s="1"/>
  <c r="H242"/>
  <c r="J242" s="1"/>
  <c r="H243"/>
  <c r="J243" s="1"/>
  <c r="H244"/>
  <c r="J244" s="1"/>
  <c r="H245"/>
  <c r="J245" s="1"/>
  <c r="H246"/>
  <c r="J246" s="1"/>
  <c r="H247"/>
  <c r="J247" s="1"/>
  <c r="I248"/>
  <c r="I256" s="1"/>
  <c r="I249"/>
  <c r="I250"/>
  <c r="I251"/>
  <c r="I252"/>
  <c r="I253"/>
  <c r="I254"/>
  <c r="I255"/>
  <c r="J259"/>
  <c r="H258"/>
  <c r="J260"/>
  <c r="J261"/>
  <c r="J262"/>
  <c r="J263"/>
  <c r="J264"/>
  <c r="I266"/>
  <c r="H266"/>
  <c r="I267"/>
  <c r="H267"/>
  <c r="I268"/>
  <c r="H268"/>
  <c r="I269"/>
  <c r="H269"/>
  <c r="I270"/>
  <c r="H270"/>
  <c r="I271"/>
  <c r="H271"/>
  <c r="I272"/>
  <c r="H272"/>
  <c r="I274"/>
  <c r="I275"/>
  <c r="I276"/>
  <c r="I277"/>
  <c r="I278"/>
  <c r="H278"/>
  <c r="I280"/>
  <c r="I281"/>
  <c r="I282"/>
  <c r="I283"/>
  <c r="I284"/>
  <c r="I285"/>
  <c r="I286"/>
  <c r="I287"/>
  <c r="J292"/>
  <c r="J291" s="1"/>
  <c r="H291"/>
  <c r="H295"/>
  <c r="H296"/>
  <c r="J296" s="1"/>
  <c r="H297"/>
  <c r="J297" s="1"/>
  <c r="H298"/>
  <c r="J298" s="1"/>
  <c r="H299"/>
  <c r="J299" s="1"/>
  <c r="H308"/>
  <c r="I310"/>
  <c r="I309" s="1"/>
  <c r="I306" s="1"/>
  <c r="I313" s="1"/>
  <c r="H316"/>
  <c r="H317"/>
  <c r="J317" s="1"/>
  <c r="H318"/>
  <c r="J318" s="1"/>
  <c r="H319"/>
  <c r="J319" s="1"/>
  <c r="I321"/>
  <c r="I322"/>
  <c r="I323"/>
  <c r="I324"/>
  <c r="J337"/>
  <c r="J338"/>
  <c r="J339"/>
  <c r="H340"/>
  <c r="H342"/>
  <c r="J248"/>
  <c r="J249"/>
  <c r="J250"/>
  <c r="J251"/>
  <c r="J252"/>
  <c r="J253"/>
  <c r="J254"/>
  <c r="J255"/>
  <c r="J274"/>
  <c r="H273"/>
  <c r="J275"/>
  <c r="J276"/>
  <c r="J277"/>
  <c r="J280"/>
  <c r="H279"/>
  <c r="J281"/>
  <c r="J282"/>
  <c r="J283"/>
  <c r="J284"/>
  <c r="J285"/>
  <c r="J286"/>
  <c r="J287"/>
  <c r="J310"/>
  <c r="J309" s="1"/>
  <c r="H309"/>
  <c r="J321"/>
  <c r="H320"/>
  <c r="J322"/>
  <c r="J323"/>
  <c r="J324"/>
  <c r="J325"/>
  <c r="J326"/>
  <c r="J327"/>
  <c r="H329"/>
  <c r="H330"/>
  <c r="J330" s="1"/>
  <c r="H331"/>
  <c r="J331" s="1"/>
  <c r="H332"/>
  <c r="J332" s="1"/>
  <c r="H333"/>
  <c r="J333" s="1"/>
  <c r="I336"/>
  <c r="I340" s="1"/>
  <c r="D330" i="24"/>
  <c r="D325"/>
  <c r="H325" s="1"/>
  <c r="D326"/>
  <c r="D327"/>
  <c r="H327" s="1"/>
  <c r="D324"/>
  <c r="D312"/>
  <c r="D310"/>
  <c r="D308"/>
  <c r="D305"/>
  <c r="D304"/>
  <c r="D296"/>
  <c r="D297"/>
  <c r="D298"/>
  <c r="D299"/>
  <c r="D295"/>
  <c r="D292"/>
  <c r="I292" s="1"/>
  <c r="I291" s="1"/>
  <c r="D290"/>
  <c r="D289"/>
  <c r="H289" s="1"/>
  <c r="D281"/>
  <c r="D282"/>
  <c r="D283"/>
  <c r="D284"/>
  <c r="I284" s="1"/>
  <c r="D285"/>
  <c r="D286"/>
  <c r="I286" s="1"/>
  <c r="D287"/>
  <c r="D280"/>
  <c r="D275"/>
  <c r="D276"/>
  <c r="H276" s="1"/>
  <c r="D277"/>
  <c r="D278"/>
  <c r="I278" s="1"/>
  <c r="D274"/>
  <c r="D267"/>
  <c r="D268"/>
  <c r="D269"/>
  <c r="D270"/>
  <c r="D271"/>
  <c r="I271" s="1"/>
  <c r="D272"/>
  <c r="D266"/>
  <c r="H266" s="1"/>
  <c r="D264"/>
  <c r="D260"/>
  <c r="H260" s="1"/>
  <c r="D261"/>
  <c r="D262"/>
  <c r="D263"/>
  <c r="D259"/>
  <c r="D232"/>
  <c r="D233"/>
  <c r="D234"/>
  <c r="D235"/>
  <c r="D236"/>
  <c r="D237"/>
  <c r="D238"/>
  <c r="D239"/>
  <c r="D240"/>
  <c r="D241"/>
  <c r="I241" s="1"/>
  <c r="D242"/>
  <c r="D243"/>
  <c r="H243" s="1"/>
  <c r="D244"/>
  <c r="D245"/>
  <c r="D246"/>
  <c r="D247"/>
  <c r="D248"/>
  <c r="D249"/>
  <c r="D250"/>
  <c r="D251"/>
  <c r="H251" s="1"/>
  <c r="D252"/>
  <c r="D253"/>
  <c r="I253" s="1"/>
  <c r="D254"/>
  <c r="D255"/>
  <c r="H255" s="1"/>
  <c r="D231"/>
  <c r="D221"/>
  <c r="I221" s="1"/>
  <c r="D222"/>
  <c r="D223"/>
  <c r="D224"/>
  <c r="D225"/>
  <c r="D226"/>
  <c r="D227"/>
  <c r="H227" s="1"/>
  <c r="D228"/>
  <c r="D220"/>
  <c r="I220" s="1"/>
  <c r="D217"/>
  <c r="D218"/>
  <c r="D216"/>
  <c r="D212"/>
  <c r="D213"/>
  <c r="D211"/>
  <c r="D190"/>
  <c r="D191"/>
  <c r="D192"/>
  <c r="D193"/>
  <c r="D194"/>
  <c r="D195"/>
  <c r="H195" s="1"/>
  <c r="D196"/>
  <c r="D197"/>
  <c r="D198"/>
  <c r="D199"/>
  <c r="D200"/>
  <c r="D201"/>
  <c r="H201" s="1"/>
  <c r="D202"/>
  <c r="D203"/>
  <c r="H203" s="1"/>
  <c r="D204"/>
  <c r="D205"/>
  <c r="H205" s="1"/>
  <c r="D206"/>
  <c r="D207"/>
  <c r="D208"/>
  <c r="D209"/>
  <c r="D189"/>
  <c r="D179"/>
  <c r="D180"/>
  <c r="D181"/>
  <c r="D182"/>
  <c r="D183"/>
  <c r="D184"/>
  <c r="D185"/>
  <c r="D178"/>
  <c r="D176"/>
  <c r="D175"/>
  <c r="D171"/>
  <c r="D172"/>
  <c r="D173"/>
  <c r="D170"/>
  <c r="D167"/>
  <c r="I167" s="1"/>
  <c r="D168"/>
  <c r="D166"/>
  <c r="D158"/>
  <c r="D159"/>
  <c r="D160"/>
  <c r="D161"/>
  <c r="D162"/>
  <c r="D163"/>
  <c r="D164"/>
  <c r="D157"/>
  <c r="I157" s="1"/>
  <c r="D144"/>
  <c r="D145"/>
  <c r="D146"/>
  <c r="D147"/>
  <c r="D148"/>
  <c r="D149"/>
  <c r="I149" s="1"/>
  <c r="D150"/>
  <c r="D151"/>
  <c r="D152"/>
  <c r="D153"/>
  <c r="D154"/>
  <c r="D143"/>
  <c r="D133"/>
  <c r="D134"/>
  <c r="H134" s="1"/>
  <c r="D135"/>
  <c r="D136"/>
  <c r="D137"/>
  <c r="D138"/>
  <c r="D139"/>
  <c r="D140"/>
  <c r="D141"/>
  <c r="D132"/>
  <c r="D115"/>
  <c r="D116"/>
  <c r="D117"/>
  <c r="D118"/>
  <c r="D119"/>
  <c r="D114"/>
  <c r="I114" s="1"/>
  <c r="D109"/>
  <c r="D110"/>
  <c r="D100"/>
  <c r="D101"/>
  <c r="D102"/>
  <c r="D99"/>
  <c r="D89"/>
  <c r="D90"/>
  <c r="D91"/>
  <c r="D92"/>
  <c r="I92" s="1"/>
  <c r="D93"/>
  <c r="D94"/>
  <c r="D95"/>
  <c r="D96"/>
  <c r="D88"/>
  <c r="D80"/>
  <c r="D81"/>
  <c r="D82"/>
  <c r="D83"/>
  <c r="D84"/>
  <c r="D85"/>
  <c r="D79"/>
  <c r="D76"/>
  <c r="D75"/>
  <c r="D70"/>
  <c r="D71"/>
  <c r="D72"/>
  <c r="D69"/>
  <c r="D60"/>
  <c r="D61"/>
  <c r="D62"/>
  <c r="D63"/>
  <c r="D64"/>
  <c r="D59"/>
  <c r="D57"/>
  <c r="D56"/>
  <c r="I56" s="1"/>
  <c r="D49"/>
  <c r="D50"/>
  <c r="D51"/>
  <c r="D52"/>
  <c r="D53"/>
  <c r="D54"/>
  <c r="D48"/>
  <c r="H48" s="1"/>
  <c r="D44"/>
  <c r="D43"/>
  <c r="D41"/>
  <c r="D37"/>
  <c r="D35"/>
  <c r="D33"/>
  <c r="D31"/>
  <c r="D27"/>
  <c r="D26"/>
  <c r="D24"/>
  <c r="D23"/>
  <c r="D9"/>
  <c r="D17"/>
  <c r="D18"/>
  <c r="D19"/>
  <c r="D16"/>
  <c r="D10"/>
  <c r="D11"/>
  <c r="D12"/>
  <c r="D13"/>
  <c r="H330"/>
  <c r="I326"/>
  <c r="I324"/>
  <c r="E312"/>
  <c r="F312" s="1"/>
  <c r="E310"/>
  <c r="F310" s="1"/>
  <c r="I310" s="1"/>
  <c r="I309" s="1"/>
  <c r="E308"/>
  <c r="F308" s="1"/>
  <c r="E305"/>
  <c r="H305" s="1"/>
  <c r="E304"/>
  <c r="F304" s="1"/>
  <c r="H299"/>
  <c r="I298"/>
  <c r="H297"/>
  <c r="I296"/>
  <c r="E295"/>
  <c r="F295" s="1"/>
  <c r="I295" s="1"/>
  <c r="I290"/>
  <c r="H287"/>
  <c r="H285"/>
  <c r="I283"/>
  <c r="H283"/>
  <c r="I282"/>
  <c r="H281"/>
  <c r="I280"/>
  <c r="K277"/>
  <c r="I277"/>
  <c r="I276"/>
  <c r="I275"/>
  <c r="H274"/>
  <c r="H272"/>
  <c r="I270"/>
  <c r="H270"/>
  <c r="I269"/>
  <c r="H268"/>
  <c r="I267"/>
  <c r="H264"/>
  <c r="I263"/>
  <c r="H262"/>
  <c r="I261"/>
  <c r="I260"/>
  <c r="I259"/>
  <c r="E254"/>
  <c r="F254" s="1"/>
  <c r="I254" s="1"/>
  <c r="E252"/>
  <c r="F252" s="1"/>
  <c r="I252" s="1"/>
  <c r="E250"/>
  <c r="F250" s="1"/>
  <c r="I250" s="1"/>
  <c r="E249"/>
  <c r="F249" s="1"/>
  <c r="E248"/>
  <c r="F248" s="1"/>
  <c r="I248" s="1"/>
  <c r="E247"/>
  <c r="E246"/>
  <c r="F246" s="1"/>
  <c r="I246" s="1"/>
  <c r="E245"/>
  <c r="F245" s="1"/>
  <c r="I244"/>
  <c r="I242"/>
  <c r="E238"/>
  <c r="H238" s="1"/>
  <c r="E237"/>
  <c r="F237" s="1"/>
  <c r="E236"/>
  <c r="H236" s="1"/>
  <c r="E235"/>
  <c r="F235" s="1"/>
  <c r="E234"/>
  <c r="H234" s="1"/>
  <c r="E233"/>
  <c r="F233" s="1"/>
  <c r="H232"/>
  <c r="I231"/>
  <c r="I228"/>
  <c r="E226"/>
  <c r="F226" s="1"/>
  <c r="I226" s="1"/>
  <c r="E225"/>
  <c r="I224"/>
  <c r="E223"/>
  <c r="I222"/>
  <c r="H221"/>
  <c r="E218"/>
  <c r="F218" s="1"/>
  <c r="I218" s="1"/>
  <c r="E217"/>
  <c r="H217" s="1"/>
  <c r="E216"/>
  <c r="F216" s="1"/>
  <c r="I216" s="1"/>
  <c r="E213"/>
  <c r="H213" s="1"/>
  <c r="E212"/>
  <c r="F212" s="1"/>
  <c r="I212" s="1"/>
  <c r="E211"/>
  <c r="H209"/>
  <c r="I208"/>
  <c r="E207"/>
  <c r="H207" s="1"/>
  <c r="E206"/>
  <c r="F206" s="1"/>
  <c r="I206" s="1"/>
  <c r="I205"/>
  <c r="E204"/>
  <c r="F204" s="1"/>
  <c r="I204" s="1"/>
  <c r="E202"/>
  <c r="F202" s="1"/>
  <c r="I202" s="1"/>
  <c r="I200"/>
  <c r="E199"/>
  <c r="E198"/>
  <c r="F198" s="1"/>
  <c r="I198" s="1"/>
  <c r="E197"/>
  <c r="I196"/>
  <c r="I194"/>
  <c r="E193"/>
  <c r="E192"/>
  <c r="F192" s="1"/>
  <c r="I192" s="1"/>
  <c r="E191"/>
  <c r="E190"/>
  <c r="F190" s="1"/>
  <c r="I190" s="1"/>
  <c r="I189"/>
  <c r="H189"/>
  <c r="E185"/>
  <c r="F185" s="1"/>
  <c r="E184"/>
  <c r="H184" s="1"/>
  <c r="E182"/>
  <c r="H182" s="1"/>
  <c r="E181"/>
  <c r="F181" s="1"/>
  <c r="I181" s="1"/>
  <c r="E180"/>
  <c r="H180" s="1"/>
  <c r="E179"/>
  <c r="F179" s="1"/>
  <c r="I179" s="1"/>
  <c r="E178"/>
  <c r="H178" s="1"/>
  <c r="H176"/>
  <c r="I175"/>
  <c r="I173"/>
  <c r="H172"/>
  <c r="I171"/>
  <c r="H170"/>
  <c r="H168"/>
  <c r="H166"/>
  <c r="H164"/>
  <c r="I163"/>
  <c r="H162"/>
  <c r="I161"/>
  <c r="H160"/>
  <c r="I159"/>
  <c r="I158"/>
  <c r="H158"/>
  <c r="E154"/>
  <c r="H154" s="1"/>
  <c r="E153"/>
  <c r="F153" s="1"/>
  <c r="E152"/>
  <c r="H152" s="1"/>
  <c r="I150"/>
  <c r="H150"/>
  <c r="H148"/>
  <c r="H146"/>
  <c r="I145"/>
  <c r="H144"/>
  <c r="I143"/>
  <c r="I141"/>
  <c r="H140"/>
  <c r="I139"/>
  <c r="E138"/>
  <c r="H138" s="1"/>
  <c r="E137"/>
  <c r="F137" s="1"/>
  <c r="I137" s="1"/>
  <c r="H136"/>
  <c r="E135"/>
  <c r="F135" s="1"/>
  <c r="I135" s="1"/>
  <c r="I134"/>
  <c r="I133"/>
  <c r="E132"/>
  <c r="E131"/>
  <c r="F131" s="1"/>
  <c r="I131" s="1"/>
  <c r="E129"/>
  <c r="F129" s="1"/>
  <c r="I129" s="1"/>
  <c r="E128"/>
  <c r="H128" s="1"/>
  <c r="E127"/>
  <c r="F127" s="1"/>
  <c r="I127" s="1"/>
  <c r="E126"/>
  <c r="H126" s="1"/>
  <c r="E125"/>
  <c r="F125" s="1"/>
  <c r="I125" s="1"/>
  <c r="E124"/>
  <c r="H124" s="1"/>
  <c r="E123"/>
  <c r="F123" s="1"/>
  <c r="I123" s="1"/>
  <c r="E122"/>
  <c r="H122" s="1"/>
  <c r="E121"/>
  <c r="F121" s="1"/>
  <c r="I121" s="1"/>
  <c r="E119"/>
  <c r="F119" s="1"/>
  <c r="I119" s="1"/>
  <c r="E118"/>
  <c r="E117"/>
  <c r="F117" s="1"/>
  <c r="I117" s="1"/>
  <c r="E116"/>
  <c r="E115"/>
  <c r="F115" s="1"/>
  <c r="I115" s="1"/>
  <c r="H114"/>
  <c r="I110"/>
  <c r="H109"/>
  <c r="I108"/>
  <c r="H107"/>
  <c r="I106"/>
  <c r="H105"/>
  <c r="H102"/>
  <c r="E101"/>
  <c r="F101" s="1"/>
  <c r="I101" s="1"/>
  <c r="E100"/>
  <c r="H100" s="1"/>
  <c r="E99"/>
  <c r="F99" s="1"/>
  <c r="I99" s="1"/>
  <c r="I91"/>
  <c r="H91"/>
  <c r="E90"/>
  <c r="F90" s="1"/>
  <c r="I90" s="1"/>
  <c r="E89"/>
  <c r="E88"/>
  <c r="F88" s="1"/>
  <c r="I88" s="1"/>
  <c r="I85"/>
  <c r="E83"/>
  <c r="F83" s="1"/>
  <c r="I83" s="1"/>
  <c r="E82"/>
  <c r="E81"/>
  <c r="F81" s="1"/>
  <c r="I81" s="1"/>
  <c r="E80"/>
  <c r="E79"/>
  <c r="F79" s="1"/>
  <c r="I79" s="1"/>
  <c r="E76"/>
  <c r="F76" s="1"/>
  <c r="I76" s="1"/>
  <c r="E75"/>
  <c r="E72"/>
  <c r="E71"/>
  <c r="F71" s="1"/>
  <c r="I71" s="1"/>
  <c r="E70"/>
  <c r="H70" s="1"/>
  <c r="E69"/>
  <c r="F69" s="1"/>
  <c r="I69" s="1"/>
  <c r="I66"/>
  <c r="E64"/>
  <c r="H64" s="1"/>
  <c r="E63"/>
  <c r="F63" s="1"/>
  <c r="E62"/>
  <c r="H62" s="1"/>
  <c r="E61"/>
  <c r="F61" s="1"/>
  <c r="E60"/>
  <c r="H60" s="1"/>
  <c r="E59"/>
  <c r="F59" s="1"/>
  <c r="I57"/>
  <c r="H56"/>
  <c r="I49"/>
  <c r="E44"/>
  <c r="F44" s="1"/>
  <c r="E43"/>
  <c r="E41"/>
  <c r="E37"/>
  <c r="F37" s="1"/>
  <c r="E35"/>
  <c r="F35" s="1"/>
  <c r="E33"/>
  <c r="F33" s="1"/>
  <c r="E31"/>
  <c r="F31" s="1"/>
  <c r="E27"/>
  <c r="E26"/>
  <c r="F26" s="1"/>
  <c r="E24"/>
  <c r="F24" s="1"/>
  <c r="E23"/>
  <c r="E19"/>
  <c r="F19" s="1"/>
  <c r="I19" s="1"/>
  <c r="E18"/>
  <c r="H18" s="1"/>
  <c r="E17"/>
  <c r="F17" s="1"/>
  <c r="I17" s="1"/>
  <c r="E16"/>
  <c r="H16" s="1"/>
  <c r="E13"/>
  <c r="E12"/>
  <c r="F12" s="1"/>
  <c r="E11"/>
  <c r="E10"/>
  <c r="F10" s="1"/>
  <c r="E9"/>
  <c r="H9" l="1"/>
  <c r="H11"/>
  <c r="H13"/>
  <c r="I24"/>
  <c r="H27"/>
  <c r="I33"/>
  <c r="I32" s="1"/>
  <c r="I37"/>
  <c r="I36" s="1"/>
  <c r="H43"/>
  <c r="I10"/>
  <c r="I12"/>
  <c r="H23"/>
  <c r="I26"/>
  <c r="I31"/>
  <c r="I30" s="1"/>
  <c r="I35"/>
  <c r="I34" s="1"/>
  <c r="H41"/>
  <c r="H40" s="1"/>
  <c r="I44"/>
  <c r="I59"/>
  <c r="I61"/>
  <c r="I63"/>
  <c r="H82"/>
  <c r="H116"/>
  <c r="H118"/>
  <c r="H132"/>
  <c r="I153"/>
  <c r="I185"/>
  <c r="H191"/>
  <c r="H193"/>
  <c r="H197"/>
  <c r="H199"/>
  <c r="H211"/>
  <c r="H223"/>
  <c r="H225"/>
  <c r="I233"/>
  <c r="I237"/>
  <c r="I245"/>
  <c r="H247"/>
  <c r="I249"/>
  <c r="I304"/>
  <c r="I308"/>
  <c r="I307" s="1"/>
  <c r="I312"/>
  <c r="I311" s="1"/>
  <c r="F41"/>
  <c r="I41" s="1"/>
  <c r="I40" s="1"/>
  <c r="F43"/>
  <c r="I43" s="1"/>
  <c r="F9"/>
  <c r="I9" s="1"/>
  <c r="J9" s="1"/>
  <c r="F23"/>
  <c r="I23" s="1"/>
  <c r="F27"/>
  <c r="I27" s="1"/>
  <c r="I25" s="1"/>
  <c r="F197"/>
  <c r="I197" s="1"/>
  <c r="F60"/>
  <c r="I60" s="1"/>
  <c r="F82"/>
  <c r="I82" s="1"/>
  <c r="F126"/>
  <c r="I126" s="1"/>
  <c r="J126" s="1"/>
  <c r="F180"/>
  <c r="I180" s="1"/>
  <c r="F217"/>
  <c r="I217" s="1"/>
  <c r="F238"/>
  <c r="I238" s="1"/>
  <c r="I55" i="25"/>
  <c r="J56"/>
  <c r="J55" s="1"/>
  <c r="I40"/>
  <c r="J41"/>
  <c r="J40" s="1"/>
  <c r="I22"/>
  <c r="J23"/>
  <c r="J22" s="1"/>
  <c r="I20"/>
  <c r="J16"/>
  <c r="J20" s="1"/>
  <c r="J210"/>
  <c r="J165"/>
  <c r="I113"/>
  <c r="J114"/>
  <c r="J113" s="1"/>
  <c r="I111"/>
  <c r="J105"/>
  <c r="J111" s="1"/>
  <c r="I77"/>
  <c r="J75"/>
  <c r="J77" s="1"/>
  <c r="I36"/>
  <c r="J37"/>
  <c r="J36" s="1"/>
  <c r="I32"/>
  <c r="J33"/>
  <c r="J32" s="1"/>
  <c r="H343"/>
  <c r="J342"/>
  <c r="J343" s="1"/>
  <c r="H300"/>
  <c r="J295"/>
  <c r="J300" s="1"/>
  <c r="I279"/>
  <c r="I273"/>
  <c r="I265"/>
  <c r="I293" s="1"/>
  <c r="H256"/>
  <c r="J231"/>
  <c r="J256" s="1"/>
  <c r="I219"/>
  <c r="I214" s="1"/>
  <c r="J215"/>
  <c r="J196"/>
  <c r="J195"/>
  <c r="J194"/>
  <c r="J193"/>
  <c r="J192"/>
  <c r="J191"/>
  <c r="J190"/>
  <c r="H188"/>
  <c r="J189"/>
  <c r="J188" s="1"/>
  <c r="J182"/>
  <c r="J181"/>
  <c r="J180"/>
  <c r="J179"/>
  <c r="H177"/>
  <c r="J178"/>
  <c r="J177" s="1"/>
  <c r="J174"/>
  <c r="J164"/>
  <c r="J163"/>
  <c r="J162"/>
  <c r="I156"/>
  <c r="H142"/>
  <c r="J143"/>
  <c r="J142" s="1"/>
  <c r="J121"/>
  <c r="J120" s="1"/>
  <c r="H120"/>
  <c r="H103"/>
  <c r="J99"/>
  <c r="J103" s="1"/>
  <c r="H86"/>
  <c r="J79"/>
  <c r="J86" s="1"/>
  <c r="H73"/>
  <c r="J69"/>
  <c r="J73" s="1"/>
  <c r="J48"/>
  <c r="J47" s="1"/>
  <c r="H47"/>
  <c r="J43"/>
  <c r="J42" s="1"/>
  <c r="J45" s="1"/>
  <c r="H42"/>
  <c r="H45" s="1"/>
  <c r="I14"/>
  <c r="I58"/>
  <c r="I67" s="1"/>
  <c r="H14"/>
  <c r="I45"/>
  <c r="H328"/>
  <c r="J329"/>
  <c r="J328" s="1"/>
  <c r="J320"/>
  <c r="J279"/>
  <c r="J336"/>
  <c r="J340" s="1"/>
  <c r="I320"/>
  <c r="I334" s="1"/>
  <c r="J316"/>
  <c r="J315" s="1"/>
  <c r="J334" s="1"/>
  <c r="H315"/>
  <c r="J308"/>
  <c r="J307" s="1"/>
  <c r="J306" s="1"/>
  <c r="J313" s="1"/>
  <c r="H307"/>
  <c r="H306" s="1"/>
  <c r="H313" s="1"/>
  <c r="J278"/>
  <c r="J273" s="1"/>
  <c r="J272"/>
  <c r="J271"/>
  <c r="J270"/>
  <c r="J269"/>
  <c r="J268"/>
  <c r="J267"/>
  <c r="J266"/>
  <c r="H265"/>
  <c r="H293" s="1"/>
  <c r="J258"/>
  <c r="J227"/>
  <c r="J226"/>
  <c r="J225"/>
  <c r="J224"/>
  <c r="J223"/>
  <c r="J222"/>
  <c r="J221"/>
  <c r="H219"/>
  <c r="J220"/>
  <c r="J219" s="1"/>
  <c r="H214"/>
  <c r="I210"/>
  <c r="I188"/>
  <c r="I177"/>
  <c r="I165"/>
  <c r="J157"/>
  <c r="J156" s="1"/>
  <c r="J155" s="1"/>
  <c r="H156"/>
  <c r="H155" s="1"/>
  <c r="I142"/>
  <c r="J130"/>
  <c r="I97"/>
  <c r="J59"/>
  <c r="J58" s="1"/>
  <c r="J67" s="1"/>
  <c r="H58"/>
  <c r="H67" s="1"/>
  <c r="J35"/>
  <c r="J34" s="1"/>
  <c r="H34"/>
  <c r="H38" s="1"/>
  <c r="J31"/>
  <c r="J30" s="1"/>
  <c r="H30"/>
  <c r="J26"/>
  <c r="J25" s="1"/>
  <c r="J28" s="1"/>
  <c r="H25"/>
  <c r="H28" s="1"/>
  <c r="H186"/>
  <c r="J88"/>
  <c r="J97" s="1"/>
  <c r="J9"/>
  <c r="J14" s="1"/>
  <c r="I28"/>
  <c r="F13" i="24"/>
  <c r="I13" s="1"/>
  <c r="J13" s="1"/>
  <c r="F16"/>
  <c r="I16" s="1"/>
  <c r="F64"/>
  <c r="I64" s="1"/>
  <c r="F70"/>
  <c r="I70" s="1"/>
  <c r="F100"/>
  <c r="I100" s="1"/>
  <c r="J100" s="1"/>
  <c r="I107"/>
  <c r="F118"/>
  <c r="I118" s="1"/>
  <c r="F122"/>
  <c r="I122" s="1"/>
  <c r="F138"/>
  <c r="I138" s="1"/>
  <c r="I146"/>
  <c r="F154"/>
  <c r="I154" s="1"/>
  <c r="I162"/>
  <c r="I168"/>
  <c r="I170"/>
  <c r="F193"/>
  <c r="I193" s="1"/>
  <c r="I201"/>
  <c r="J201" s="1"/>
  <c r="I209"/>
  <c r="J209" s="1"/>
  <c r="F211"/>
  <c r="I211" s="1"/>
  <c r="F225"/>
  <c r="I225" s="1"/>
  <c r="J225" s="1"/>
  <c r="F234"/>
  <c r="I234" s="1"/>
  <c r="I264"/>
  <c r="I266"/>
  <c r="I287"/>
  <c r="J287" s="1"/>
  <c r="I289"/>
  <c r="H72"/>
  <c r="F72"/>
  <c r="I72" s="1"/>
  <c r="H80"/>
  <c r="F80"/>
  <c r="I80" s="1"/>
  <c r="H89"/>
  <c r="F89"/>
  <c r="I89" s="1"/>
  <c r="F11"/>
  <c r="I11" s="1"/>
  <c r="J11" s="1"/>
  <c r="F18"/>
  <c r="I18" s="1"/>
  <c r="J18" s="1"/>
  <c r="I48"/>
  <c r="J48" s="1"/>
  <c r="J60"/>
  <c r="F62"/>
  <c r="I62" s="1"/>
  <c r="H75"/>
  <c r="F75"/>
  <c r="I75" s="1"/>
  <c r="H84"/>
  <c r="I84"/>
  <c r="I86" s="1"/>
  <c r="I281"/>
  <c r="I285"/>
  <c r="J64"/>
  <c r="J70"/>
  <c r="J82"/>
  <c r="J91"/>
  <c r="I102"/>
  <c r="I105"/>
  <c r="J105" s="1"/>
  <c r="J107"/>
  <c r="I109"/>
  <c r="F116"/>
  <c r="I116" s="1"/>
  <c r="J118"/>
  <c r="J122"/>
  <c r="F124"/>
  <c r="I124" s="1"/>
  <c r="F128"/>
  <c r="I128" s="1"/>
  <c r="J128" s="1"/>
  <c r="F132"/>
  <c r="I132" s="1"/>
  <c r="J134"/>
  <c r="I136"/>
  <c r="J138"/>
  <c r="I140"/>
  <c r="J140" s="1"/>
  <c r="I144"/>
  <c r="I148"/>
  <c r="F152"/>
  <c r="I152" s="1"/>
  <c r="J158"/>
  <c r="I160"/>
  <c r="J162"/>
  <c r="I164"/>
  <c r="J164" s="1"/>
  <c r="I166"/>
  <c r="J168"/>
  <c r="I172"/>
  <c r="I176"/>
  <c r="F178"/>
  <c r="I178" s="1"/>
  <c r="J180"/>
  <c r="F182"/>
  <c r="I182" s="1"/>
  <c r="F184"/>
  <c r="I184" s="1"/>
  <c r="I183" s="1"/>
  <c r="F191"/>
  <c r="I191" s="1"/>
  <c r="J193"/>
  <c r="I195"/>
  <c r="J197"/>
  <c r="F199"/>
  <c r="I199" s="1"/>
  <c r="I203"/>
  <c r="J205"/>
  <c r="F207"/>
  <c r="I207" s="1"/>
  <c r="J207" s="1"/>
  <c r="F213"/>
  <c r="I213" s="1"/>
  <c r="J217"/>
  <c r="J221"/>
  <c r="F223"/>
  <c r="I223" s="1"/>
  <c r="I227"/>
  <c r="J227" s="1"/>
  <c r="I232"/>
  <c r="F236"/>
  <c r="I236" s="1"/>
  <c r="J236" s="1"/>
  <c r="F247"/>
  <c r="I255"/>
  <c r="J255" s="1"/>
  <c r="J260"/>
  <c r="I262"/>
  <c r="J262" s="1"/>
  <c r="I268"/>
  <c r="J270"/>
  <c r="I272"/>
  <c r="I274"/>
  <c r="I273" s="1"/>
  <c r="J276"/>
  <c r="J285"/>
  <c r="I325"/>
  <c r="I306"/>
  <c r="I288"/>
  <c r="J264"/>
  <c r="J234"/>
  <c r="I235"/>
  <c r="J238"/>
  <c r="H239"/>
  <c r="H241"/>
  <c r="J241" s="1"/>
  <c r="I243"/>
  <c r="J243" s="1"/>
  <c r="H245"/>
  <c r="I247"/>
  <c r="H249"/>
  <c r="I251"/>
  <c r="J251" s="1"/>
  <c r="H253"/>
  <c r="J253" s="1"/>
  <c r="J146"/>
  <c r="I147"/>
  <c r="J150"/>
  <c r="I151"/>
  <c r="J154"/>
  <c r="I77"/>
  <c r="J27"/>
  <c r="J16"/>
  <c r="I14"/>
  <c r="I20"/>
  <c r="I22"/>
  <c r="H12"/>
  <c r="J12" s="1"/>
  <c r="H17"/>
  <c r="J17" s="1"/>
  <c r="H19"/>
  <c r="J19" s="1"/>
  <c r="H24"/>
  <c r="J24" s="1"/>
  <c r="H26"/>
  <c r="H31"/>
  <c r="H33"/>
  <c r="J41"/>
  <c r="J40" s="1"/>
  <c r="J43"/>
  <c r="J56"/>
  <c r="J114"/>
  <c r="H10"/>
  <c r="I38"/>
  <c r="I55"/>
  <c r="J62"/>
  <c r="I73"/>
  <c r="J72"/>
  <c r="J80"/>
  <c r="J89"/>
  <c r="J102"/>
  <c r="J109"/>
  <c r="J116"/>
  <c r="J124"/>
  <c r="J132"/>
  <c r="J136"/>
  <c r="J144"/>
  <c r="J148"/>
  <c r="J152"/>
  <c r="H35"/>
  <c r="H37"/>
  <c r="H44"/>
  <c r="J44" s="1"/>
  <c r="H49"/>
  <c r="J49" s="1"/>
  <c r="H57"/>
  <c r="J57" s="1"/>
  <c r="H59"/>
  <c r="H61"/>
  <c r="J61" s="1"/>
  <c r="H63"/>
  <c r="J63" s="1"/>
  <c r="H66"/>
  <c r="J66" s="1"/>
  <c r="H69"/>
  <c r="H71"/>
  <c r="J71" s="1"/>
  <c r="H76"/>
  <c r="J76" s="1"/>
  <c r="H79"/>
  <c r="H81"/>
  <c r="J81" s="1"/>
  <c r="H83"/>
  <c r="J83" s="1"/>
  <c r="H85"/>
  <c r="J85" s="1"/>
  <c r="H88"/>
  <c r="H90"/>
  <c r="J90" s="1"/>
  <c r="H92"/>
  <c r="J92" s="1"/>
  <c r="H99"/>
  <c r="H101"/>
  <c r="J101" s="1"/>
  <c r="H106"/>
  <c r="J106" s="1"/>
  <c r="H108"/>
  <c r="J108" s="1"/>
  <c r="H110"/>
  <c r="J110" s="1"/>
  <c r="H115"/>
  <c r="J115" s="1"/>
  <c r="H117"/>
  <c r="J117" s="1"/>
  <c r="H119"/>
  <c r="J119" s="1"/>
  <c r="H121"/>
  <c r="H123"/>
  <c r="J123" s="1"/>
  <c r="H125"/>
  <c r="J125" s="1"/>
  <c r="H127"/>
  <c r="J127" s="1"/>
  <c r="H129"/>
  <c r="J129" s="1"/>
  <c r="H131"/>
  <c r="H133"/>
  <c r="J133" s="1"/>
  <c r="H135"/>
  <c r="J135" s="1"/>
  <c r="H137"/>
  <c r="J137" s="1"/>
  <c r="H139"/>
  <c r="J139" s="1"/>
  <c r="H141"/>
  <c r="J141" s="1"/>
  <c r="H143"/>
  <c r="H145"/>
  <c r="J145" s="1"/>
  <c r="H147"/>
  <c r="J147" s="1"/>
  <c r="H149"/>
  <c r="J149" s="1"/>
  <c r="H151"/>
  <c r="J151" s="1"/>
  <c r="H153"/>
  <c r="J153" s="1"/>
  <c r="J170"/>
  <c r="J189"/>
  <c r="J211"/>
  <c r="J160"/>
  <c r="J166"/>
  <c r="I169"/>
  <c r="J172"/>
  <c r="J178"/>
  <c r="J182"/>
  <c r="I188"/>
  <c r="J191"/>
  <c r="J195"/>
  <c r="J203"/>
  <c r="I210"/>
  <c r="J213"/>
  <c r="I215"/>
  <c r="J223"/>
  <c r="J232"/>
  <c r="H157"/>
  <c r="H159"/>
  <c r="J159" s="1"/>
  <c r="H161"/>
  <c r="J161" s="1"/>
  <c r="H163"/>
  <c r="J163" s="1"/>
  <c r="H167"/>
  <c r="J167" s="1"/>
  <c r="H171"/>
  <c r="J171" s="1"/>
  <c r="H173"/>
  <c r="J173" s="1"/>
  <c r="H175"/>
  <c r="H179"/>
  <c r="J179" s="1"/>
  <c r="H181"/>
  <c r="J181" s="1"/>
  <c r="H185"/>
  <c r="J185" s="1"/>
  <c r="H190"/>
  <c r="J190" s="1"/>
  <c r="H192"/>
  <c r="J192" s="1"/>
  <c r="H194"/>
  <c r="J194" s="1"/>
  <c r="H196"/>
  <c r="J196" s="1"/>
  <c r="H198"/>
  <c r="J198" s="1"/>
  <c r="H200"/>
  <c r="J200" s="1"/>
  <c r="H202"/>
  <c r="J202" s="1"/>
  <c r="H204"/>
  <c r="J204" s="1"/>
  <c r="H206"/>
  <c r="J206" s="1"/>
  <c r="H208"/>
  <c r="J208" s="1"/>
  <c r="H212"/>
  <c r="J212" s="1"/>
  <c r="H216"/>
  <c r="H218"/>
  <c r="J218" s="1"/>
  <c r="H220"/>
  <c r="H222"/>
  <c r="J222" s="1"/>
  <c r="H224"/>
  <c r="J224" s="1"/>
  <c r="H226"/>
  <c r="J226" s="1"/>
  <c r="H228"/>
  <c r="J228" s="1"/>
  <c r="H231"/>
  <c r="H233"/>
  <c r="J233" s="1"/>
  <c r="H235"/>
  <c r="H237"/>
  <c r="J237" s="1"/>
  <c r="J266"/>
  <c r="I239"/>
  <c r="I240"/>
  <c r="H240"/>
  <c r="J247"/>
  <c r="I258"/>
  <c r="I265"/>
  <c r="J268"/>
  <c r="J272"/>
  <c r="J283"/>
  <c r="J289"/>
  <c r="H242"/>
  <c r="J242" s="1"/>
  <c r="H244"/>
  <c r="J244" s="1"/>
  <c r="H246"/>
  <c r="J246" s="1"/>
  <c r="H248"/>
  <c r="J248" s="1"/>
  <c r="H250"/>
  <c r="J250" s="1"/>
  <c r="H252"/>
  <c r="J252" s="1"/>
  <c r="H254"/>
  <c r="J254" s="1"/>
  <c r="H259"/>
  <c r="H261"/>
  <c r="J261" s="1"/>
  <c r="H263"/>
  <c r="J263" s="1"/>
  <c r="H267"/>
  <c r="J267" s="1"/>
  <c r="H269"/>
  <c r="J269" s="1"/>
  <c r="H271"/>
  <c r="J271" s="1"/>
  <c r="H275"/>
  <c r="J275" s="1"/>
  <c r="H277"/>
  <c r="J277" s="1"/>
  <c r="H278"/>
  <c r="J278" s="1"/>
  <c r="H280"/>
  <c r="H282"/>
  <c r="J282" s="1"/>
  <c r="H284"/>
  <c r="J284" s="1"/>
  <c r="H286"/>
  <c r="J286" s="1"/>
  <c r="H290"/>
  <c r="J290" s="1"/>
  <c r="H292"/>
  <c r="H295"/>
  <c r="J325"/>
  <c r="H331"/>
  <c r="H296"/>
  <c r="J296" s="1"/>
  <c r="I297"/>
  <c r="H298"/>
  <c r="J298" s="1"/>
  <c r="I299"/>
  <c r="J299" s="1"/>
  <c r="H304"/>
  <c r="F305"/>
  <c r="I305" s="1"/>
  <c r="I302" s="1"/>
  <c r="H308"/>
  <c r="H310"/>
  <c r="H312"/>
  <c r="H324"/>
  <c r="H326"/>
  <c r="J326" s="1"/>
  <c r="I327"/>
  <c r="I328" s="1"/>
  <c r="I330"/>
  <c r="I331" s="1"/>
  <c r="M20" i="23"/>
  <c r="M25"/>
  <c r="M26"/>
  <c r="M29"/>
  <c r="M32"/>
  <c r="M33"/>
  <c r="M35"/>
  <c r="M37"/>
  <c r="M39"/>
  <c r="M41"/>
  <c r="M42"/>
  <c r="M47"/>
  <c r="M48"/>
  <c r="M56"/>
  <c r="M66"/>
  <c r="M73"/>
  <c r="M76"/>
  <c r="M99"/>
  <c r="M106"/>
  <c r="M107"/>
  <c r="M114"/>
  <c r="M124"/>
  <c r="M136"/>
  <c r="M149"/>
  <c r="M150"/>
  <c r="M159"/>
  <c r="M168"/>
  <c r="M171"/>
  <c r="M177"/>
  <c r="M180"/>
  <c r="M181"/>
  <c r="M203"/>
  <c r="M207"/>
  <c r="M208"/>
  <c r="M248"/>
  <c r="M249"/>
  <c r="M256"/>
  <c r="M264"/>
  <c r="M279"/>
  <c r="M282"/>
  <c r="M284"/>
  <c r="M290"/>
  <c r="M291"/>
  <c r="M292"/>
  <c r="M295"/>
  <c r="M296"/>
  <c r="M298"/>
  <c r="M300"/>
  <c r="M302"/>
  <c r="M303"/>
  <c r="M308"/>
  <c r="M316"/>
  <c r="M322"/>
  <c r="M327"/>
  <c r="M329"/>
  <c r="M330"/>
  <c r="G1045806"/>
  <c r="F1045806"/>
  <c r="K1045806" s="1"/>
  <c r="E1045806"/>
  <c r="B1045806"/>
  <c r="G328"/>
  <c r="F328"/>
  <c r="L328" s="1"/>
  <c r="E328"/>
  <c r="B328"/>
  <c r="A328"/>
  <c r="L327"/>
  <c r="B327"/>
  <c r="A327"/>
  <c r="G326"/>
  <c r="F326"/>
  <c r="L326" s="1"/>
  <c r="E326"/>
  <c r="B326"/>
  <c r="A326"/>
  <c r="G325"/>
  <c r="F325"/>
  <c r="K325" s="1"/>
  <c r="E325"/>
  <c r="B325"/>
  <c r="A325"/>
  <c r="G324"/>
  <c r="F324"/>
  <c r="L324" s="1"/>
  <c r="E324"/>
  <c r="B324"/>
  <c r="A324"/>
  <c r="G323"/>
  <c r="F323"/>
  <c r="K323" s="1"/>
  <c r="E323"/>
  <c r="B323"/>
  <c r="A323"/>
  <c r="L322"/>
  <c r="B322"/>
  <c r="A322"/>
  <c r="G321"/>
  <c r="F321"/>
  <c r="L321" s="1"/>
  <c r="E321"/>
  <c r="B321"/>
  <c r="A321"/>
  <c r="G320"/>
  <c r="F320"/>
  <c r="K320" s="1"/>
  <c r="E320"/>
  <c r="B320"/>
  <c r="A320"/>
  <c r="G319"/>
  <c r="F319"/>
  <c r="L319" s="1"/>
  <c r="E319"/>
  <c r="B319"/>
  <c r="A319"/>
  <c r="G318"/>
  <c r="F318"/>
  <c r="K318" s="1"/>
  <c r="E318"/>
  <c r="B318"/>
  <c r="A318"/>
  <c r="G317"/>
  <c r="F317"/>
  <c r="L317" s="1"/>
  <c r="E317"/>
  <c r="B317"/>
  <c r="A317"/>
  <c r="L316"/>
  <c r="B316"/>
  <c r="A316"/>
  <c r="G315"/>
  <c r="F315"/>
  <c r="K315" s="1"/>
  <c r="E315"/>
  <c r="B315"/>
  <c r="A315"/>
  <c r="G314"/>
  <c r="F314"/>
  <c r="L314" s="1"/>
  <c r="E314"/>
  <c r="B314"/>
  <c r="A314"/>
  <c r="G313"/>
  <c r="F313"/>
  <c r="K313" s="1"/>
  <c r="E313"/>
  <c r="B313"/>
  <c r="A313"/>
  <c r="G312"/>
  <c r="F312"/>
  <c r="L312" s="1"/>
  <c r="E312"/>
  <c r="B312"/>
  <c r="A312"/>
  <c r="G311"/>
  <c r="F311"/>
  <c r="K311" s="1"/>
  <c r="E311"/>
  <c r="B311"/>
  <c r="A311"/>
  <c r="G310"/>
  <c r="F310"/>
  <c r="L310" s="1"/>
  <c r="E310"/>
  <c r="B310"/>
  <c r="A310"/>
  <c r="G309"/>
  <c r="F309"/>
  <c r="K309" s="1"/>
  <c r="E309"/>
  <c r="B309"/>
  <c r="A309"/>
  <c r="L308"/>
  <c r="B308"/>
  <c r="A308"/>
  <c r="G307"/>
  <c r="F307"/>
  <c r="L307" s="1"/>
  <c r="E307"/>
  <c r="B307"/>
  <c r="A307"/>
  <c r="G306"/>
  <c r="F306"/>
  <c r="K306" s="1"/>
  <c r="E306"/>
  <c r="B306"/>
  <c r="A306"/>
  <c r="G305"/>
  <c r="F305"/>
  <c r="L305" s="1"/>
  <c r="E305"/>
  <c r="B305"/>
  <c r="A305"/>
  <c r="G304"/>
  <c r="F304"/>
  <c r="K304" s="1"/>
  <c r="E304"/>
  <c r="B304"/>
  <c r="A304"/>
  <c r="L303"/>
  <c r="B303"/>
  <c r="A303"/>
  <c r="L302"/>
  <c r="B302"/>
  <c r="A302"/>
  <c r="G301"/>
  <c r="F301"/>
  <c r="L301" s="1"/>
  <c r="E301"/>
  <c r="B301"/>
  <c r="A301"/>
  <c r="L300"/>
  <c r="B300"/>
  <c r="A300"/>
  <c r="G299"/>
  <c r="F299"/>
  <c r="L299" s="1"/>
  <c r="E299"/>
  <c r="B299"/>
  <c r="A299"/>
  <c r="L298"/>
  <c r="B298"/>
  <c r="A298"/>
  <c r="G297"/>
  <c r="F297"/>
  <c r="K297" s="1"/>
  <c r="E297"/>
  <c r="B297"/>
  <c r="A297"/>
  <c r="L296"/>
  <c r="B296"/>
  <c r="A296"/>
  <c r="L295"/>
  <c r="B295"/>
  <c r="A295"/>
  <c r="G294"/>
  <c r="F294"/>
  <c r="L294" s="1"/>
  <c r="E294"/>
  <c r="B294"/>
  <c r="A294"/>
  <c r="G293"/>
  <c r="F293"/>
  <c r="K293" s="1"/>
  <c r="E293"/>
  <c r="B293"/>
  <c r="A293"/>
  <c r="L292"/>
  <c r="B292"/>
  <c r="A292"/>
  <c r="L291"/>
  <c r="B291"/>
  <c r="A291"/>
  <c r="L290"/>
  <c r="B290"/>
  <c r="A290"/>
  <c r="G289"/>
  <c r="F289"/>
  <c r="L289" s="1"/>
  <c r="E289"/>
  <c r="B289"/>
  <c r="A289"/>
  <c r="G288"/>
  <c r="F288"/>
  <c r="K288" s="1"/>
  <c r="E288"/>
  <c r="B288"/>
  <c r="A288"/>
  <c r="G287"/>
  <c r="F287"/>
  <c r="L287" s="1"/>
  <c r="E287"/>
  <c r="B287"/>
  <c r="A287"/>
  <c r="G286"/>
  <c r="F286"/>
  <c r="K286" s="1"/>
  <c r="E286"/>
  <c r="B286"/>
  <c r="A286"/>
  <c r="G285"/>
  <c r="F285"/>
  <c r="L285" s="1"/>
  <c r="E285"/>
  <c r="B285"/>
  <c r="A285"/>
  <c r="L284"/>
  <c r="B284"/>
  <c r="A284"/>
  <c r="G283"/>
  <c r="F283"/>
  <c r="K283" s="1"/>
  <c r="E283"/>
  <c r="B283"/>
  <c r="A283"/>
  <c r="L282"/>
  <c r="B282"/>
  <c r="A282"/>
  <c r="G281"/>
  <c r="F281"/>
  <c r="L281" s="1"/>
  <c r="E281"/>
  <c r="B281"/>
  <c r="A281"/>
  <c r="G280"/>
  <c r="F280"/>
  <c r="K280" s="1"/>
  <c r="E280"/>
  <c r="B280"/>
  <c r="A280"/>
  <c r="L279"/>
  <c r="B279"/>
  <c r="A279"/>
  <c r="G278"/>
  <c r="F278"/>
  <c r="L278" s="1"/>
  <c r="E278"/>
  <c r="B278"/>
  <c r="A278"/>
  <c r="G277"/>
  <c r="F277"/>
  <c r="K277" s="1"/>
  <c r="E277"/>
  <c r="B277"/>
  <c r="A277"/>
  <c r="G276"/>
  <c r="F276"/>
  <c r="L276" s="1"/>
  <c r="E276"/>
  <c r="B276"/>
  <c r="A276"/>
  <c r="G275"/>
  <c r="F275"/>
  <c r="K275" s="1"/>
  <c r="E275"/>
  <c r="B275"/>
  <c r="A275"/>
  <c r="G274"/>
  <c r="F274"/>
  <c r="L274" s="1"/>
  <c r="E274"/>
  <c r="B274"/>
  <c r="A274"/>
  <c r="G273"/>
  <c r="F273"/>
  <c r="K273" s="1"/>
  <c r="E273"/>
  <c r="B273"/>
  <c r="A273"/>
  <c r="G272"/>
  <c r="F272"/>
  <c r="L272" s="1"/>
  <c r="E272"/>
  <c r="B272"/>
  <c r="A272"/>
  <c r="G271"/>
  <c r="F271"/>
  <c r="K271" s="1"/>
  <c r="E271"/>
  <c r="B271"/>
  <c r="A271"/>
  <c r="G270"/>
  <c r="F270"/>
  <c r="L270" s="1"/>
  <c r="B270"/>
  <c r="A270"/>
  <c r="G269"/>
  <c r="F269"/>
  <c r="L269" s="1"/>
  <c r="E269"/>
  <c r="B269"/>
  <c r="A269"/>
  <c r="G268"/>
  <c r="F268"/>
  <c r="K268" s="1"/>
  <c r="E268"/>
  <c r="B268"/>
  <c r="A268"/>
  <c r="G267"/>
  <c r="F267"/>
  <c r="L267" s="1"/>
  <c r="E267"/>
  <c r="B267"/>
  <c r="A267"/>
  <c r="G266"/>
  <c r="F266"/>
  <c r="K266" s="1"/>
  <c r="E266"/>
  <c r="B266"/>
  <c r="A266"/>
  <c r="G265"/>
  <c r="F265"/>
  <c r="L265" s="1"/>
  <c r="E265"/>
  <c r="B265"/>
  <c r="A265"/>
  <c r="L264"/>
  <c r="B264"/>
  <c r="A264"/>
  <c r="G263"/>
  <c r="F263"/>
  <c r="L263" s="1"/>
  <c r="E263"/>
  <c r="B263"/>
  <c r="A263"/>
  <c r="G262"/>
  <c r="F262"/>
  <c r="L262" s="1"/>
  <c r="E262"/>
  <c r="B262"/>
  <c r="A262"/>
  <c r="G261"/>
  <c r="F261"/>
  <c r="L261" s="1"/>
  <c r="E261"/>
  <c r="B261"/>
  <c r="A261"/>
  <c r="G260"/>
  <c r="F260"/>
  <c r="L260" s="1"/>
  <c r="E260"/>
  <c r="B260"/>
  <c r="A260"/>
  <c r="G259"/>
  <c r="F259"/>
  <c r="L259" s="1"/>
  <c r="E259"/>
  <c r="B259"/>
  <c r="A259"/>
  <c r="G258"/>
  <c r="F258"/>
  <c r="L258" s="1"/>
  <c r="E258"/>
  <c r="B258"/>
  <c r="A258"/>
  <c r="G257"/>
  <c r="F257"/>
  <c r="K257" s="1"/>
  <c r="E257"/>
  <c r="B257"/>
  <c r="A257"/>
  <c r="L256"/>
  <c r="B256"/>
  <c r="A256"/>
  <c r="G255"/>
  <c r="F255"/>
  <c r="L255" s="1"/>
  <c r="E255"/>
  <c r="B255"/>
  <c r="A255"/>
  <c r="G254"/>
  <c r="F254"/>
  <c r="K254" s="1"/>
  <c r="E254"/>
  <c r="B254"/>
  <c r="A254"/>
  <c r="G253"/>
  <c r="F253"/>
  <c r="L253" s="1"/>
  <c r="E253"/>
  <c r="B253"/>
  <c r="A253"/>
  <c r="G252"/>
  <c r="F252"/>
  <c r="K252" s="1"/>
  <c r="E252"/>
  <c r="B252"/>
  <c r="A252"/>
  <c r="G251"/>
  <c r="F251"/>
  <c r="L251" s="1"/>
  <c r="E251"/>
  <c r="B251"/>
  <c r="A251"/>
  <c r="G250"/>
  <c r="F250"/>
  <c r="K250" s="1"/>
  <c r="E250"/>
  <c r="B250"/>
  <c r="A250"/>
  <c r="L249"/>
  <c r="B249"/>
  <c r="A249"/>
  <c r="L248"/>
  <c r="B248"/>
  <c r="A248"/>
  <c r="G247"/>
  <c r="F247"/>
  <c r="L247" s="1"/>
  <c r="E247"/>
  <c r="B247"/>
  <c r="A247"/>
  <c r="G246"/>
  <c r="F246"/>
  <c r="K246" s="1"/>
  <c r="E246"/>
  <c r="B246"/>
  <c r="A246"/>
  <c r="G245"/>
  <c r="F245"/>
  <c r="L245" s="1"/>
  <c r="E245"/>
  <c r="B245"/>
  <c r="A245"/>
  <c r="G244"/>
  <c r="F244"/>
  <c r="K244" s="1"/>
  <c r="E244"/>
  <c r="B244"/>
  <c r="A244"/>
  <c r="G243"/>
  <c r="F243"/>
  <c r="L243" s="1"/>
  <c r="E243"/>
  <c r="B243"/>
  <c r="A243"/>
  <c r="G242"/>
  <c r="F242"/>
  <c r="K242" s="1"/>
  <c r="E242"/>
  <c r="B242"/>
  <c r="A242"/>
  <c r="G241"/>
  <c r="F241"/>
  <c r="L241" s="1"/>
  <c r="E241"/>
  <c r="B241"/>
  <c r="A241"/>
  <c r="G240"/>
  <c r="F240"/>
  <c r="K240" s="1"/>
  <c r="E240"/>
  <c r="B240"/>
  <c r="A240"/>
  <c r="G239"/>
  <c r="F239"/>
  <c r="L239" s="1"/>
  <c r="E239"/>
  <c r="B239"/>
  <c r="A239"/>
  <c r="G238"/>
  <c r="F238"/>
  <c r="K238" s="1"/>
  <c r="E238"/>
  <c r="B238"/>
  <c r="A238"/>
  <c r="G237"/>
  <c r="F237"/>
  <c r="L237" s="1"/>
  <c r="E237"/>
  <c r="B237"/>
  <c r="A237"/>
  <c r="G236"/>
  <c r="F236"/>
  <c r="L236" s="1"/>
  <c r="E236"/>
  <c r="B236"/>
  <c r="A236"/>
  <c r="G235"/>
  <c r="F235"/>
  <c r="L235" s="1"/>
  <c r="E235"/>
  <c r="B235"/>
  <c r="A235"/>
  <c r="G234"/>
  <c r="F234"/>
  <c r="L234" s="1"/>
  <c r="E234"/>
  <c r="B234"/>
  <c r="A234"/>
  <c r="G233"/>
  <c r="F233"/>
  <c r="L233" s="1"/>
  <c r="E233"/>
  <c r="B233"/>
  <c r="A233"/>
  <c r="G232"/>
  <c r="F232"/>
  <c r="L232" s="1"/>
  <c r="E232"/>
  <c r="B232"/>
  <c r="A232"/>
  <c r="G231"/>
  <c r="F231"/>
  <c r="L231" s="1"/>
  <c r="E231"/>
  <c r="B231"/>
  <c r="A231"/>
  <c r="G230"/>
  <c r="F230"/>
  <c r="L230" s="1"/>
  <c r="E230"/>
  <c r="B230"/>
  <c r="A230"/>
  <c r="G229"/>
  <c r="F229"/>
  <c r="L229" s="1"/>
  <c r="E229"/>
  <c r="B229"/>
  <c r="A229"/>
  <c r="G228"/>
  <c r="F228"/>
  <c r="L228" s="1"/>
  <c r="E228"/>
  <c r="B228"/>
  <c r="A228"/>
  <c r="G227"/>
  <c r="F227"/>
  <c r="L227" s="1"/>
  <c r="E227"/>
  <c r="B227"/>
  <c r="A227"/>
  <c r="G226"/>
  <c r="F226"/>
  <c r="L226" s="1"/>
  <c r="E226"/>
  <c r="B226"/>
  <c r="A226"/>
  <c r="G225"/>
  <c r="F225"/>
  <c r="L225" s="1"/>
  <c r="E225"/>
  <c r="B225"/>
  <c r="A225"/>
  <c r="G224"/>
  <c r="F224"/>
  <c r="L224" s="1"/>
  <c r="E224"/>
  <c r="B224"/>
  <c r="A224"/>
  <c r="G223"/>
  <c r="F223"/>
  <c r="L223" s="1"/>
  <c r="E223"/>
  <c r="B223"/>
  <c r="A223"/>
  <c r="G222"/>
  <c r="F222"/>
  <c r="L222" s="1"/>
  <c r="B222"/>
  <c r="A222"/>
  <c r="G221"/>
  <c r="F221"/>
  <c r="L221" s="1"/>
  <c r="E221"/>
  <c r="B221"/>
  <c r="A221"/>
  <c r="G220"/>
  <c r="F220"/>
  <c r="L220" s="1"/>
  <c r="E220"/>
  <c r="B220"/>
  <c r="A220"/>
  <c r="G219"/>
  <c r="F219"/>
  <c r="L219" s="1"/>
  <c r="E219"/>
  <c r="B219"/>
  <c r="A219"/>
  <c r="G218"/>
  <c r="F218"/>
  <c r="L218" s="1"/>
  <c r="E218"/>
  <c r="B218"/>
  <c r="A218"/>
  <c r="G217"/>
  <c r="F217"/>
  <c r="L217" s="1"/>
  <c r="E217"/>
  <c r="B217"/>
  <c r="A217"/>
  <c r="G216"/>
  <c r="F216"/>
  <c r="L216" s="1"/>
  <c r="E216"/>
  <c r="B216"/>
  <c r="A216"/>
  <c r="G215"/>
  <c r="F215"/>
  <c r="L215" s="1"/>
  <c r="E215"/>
  <c r="B215"/>
  <c r="A215"/>
  <c r="G214"/>
  <c r="F214"/>
  <c r="L214" s="1"/>
  <c r="E214"/>
  <c r="B214"/>
  <c r="A214"/>
  <c r="G213"/>
  <c r="F213"/>
  <c r="L213" s="1"/>
  <c r="E213"/>
  <c r="B213"/>
  <c r="A213"/>
  <c r="G212"/>
  <c r="F212"/>
  <c r="L212" s="1"/>
  <c r="B212"/>
  <c r="A212"/>
  <c r="G211"/>
  <c r="F211"/>
  <c r="L211" s="1"/>
  <c r="E211"/>
  <c r="B211"/>
  <c r="A211"/>
  <c r="G210"/>
  <c r="F210"/>
  <c r="K210" s="1"/>
  <c r="E210"/>
  <c r="B210"/>
  <c r="A210"/>
  <c r="G209"/>
  <c r="F209"/>
  <c r="L209" s="1"/>
  <c r="E209"/>
  <c r="B209"/>
  <c r="A209"/>
  <c r="L208"/>
  <c r="B208"/>
  <c r="A208"/>
  <c r="L207"/>
  <c r="B207"/>
  <c r="A207"/>
  <c r="G206"/>
  <c r="F206"/>
  <c r="L206" s="1"/>
  <c r="E206"/>
  <c r="B206"/>
  <c r="A206"/>
  <c r="G205"/>
  <c r="F205"/>
  <c r="L205" s="1"/>
  <c r="E205"/>
  <c r="B205"/>
  <c r="A205"/>
  <c r="G204"/>
  <c r="F204"/>
  <c r="L204" s="1"/>
  <c r="E204"/>
  <c r="B204"/>
  <c r="A204"/>
  <c r="L203"/>
  <c r="B203"/>
  <c r="A203"/>
  <c r="G202"/>
  <c r="F202"/>
  <c r="L202" s="1"/>
  <c r="E202"/>
  <c r="B202"/>
  <c r="A202"/>
  <c r="G201"/>
  <c r="F201"/>
  <c r="L201" s="1"/>
  <c r="E201"/>
  <c r="B201"/>
  <c r="A201"/>
  <c r="G200"/>
  <c r="F200"/>
  <c r="L200" s="1"/>
  <c r="E200"/>
  <c r="B200"/>
  <c r="A200"/>
  <c r="G199"/>
  <c r="F199"/>
  <c r="K199" s="1"/>
  <c r="E199"/>
  <c r="B199"/>
  <c r="A199"/>
  <c r="G198"/>
  <c r="F198"/>
  <c r="L198" s="1"/>
  <c r="E198"/>
  <c r="B198"/>
  <c r="A198"/>
  <c r="G197"/>
  <c r="F197"/>
  <c r="K197" s="1"/>
  <c r="E197"/>
  <c r="B197"/>
  <c r="A197"/>
  <c r="G196"/>
  <c r="F196"/>
  <c r="L196" s="1"/>
  <c r="E196"/>
  <c r="B196"/>
  <c r="A196"/>
  <c r="G195"/>
  <c r="F195"/>
  <c r="K195" s="1"/>
  <c r="E195"/>
  <c r="B195"/>
  <c r="A195"/>
  <c r="G194"/>
  <c r="F194"/>
  <c r="L194" s="1"/>
  <c r="E194"/>
  <c r="B194"/>
  <c r="A194"/>
  <c r="G193"/>
  <c r="F193"/>
  <c r="K193" s="1"/>
  <c r="E193"/>
  <c r="B193"/>
  <c r="A193"/>
  <c r="G192"/>
  <c r="F192"/>
  <c r="L192" s="1"/>
  <c r="E192"/>
  <c r="B192"/>
  <c r="A192"/>
  <c r="G191"/>
  <c r="F191"/>
  <c r="K191" s="1"/>
  <c r="E191"/>
  <c r="B191"/>
  <c r="A191"/>
  <c r="G190"/>
  <c r="F190"/>
  <c r="L190" s="1"/>
  <c r="E190"/>
  <c r="B190"/>
  <c r="A190"/>
  <c r="G189"/>
  <c r="F189"/>
  <c r="L189" s="1"/>
  <c r="E189"/>
  <c r="B189"/>
  <c r="A189"/>
  <c r="G188"/>
  <c r="F188"/>
  <c r="L188" s="1"/>
  <c r="E188"/>
  <c r="B188"/>
  <c r="A188"/>
  <c r="G187"/>
  <c r="F187"/>
  <c r="L187" s="1"/>
  <c r="E187"/>
  <c r="B187"/>
  <c r="A187"/>
  <c r="G186"/>
  <c r="F186"/>
  <c r="L186" s="1"/>
  <c r="E186"/>
  <c r="B186"/>
  <c r="A186"/>
  <c r="G185"/>
  <c r="F185"/>
  <c r="L185" s="1"/>
  <c r="E185"/>
  <c r="B185"/>
  <c r="A185"/>
  <c r="G184"/>
  <c r="F184"/>
  <c r="L184" s="1"/>
  <c r="E184"/>
  <c r="B184"/>
  <c r="A184"/>
  <c r="G183"/>
  <c r="F183"/>
  <c r="L183" s="1"/>
  <c r="E183"/>
  <c r="B183"/>
  <c r="A183"/>
  <c r="G182"/>
  <c r="F182"/>
  <c r="L182" s="1"/>
  <c r="E182"/>
  <c r="B182"/>
  <c r="A182"/>
  <c r="L181"/>
  <c r="B181"/>
  <c r="A181"/>
  <c r="L180"/>
  <c r="B180"/>
  <c r="A180"/>
  <c r="G179"/>
  <c r="F179"/>
  <c r="L179" s="1"/>
  <c r="E179"/>
  <c r="B179"/>
  <c r="A179"/>
  <c r="G178"/>
  <c r="F178"/>
  <c r="L178" s="1"/>
  <c r="E178"/>
  <c r="B178"/>
  <c r="A178"/>
  <c r="L177"/>
  <c r="B177"/>
  <c r="A177"/>
  <c r="G176"/>
  <c r="F176"/>
  <c r="L176" s="1"/>
  <c r="E176"/>
  <c r="B176"/>
  <c r="A176"/>
  <c r="G175"/>
  <c r="F175"/>
  <c r="L175" s="1"/>
  <c r="E175"/>
  <c r="B175"/>
  <c r="A175"/>
  <c r="G174"/>
  <c r="F174"/>
  <c r="L174" s="1"/>
  <c r="E174"/>
  <c r="B174"/>
  <c r="A174"/>
  <c r="G173"/>
  <c r="F173"/>
  <c r="L173" s="1"/>
  <c r="E173"/>
  <c r="B173"/>
  <c r="A173"/>
  <c r="G172"/>
  <c r="F172"/>
  <c r="L172" s="1"/>
  <c r="E172"/>
  <c r="B172"/>
  <c r="A172"/>
  <c r="L171"/>
  <c r="B171"/>
  <c r="A171"/>
  <c r="G170"/>
  <c r="F170"/>
  <c r="L170" s="1"/>
  <c r="E170"/>
  <c r="B170"/>
  <c r="A170"/>
  <c r="G169"/>
  <c r="F169"/>
  <c r="L169" s="1"/>
  <c r="E169"/>
  <c r="B169"/>
  <c r="A169"/>
  <c r="L168"/>
  <c r="B168"/>
  <c r="A168"/>
  <c r="G167"/>
  <c r="F167"/>
  <c r="L167" s="1"/>
  <c r="E167"/>
  <c r="B167"/>
  <c r="A167"/>
  <c r="G166"/>
  <c r="F166"/>
  <c r="L166" s="1"/>
  <c r="E166"/>
  <c r="B166"/>
  <c r="A166"/>
  <c r="G165"/>
  <c r="F165"/>
  <c r="L165" s="1"/>
  <c r="E165"/>
  <c r="B165"/>
  <c r="A165"/>
  <c r="G164"/>
  <c r="F164"/>
  <c r="L164" s="1"/>
  <c r="E164"/>
  <c r="B164"/>
  <c r="A164"/>
  <c r="G163"/>
  <c r="F163"/>
  <c r="L163" s="1"/>
  <c r="B163"/>
  <c r="A163"/>
  <c r="G162"/>
  <c r="F162"/>
  <c r="L162" s="1"/>
  <c r="E162"/>
  <c r="B162"/>
  <c r="A162"/>
  <c r="G161"/>
  <c r="F161"/>
  <c r="L161" s="1"/>
  <c r="E161"/>
  <c r="B161"/>
  <c r="A161"/>
  <c r="G160"/>
  <c r="F160"/>
  <c r="L160" s="1"/>
  <c r="E160"/>
  <c r="B160"/>
  <c r="A160"/>
  <c r="L159"/>
  <c r="B159"/>
  <c r="A159"/>
  <c r="G158"/>
  <c r="F158"/>
  <c r="L158" s="1"/>
  <c r="E158"/>
  <c r="B158"/>
  <c r="A158"/>
  <c r="G157"/>
  <c r="F157"/>
  <c r="L157" s="1"/>
  <c r="E157"/>
  <c r="B157"/>
  <c r="A157"/>
  <c r="G156"/>
  <c r="F156"/>
  <c r="L156" s="1"/>
  <c r="E156"/>
  <c r="B156"/>
  <c r="A156"/>
  <c r="G155"/>
  <c r="F155"/>
  <c r="L155" s="1"/>
  <c r="E155"/>
  <c r="B155"/>
  <c r="A155"/>
  <c r="G154"/>
  <c r="F154"/>
  <c r="L154" s="1"/>
  <c r="E154"/>
  <c r="B154"/>
  <c r="A154"/>
  <c r="G153"/>
  <c r="F153"/>
  <c r="L153" s="1"/>
  <c r="E153"/>
  <c r="B153"/>
  <c r="A153"/>
  <c r="G152"/>
  <c r="F152"/>
  <c r="L152" s="1"/>
  <c r="E152"/>
  <c r="B152"/>
  <c r="A152"/>
  <c r="G151"/>
  <c r="F151"/>
  <c r="L151" s="1"/>
  <c r="E151"/>
  <c r="B151"/>
  <c r="A151"/>
  <c r="L150"/>
  <c r="B150"/>
  <c r="A150"/>
  <c r="L149"/>
  <c r="B149"/>
  <c r="A149"/>
  <c r="G148"/>
  <c r="F148"/>
  <c r="L148" s="1"/>
  <c r="E148"/>
  <c r="B148"/>
  <c r="A148"/>
  <c r="G147"/>
  <c r="F147"/>
  <c r="L147" s="1"/>
  <c r="E147"/>
  <c r="B147"/>
  <c r="A147"/>
  <c r="G146"/>
  <c r="F146"/>
  <c r="L146" s="1"/>
  <c r="E146"/>
  <c r="B146"/>
  <c r="A146"/>
  <c r="G145"/>
  <c r="F145"/>
  <c r="L145" s="1"/>
  <c r="E145"/>
  <c r="B145"/>
  <c r="A145"/>
  <c r="G144"/>
  <c r="F144"/>
  <c r="L144" s="1"/>
  <c r="E144"/>
  <c r="B144"/>
  <c r="A144"/>
  <c r="G143"/>
  <c r="F143"/>
  <c r="L143" s="1"/>
  <c r="E143"/>
  <c r="B143"/>
  <c r="A143"/>
  <c r="G142"/>
  <c r="F142"/>
  <c r="L142" s="1"/>
  <c r="E142"/>
  <c r="B142"/>
  <c r="A142"/>
  <c r="G141"/>
  <c r="F141"/>
  <c r="L141" s="1"/>
  <c r="E141"/>
  <c r="B141"/>
  <c r="A141"/>
  <c r="G140"/>
  <c r="F140"/>
  <c r="L140" s="1"/>
  <c r="E140"/>
  <c r="B140"/>
  <c r="A140"/>
  <c r="G139"/>
  <c r="F139"/>
  <c r="L139" s="1"/>
  <c r="E139"/>
  <c r="B139"/>
  <c r="A139"/>
  <c r="G138"/>
  <c r="F138"/>
  <c r="L138" s="1"/>
  <c r="E138"/>
  <c r="B138"/>
  <c r="A138"/>
  <c r="G137"/>
  <c r="F137"/>
  <c r="L137" s="1"/>
  <c r="E137"/>
  <c r="B137"/>
  <c r="A137"/>
  <c r="L136"/>
  <c r="B136"/>
  <c r="A136"/>
  <c r="G135"/>
  <c r="F135"/>
  <c r="L135" s="1"/>
  <c r="E135"/>
  <c r="B135"/>
  <c r="A135"/>
  <c r="G134"/>
  <c r="F134"/>
  <c r="L134" s="1"/>
  <c r="E134"/>
  <c r="B134"/>
  <c r="A134"/>
  <c r="G133"/>
  <c r="F133"/>
  <c r="L133" s="1"/>
  <c r="E133"/>
  <c r="B133"/>
  <c r="A133"/>
  <c r="G132"/>
  <c r="F132"/>
  <c r="L132" s="1"/>
  <c r="E132"/>
  <c r="B132"/>
  <c r="A132"/>
  <c r="G131"/>
  <c r="F131"/>
  <c r="L131" s="1"/>
  <c r="E131"/>
  <c r="B131"/>
  <c r="A131"/>
  <c r="G130"/>
  <c r="F130"/>
  <c r="L130" s="1"/>
  <c r="E130"/>
  <c r="B130"/>
  <c r="A130"/>
  <c r="G129"/>
  <c r="F129"/>
  <c r="L129" s="1"/>
  <c r="E129"/>
  <c r="B129"/>
  <c r="A129"/>
  <c r="G128"/>
  <c r="F128"/>
  <c r="L128" s="1"/>
  <c r="E128"/>
  <c r="B128"/>
  <c r="A128"/>
  <c r="G127"/>
  <c r="F127"/>
  <c r="L127" s="1"/>
  <c r="E127"/>
  <c r="B127"/>
  <c r="A127"/>
  <c r="G126"/>
  <c r="F126"/>
  <c r="L126" s="1"/>
  <c r="E126"/>
  <c r="B126"/>
  <c r="A126"/>
  <c r="G125"/>
  <c r="F125"/>
  <c r="L125" s="1"/>
  <c r="B125"/>
  <c r="B124"/>
  <c r="A124"/>
  <c r="G123"/>
  <c r="F123"/>
  <c r="L123" s="1"/>
  <c r="E123"/>
  <c r="B123"/>
  <c r="A123"/>
  <c r="G122"/>
  <c r="F122"/>
  <c r="L122" s="1"/>
  <c r="E122"/>
  <c r="B122"/>
  <c r="A122"/>
  <c r="G121"/>
  <c r="F121"/>
  <c r="L121" s="1"/>
  <c r="E121"/>
  <c r="B121"/>
  <c r="A121"/>
  <c r="G120"/>
  <c r="F120"/>
  <c r="L120" s="1"/>
  <c r="E120"/>
  <c r="B120"/>
  <c r="A120"/>
  <c r="G119"/>
  <c r="F119"/>
  <c r="L119" s="1"/>
  <c r="E119"/>
  <c r="B119"/>
  <c r="A119"/>
  <c r="G118"/>
  <c r="F118"/>
  <c r="L118" s="1"/>
  <c r="E118"/>
  <c r="B118"/>
  <c r="A118"/>
  <c r="G117"/>
  <c r="F117"/>
  <c r="L117" s="1"/>
  <c r="E117"/>
  <c r="B117"/>
  <c r="A117"/>
  <c r="G116"/>
  <c r="F116"/>
  <c r="L116" s="1"/>
  <c r="E116"/>
  <c r="B116"/>
  <c r="A116"/>
  <c r="G115"/>
  <c r="F115"/>
  <c r="L115" s="1"/>
  <c r="E115"/>
  <c r="B115"/>
  <c r="A115"/>
  <c r="B114"/>
  <c r="A114"/>
  <c r="G113"/>
  <c r="F113"/>
  <c r="L113" s="1"/>
  <c r="E113"/>
  <c r="B113"/>
  <c r="A113"/>
  <c r="G112"/>
  <c r="F112"/>
  <c r="L112" s="1"/>
  <c r="E112"/>
  <c r="B112"/>
  <c r="A112"/>
  <c r="G111"/>
  <c r="F111"/>
  <c r="K111" s="1"/>
  <c r="E111"/>
  <c r="B111"/>
  <c r="A111"/>
  <c r="G110"/>
  <c r="F110"/>
  <c r="L110" s="1"/>
  <c r="E110"/>
  <c r="B110"/>
  <c r="A110"/>
  <c r="G109"/>
  <c r="F109"/>
  <c r="K109" s="1"/>
  <c r="E109"/>
  <c r="B109"/>
  <c r="A109"/>
  <c r="G108"/>
  <c r="F108"/>
  <c r="L108" s="1"/>
  <c r="E108"/>
  <c r="B108"/>
  <c r="A108"/>
  <c r="B107"/>
  <c r="A107"/>
  <c r="B106"/>
  <c r="A106"/>
  <c r="G105"/>
  <c r="F105"/>
  <c r="K105" s="1"/>
  <c r="E105"/>
  <c r="B105"/>
  <c r="A105"/>
  <c r="G104"/>
  <c r="F104"/>
  <c r="L104" s="1"/>
  <c r="E104"/>
  <c r="B104"/>
  <c r="A104"/>
  <c r="G103"/>
  <c r="F103"/>
  <c r="K103" s="1"/>
  <c r="E103"/>
  <c r="B103"/>
  <c r="A103"/>
  <c r="G102"/>
  <c r="F102"/>
  <c r="L102" s="1"/>
  <c r="E102"/>
  <c r="B102"/>
  <c r="A102"/>
  <c r="G101"/>
  <c r="F101"/>
  <c r="K101" s="1"/>
  <c r="E101"/>
  <c r="B101"/>
  <c r="A101"/>
  <c r="G100"/>
  <c r="F100"/>
  <c r="L100" s="1"/>
  <c r="E100"/>
  <c r="B100"/>
  <c r="A100"/>
  <c r="B99"/>
  <c r="A99"/>
  <c r="G98"/>
  <c r="F98"/>
  <c r="L98" s="1"/>
  <c r="E98"/>
  <c r="B98"/>
  <c r="A98"/>
  <c r="G97"/>
  <c r="F97"/>
  <c r="K97" s="1"/>
  <c r="E97"/>
  <c r="B97"/>
  <c r="A97"/>
  <c r="G96"/>
  <c r="F96"/>
  <c r="L96" s="1"/>
  <c r="E96"/>
  <c r="B96"/>
  <c r="A96"/>
  <c r="G95"/>
  <c r="F95"/>
  <c r="K95" s="1"/>
  <c r="E95"/>
  <c r="B95"/>
  <c r="A95"/>
  <c r="G94"/>
  <c r="F94"/>
  <c r="L94" s="1"/>
  <c r="B94"/>
  <c r="A94"/>
  <c r="G93"/>
  <c r="F93"/>
  <c r="L93" s="1"/>
  <c r="E93"/>
  <c r="B93"/>
  <c r="A93"/>
  <c r="G92"/>
  <c r="F92"/>
  <c r="K92" s="1"/>
  <c r="E92"/>
  <c r="B92"/>
  <c r="A92"/>
  <c r="G91"/>
  <c r="F91"/>
  <c r="L91" s="1"/>
  <c r="E91"/>
  <c r="B91"/>
  <c r="A91"/>
  <c r="G90"/>
  <c r="F90"/>
  <c r="K90" s="1"/>
  <c r="E90"/>
  <c r="B90"/>
  <c r="A90"/>
  <c r="G89"/>
  <c r="F89"/>
  <c r="L89" s="1"/>
  <c r="E89"/>
  <c r="B89"/>
  <c r="A89"/>
  <c r="G88"/>
  <c r="F88"/>
  <c r="K88" s="1"/>
  <c r="E88"/>
  <c r="B88"/>
  <c r="A88"/>
  <c r="G87"/>
  <c r="F87"/>
  <c r="L87" s="1"/>
  <c r="E87"/>
  <c r="B87"/>
  <c r="A87"/>
  <c r="G86"/>
  <c r="F86"/>
  <c r="K86" s="1"/>
  <c r="E86"/>
  <c r="B86"/>
  <c r="A86"/>
  <c r="G85"/>
  <c r="F85"/>
  <c r="L85" s="1"/>
  <c r="E85"/>
  <c r="B85"/>
  <c r="A85"/>
  <c r="G84"/>
  <c r="F84"/>
  <c r="K84" s="1"/>
  <c r="B84"/>
  <c r="A84"/>
  <c r="G83"/>
  <c r="F83"/>
  <c r="L83" s="1"/>
  <c r="E83"/>
  <c r="B83"/>
  <c r="A83"/>
  <c r="G82"/>
  <c r="F82"/>
  <c r="L82" s="1"/>
  <c r="E82"/>
  <c r="B82"/>
  <c r="A82"/>
  <c r="G81"/>
  <c r="F81"/>
  <c r="L81" s="1"/>
  <c r="E81"/>
  <c r="B81"/>
  <c r="A81"/>
  <c r="G80"/>
  <c r="F80"/>
  <c r="L80" s="1"/>
  <c r="E80"/>
  <c r="B80"/>
  <c r="A80"/>
  <c r="G79"/>
  <c r="F79"/>
  <c r="L79" s="1"/>
  <c r="E79"/>
  <c r="B79"/>
  <c r="A79"/>
  <c r="G78"/>
  <c r="F78"/>
  <c r="L78" s="1"/>
  <c r="E78"/>
  <c r="B78"/>
  <c r="A78"/>
  <c r="G77"/>
  <c r="F77"/>
  <c r="L77" s="1"/>
  <c r="E77"/>
  <c r="B77"/>
  <c r="A77"/>
  <c r="B76"/>
  <c r="A76"/>
  <c r="G75"/>
  <c r="F75"/>
  <c r="L75" s="1"/>
  <c r="E75"/>
  <c r="B75"/>
  <c r="A75"/>
  <c r="G74"/>
  <c r="F74"/>
  <c r="L74" s="1"/>
  <c r="E74"/>
  <c r="B74"/>
  <c r="A74"/>
  <c r="B73"/>
  <c r="A73"/>
  <c r="G72"/>
  <c r="F72"/>
  <c r="L72" s="1"/>
  <c r="E72"/>
  <c r="B72"/>
  <c r="A72"/>
  <c r="G71"/>
  <c r="F71"/>
  <c r="L71" s="1"/>
  <c r="E71"/>
  <c r="B71"/>
  <c r="A71"/>
  <c r="G70"/>
  <c r="F70"/>
  <c r="L70" s="1"/>
  <c r="E70"/>
  <c r="B70"/>
  <c r="A70"/>
  <c r="G69"/>
  <c r="F69"/>
  <c r="L69" s="1"/>
  <c r="E69"/>
  <c r="B69"/>
  <c r="A69"/>
  <c r="G68"/>
  <c r="F68"/>
  <c r="L68" s="1"/>
  <c r="B68"/>
  <c r="A68"/>
  <c r="G67"/>
  <c r="F67"/>
  <c r="L67" s="1"/>
  <c r="E67"/>
  <c r="B67"/>
  <c r="A67"/>
  <c r="B66"/>
  <c r="A66"/>
  <c r="G65"/>
  <c r="F65"/>
  <c r="L65" s="1"/>
  <c r="E65"/>
  <c r="B65"/>
  <c r="A65"/>
  <c r="G64"/>
  <c r="F64"/>
  <c r="K64" s="1"/>
  <c r="E64"/>
  <c r="B64"/>
  <c r="A64"/>
  <c r="G63"/>
  <c r="F63"/>
  <c r="L63" s="1"/>
  <c r="E63"/>
  <c r="B63"/>
  <c r="A63"/>
  <c r="G62"/>
  <c r="F62"/>
  <c r="K62" s="1"/>
  <c r="E62"/>
  <c r="B62"/>
  <c r="A62"/>
  <c r="G61"/>
  <c r="F61"/>
  <c r="L61" s="1"/>
  <c r="E61"/>
  <c r="B61"/>
  <c r="A61"/>
  <c r="G60"/>
  <c r="F60"/>
  <c r="L60" s="1"/>
  <c r="E60"/>
  <c r="B60"/>
  <c r="A60"/>
  <c r="G59"/>
  <c r="F59"/>
  <c r="L59" s="1"/>
  <c r="B59"/>
  <c r="A59"/>
  <c r="G58"/>
  <c r="F58"/>
  <c r="L58" s="1"/>
  <c r="E58"/>
  <c r="B58"/>
  <c r="A58"/>
  <c r="G57"/>
  <c r="F57"/>
  <c r="L57" s="1"/>
  <c r="E57"/>
  <c r="B57"/>
  <c r="A57"/>
  <c r="B56"/>
  <c r="A56"/>
  <c r="G55"/>
  <c r="F55"/>
  <c r="L55" s="1"/>
  <c r="E55"/>
  <c r="B55"/>
  <c r="A55"/>
  <c r="G54"/>
  <c r="F54"/>
  <c r="L54" s="1"/>
  <c r="E54"/>
  <c r="B54"/>
  <c r="A54"/>
  <c r="G53"/>
  <c r="F53"/>
  <c r="L53" s="1"/>
  <c r="E53"/>
  <c r="B53"/>
  <c r="A53"/>
  <c r="G52"/>
  <c r="F52"/>
  <c r="L52" s="1"/>
  <c r="E52"/>
  <c r="B52"/>
  <c r="A52"/>
  <c r="G51"/>
  <c r="F51"/>
  <c r="L51" s="1"/>
  <c r="E51"/>
  <c r="B51"/>
  <c r="A51"/>
  <c r="G50"/>
  <c r="F50"/>
  <c r="L50" s="1"/>
  <c r="E50"/>
  <c r="B50"/>
  <c r="A50"/>
  <c r="G49"/>
  <c r="F49"/>
  <c r="L49" s="1"/>
  <c r="E49"/>
  <c r="B49"/>
  <c r="A49"/>
  <c r="B48"/>
  <c r="A48"/>
  <c r="B47"/>
  <c r="A47"/>
  <c r="G46"/>
  <c r="F46"/>
  <c r="L46" s="1"/>
  <c r="E46"/>
  <c r="B46"/>
  <c r="A46"/>
  <c r="G45"/>
  <c r="F45"/>
  <c r="L45" s="1"/>
  <c r="E45"/>
  <c r="B45"/>
  <c r="A45"/>
  <c r="L44"/>
  <c r="K44"/>
  <c r="J44"/>
  <c r="B44"/>
  <c r="A44"/>
  <c r="G43"/>
  <c r="F43"/>
  <c r="L43" s="1"/>
  <c r="E43"/>
  <c r="B43"/>
  <c r="A43"/>
  <c r="B42"/>
  <c r="A42"/>
  <c r="B41"/>
  <c r="A41"/>
  <c r="G40"/>
  <c r="F40"/>
  <c r="L40" s="1"/>
  <c r="E40"/>
  <c r="B40"/>
  <c r="A40"/>
  <c r="B39"/>
  <c r="A39"/>
  <c r="G38"/>
  <c r="F38"/>
  <c r="L38" s="1"/>
  <c r="E38"/>
  <c r="B38"/>
  <c r="A38"/>
  <c r="B37"/>
  <c r="A37"/>
  <c r="G36"/>
  <c r="F36"/>
  <c r="L36" s="1"/>
  <c r="E36"/>
  <c r="B36"/>
  <c r="A36"/>
  <c r="B35"/>
  <c r="A35"/>
  <c r="G34"/>
  <c r="F34"/>
  <c r="L34" s="1"/>
  <c r="E34"/>
  <c r="B34"/>
  <c r="A34"/>
  <c r="B33"/>
  <c r="A33"/>
  <c r="B32"/>
  <c r="A32"/>
  <c r="G31"/>
  <c r="F31"/>
  <c r="L31" s="1"/>
  <c r="E31"/>
  <c r="B31"/>
  <c r="A31"/>
  <c r="G30"/>
  <c r="F30"/>
  <c r="L30" s="1"/>
  <c r="E30"/>
  <c r="B30"/>
  <c r="A30"/>
  <c r="B29"/>
  <c r="A29"/>
  <c r="G28"/>
  <c r="F28"/>
  <c r="L28" s="1"/>
  <c r="E28"/>
  <c r="B28"/>
  <c r="A28"/>
  <c r="G27"/>
  <c r="F27"/>
  <c r="L27" s="1"/>
  <c r="E27"/>
  <c r="B27"/>
  <c r="A27"/>
  <c r="B26"/>
  <c r="A26"/>
  <c r="B25"/>
  <c r="A25"/>
  <c r="G24"/>
  <c r="F24"/>
  <c r="L24" s="1"/>
  <c r="E24"/>
  <c r="B24"/>
  <c r="A24"/>
  <c r="G23"/>
  <c r="F23"/>
  <c r="L23" s="1"/>
  <c r="E23"/>
  <c r="B23"/>
  <c r="A23"/>
  <c r="G22"/>
  <c r="F22"/>
  <c r="L22" s="1"/>
  <c r="E22"/>
  <c r="B22"/>
  <c r="A22"/>
  <c r="G21"/>
  <c r="F21"/>
  <c r="J21" s="1"/>
  <c r="E21"/>
  <c r="B21"/>
  <c r="A21"/>
  <c r="B20"/>
  <c r="A20"/>
  <c r="G19"/>
  <c r="F19"/>
  <c r="E19"/>
  <c r="B19"/>
  <c r="A19"/>
  <c r="G18"/>
  <c r="F18"/>
  <c r="L18" s="1"/>
  <c r="E18"/>
  <c r="B18"/>
  <c r="A18"/>
  <c r="G17"/>
  <c r="F17"/>
  <c r="L17" s="1"/>
  <c r="E17"/>
  <c r="B17"/>
  <c r="A17"/>
  <c r="G16"/>
  <c r="F16"/>
  <c r="L16" s="1"/>
  <c r="E16"/>
  <c r="B16"/>
  <c r="A16"/>
  <c r="G15"/>
  <c r="F15"/>
  <c r="L15" s="1"/>
  <c r="E15"/>
  <c r="B15"/>
  <c r="A15"/>
  <c r="B14"/>
  <c r="A14"/>
  <c r="M20" i="22"/>
  <c r="M25"/>
  <c r="M26"/>
  <c r="M29"/>
  <c r="M32"/>
  <c r="M33"/>
  <c r="M35"/>
  <c r="M37"/>
  <c r="M39"/>
  <c r="M41"/>
  <c r="M42"/>
  <c r="M47"/>
  <c r="M48"/>
  <c r="M56"/>
  <c r="M66"/>
  <c r="M73"/>
  <c r="M76"/>
  <c r="M99"/>
  <c r="M106"/>
  <c r="M107"/>
  <c r="M114"/>
  <c r="M124"/>
  <c r="M136"/>
  <c r="M149"/>
  <c r="M150"/>
  <c r="M159"/>
  <c r="M168"/>
  <c r="M171"/>
  <c r="M177"/>
  <c r="M180"/>
  <c r="M181"/>
  <c r="M203"/>
  <c r="M207"/>
  <c r="M208"/>
  <c r="M248"/>
  <c r="M249"/>
  <c r="M256"/>
  <c r="M264"/>
  <c r="M279"/>
  <c r="M282"/>
  <c r="M284"/>
  <c r="M290"/>
  <c r="M291"/>
  <c r="M292"/>
  <c r="M295"/>
  <c r="M296"/>
  <c r="M298"/>
  <c r="M300"/>
  <c r="M302"/>
  <c r="M303"/>
  <c r="M308"/>
  <c r="M316"/>
  <c r="M322"/>
  <c r="M327"/>
  <c r="M329"/>
  <c r="M330"/>
  <c r="I219" i="24" l="1"/>
  <c r="I120"/>
  <c r="J84"/>
  <c r="J75"/>
  <c r="I113"/>
  <c r="J199"/>
  <c r="I58"/>
  <c r="J23"/>
  <c r="I313"/>
  <c r="J274"/>
  <c r="J235"/>
  <c r="J184"/>
  <c r="I103"/>
  <c r="I45"/>
  <c r="J10"/>
  <c r="J249"/>
  <c r="J245"/>
  <c r="I165"/>
  <c r="I28"/>
  <c r="I279"/>
  <c r="J281"/>
  <c r="I130"/>
  <c r="J38" i="25"/>
  <c r="J186"/>
  <c r="I229"/>
  <c r="J265"/>
  <c r="J293" s="1"/>
  <c r="H334"/>
  <c r="I155"/>
  <c r="H229"/>
  <c r="H345" s="1"/>
  <c r="J214"/>
  <c r="J229" s="1"/>
  <c r="I38"/>
  <c r="I345" s="1"/>
  <c r="I186"/>
  <c r="I156" i="24"/>
  <c r="I174"/>
  <c r="J176"/>
  <c r="I256"/>
  <c r="I142"/>
  <c r="I177"/>
  <c r="I111"/>
  <c r="I300"/>
  <c r="J239"/>
  <c r="H309"/>
  <c r="J310"/>
  <c r="J309" s="1"/>
  <c r="J327"/>
  <c r="J295"/>
  <c r="H300"/>
  <c r="H279"/>
  <c r="J280"/>
  <c r="J279" s="1"/>
  <c r="H288"/>
  <c r="H273"/>
  <c r="I293"/>
  <c r="H265"/>
  <c r="H256"/>
  <c r="J231"/>
  <c r="H174"/>
  <c r="J175"/>
  <c r="J174" s="1"/>
  <c r="H183"/>
  <c r="J177"/>
  <c r="H165"/>
  <c r="J210"/>
  <c r="J188"/>
  <c r="J169"/>
  <c r="H120"/>
  <c r="J121"/>
  <c r="J120" s="1"/>
  <c r="H103"/>
  <c r="J99"/>
  <c r="J103" s="1"/>
  <c r="H73"/>
  <c r="J69"/>
  <c r="J73" s="1"/>
  <c r="H58"/>
  <c r="J59"/>
  <c r="J58" s="1"/>
  <c r="H36"/>
  <c r="J37"/>
  <c r="J36" s="1"/>
  <c r="J111"/>
  <c r="J77"/>
  <c r="J113"/>
  <c r="J55"/>
  <c r="J45"/>
  <c r="H30"/>
  <c r="J31"/>
  <c r="J30" s="1"/>
  <c r="H22"/>
  <c r="J20"/>
  <c r="H14"/>
  <c r="H328"/>
  <c r="J324"/>
  <c r="J328" s="1"/>
  <c r="H311"/>
  <c r="J312"/>
  <c r="J311" s="1"/>
  <c r="H307"/>
  <c r="J308"/>
  <c r="J307" s="1"/>
  <c r="J306" s="1"/>
  <c r="H302"/>
  <c r="J304"/>
  <c r="J330"/>
  <c r="J331" s="1"/>
  <c r="J305"/>
  <c r="J297"/>
  <c r="H291"/>
  <c r="J292"/>
  <c r="J291" s="1"/>
  <c r="H258"/>
  <c r="H293" s="1"/>
  <c r="J259"/>
  <c r="J258" s="1"/>
  <c r="J288"/>
  <c r="J273"/>
  <c r="J240"/>
  <c r="J265"/>
  <c r="H219"/>
  <c r="J220"/>
  <c r="J219" s="1"/>
  <c r="H215"/>
  <c r="H214" s="1"/>
  <c r="J216"/>
  <c r="J215" s="1"/>
  <c r="J214" s="1"/>
  <c r="H156"/>
  <c r="J157"/>
  <c r="J156" s="1"/>
  <c r="I214"/>
  <c r="I229" s="1"/>
  <c r="J183"/>
  <c r="H177"/>
  <c r="J165"/>
  <c r="H210"/>
  <c r="H188"/>
  <c r="H169"/>
  <c r="H142"/>
  <c r="J143"/>
  <c r="J142" s="1"/>
  <c r="H130"/>
  <c r="J131"/>
  <c r="J130" s="1"/>
  <c r="J88"/>
  <c r="H86"/>
  <c r="J79"/>
  <c r="J86" s="1"/>
  <c r="H34"/>
  <c r="J35"/>
  <c r="J34" s="1"/>
  <c r="H111"/>
  <c r="H333" s="1"/>
  <c r="H77"/>
  <c r="H113"/>
  <c r="H55"/>
  <c r="H45"/>
  <c r="J33"/>
  <c r="J32" s="1"/>
  <c r="H32"/>
  <c r="H25"/>
  <c r="H28" s="1"/>
  <c r="J26"/>
  <c r="J25" s="1"/>
  <c r="J22"/>
  <c r="H20"/>
  <c r="J14"/>
  <c r="K16" i="23"/>
  <c r="K24"/>
  <c r="K34"/>
  <c r="K36"/>
  <c r="K38"/>
  <c r="K40"/>
  <c r="K45"/>
  <c r="K51"/>
  <c r="K55"/>
  <c r="K57"/>
  <c r="K65"/>
  <c r="K67"/>
  <c r="K69"/>
  <c r="K79"/>
  <c r="K83"/>
  <c r="K85"/>
  <c r="K89"/>
  <c r="K93"/>
  <c r="K96"/>
  <c r="K102"/>
  <c r="K108"/>
  <c r="K112"/>
  <c r="K113"/>
  <c r="K115"/>
  <c r="K119"/>
  <c r="K123"/>
  <c r="K125"/>
  <c r="K129"/>
  <c r="K133"/>
  <c r="K140"/>
  <c r="K144"/>
  <c r="K148"/>
  <c r="K154"/>
  <c r="K158"/>
  <c r="K161"/>
  <c r="K166"/>
  <c r="K169"/>
  <c r="K172"/>
  <c r="K176"/>
  <c r="K179"/>
  <c r="K185"/>
  <c r="K189"/>
  <c r="K192"/>
  <c r="K196"/>
  <c r="K200"/>
  <c r="K201"/>
  <c r="K204"/>
  <c r="K211"/>
  <c r="K213"/>
  <c r="K217"/>
  <c r="K221"/>
  <c r="K224"/>
  <c r="K228"/>
  <c r="K232"/>
  <c r="K236"/>
  <c r="K239"/>
  <c r="K243"/>
  <c r="K247"/>
  <c r="K253"/>
  <c r="K263"/>
  <c r="K267"/>
  <c r="K270"/>
  <c r="K274"/>
  <c r="K278"/>
  <c r="K281"/>
  <c r="K287"/>
  <c r="K301"/>
  <c r="K307"/>
  <c r="K310"/>
  <c r="K314"/>
  <c r="K317"/>
  <c r="K321"/>
  <c r="K324"/>
  <c r="K328"/>
  <c r="K18"/>
  <c r="J19"/>
  <c r="K22"/>
  <c r="K28"/>
  <c r="K30"/>
  <c r="K49"/>
  <c r="K53"/>
  <c r="K60"/>
  <c r="K63"/>
  <c r="K71"/>
  <c r="K75"/>
  <c r="K77"/>
  <c r="K81"/>
  <c r="K87"/>
  <c r="K91"/>
  <c r="K94"/>
  <c r="K98"/>
  <c r="K100"/>
  <c r="K104"/>
  <c r="K110"/>
  <c r="K117"/>
  <c r="K121"/>
  <c r="K127"/>
  <c r="K131"/>
  <c r="K135"/>
  <c r="K138"/>
  <c r="K142"/>
  <c r="K146"/>
  <c r="K152"/>
  <c r="K156"/>
  <c r="K164"/>
  <c r="K174"/>
  <c r="K183"/>
  <c r="K187"/>
  <c r="K194"/>
  <c r="K198"/>
  <c r="K206"/>
  <c r="K209"/>
  <c r="K215"/>
  <c r="K219"/>
  <c r="K222"/>
  <c r="K226"/>
  <c r="K230"/>
  <c r="K234"/>
  <c r="K241"/>
  <c r="K245"/>
  <c r="K251"/>
  <c r="K255"/>
  <c r="K258"/>
  <c r="K259"/>
  <c r="K260"/>
  <c r="K261"/>
  <c r="K265"/>
  <c r="K269"/>
  <c r="K272"/>
  <c r="K276"/>
  <c r="K285"/>
  <c r="K289"/>
  <c r="K294"/>
  <c r="K299"/>
  <c r="K305"/>
  <c r="K312"/>
  <c r="K319"/>
  <c r="K326"/>
  <c r="J15"/>
  <c r="J17"/>
  <c r="L19"/>
  <c r="L21"/>
  <c r="K15"/>
  <c r="J16"/>
  <c r="K17"/>
  <c r="J18"/>
  <c r="K19"/>
  <c r="K21"/>
  <c r="J22"/>
  <c r="K23"/>
  <c r="J24"/>
  <c r="K27"/>
  <c r="J28"/>
  <c r="J30"/>
  <c r="K31"/>
  <c r="J34"/>
  <c r="J36"/>
  <c r="J38"/>
  <c r="J40"/>
  <c r="K43"/>
  <c r="J45"/>
  <c r="K46"/>
  <c r="J49"/>
  <c r="K50"/>
  <c r="J51"/>
  <c r="K52"/>
  <c r="J53"/>
  <c r="K54"/>
  <c r="J55"/>
  <c r="J57"/>
  <c r="K58"/>
  <c r="K59"/>
  <c r="J60"/>
  <c r="K61"/>
  <c r="J62"/>
  <c r="L62"/>
  <c r="J64"/>
  <c r="L64"/>
  <c r="K68"/>
  <c r="J69"/>
  <c r="K70"/>
  <c r="J71"/>
  <c r="K72"/>
  <c r="K74"/>
  <c r="J75"/>
  <c r="J77"/>
  <c r="K78"/>
  <c r="J79"/>
  <c r="K80"/>
  <c r="J81"/>
  <c r="K82"/>
  <c r="J83"/>
  <c r="J84"/>
  <c r="L84"/>
  <c r="J86"/>
  <c r="L86"/>
  <c r="J88"/>
  <c r="L88"/>
  <c r="J90"/>
  <c r="L90"/>
  <c r="J92"/>
  <c r="L92"/>
  <c r="J95"/>
  <c r="L95"/>
  <c r="J97"/>
  <c r="L97"/>
  <c r="J101"/>
  <c r="L101"/>
  <c r="J103"/>
  <c r="L103"/>
  <c r="J105"/>
  <c r="L105"/>
  <c r="J109"/>
  <c r="L109"/>
  <c r="J111"/>
  <c r="L111"/>
  <c r="J113"/>
  <c r="J115"/>
  <c r="K116"/>
  <c r="J117"/>
  <c r="K118"/>
  <c r="J119"/>
  <c r="K120"/>
  <c r="J121"/>
  <c r="K122"/>
  <c r="J123"/>
  <c r="J125"/>
  <c r="K126"/>
  <c r="J127"/>
  <c r="K128"/>
  <c r="J129"/>
  <c r="K130"/>
  <c r="J131"/>
  <c r="K132"/>
  <c r="J133"/>
  <c r="K134"/>
  <c r="J135"/>
  <c r="K137"/>
  <c r="J138"/>
  <c r="K139"/>
  <c r="J140"/>
  <c r="K141"/>
  <c r="J142"/>
  <c r="K143"/>
  <c r="J144"/>
  <c r="K145"/>
  <c r="J146"/>
  <c r="K147"/>
  <c r="J148"/>
  <c r="K151"/>
  <c r="J152"/>
  <c r="K153"/>
  <c r="J154"/>
  <c r="K155"/>
  <c r="J156"/>
  <c r="K157"/>
  <c r="J23"/>
  <c r="J27"/>
  <c r="J31"/>
  <c r="J43"/>
  <c r="J46"/>
  <c r="J50"/>
  <c r="J52"/>
  <c r="J54"/>
  <c r="J58"/>
  <c r="J59"/>
  <c r="J61"/>
  <c r="J63"/>
  <c r="J65"/>
  <c r="J67"/>
  <c r="J68"/>
  <c r="J70"/>
  <c r="J72"/>
  <c r="J74"/>
  <c r="J78"/>
  <c r="J80"/>
  <c r="J82"/>
  <c r="J85"/>
  <c r="J87"/>
  <c r="J89"/>
  <c r="J91"/>
  <c r="J93"/>
  <c r="J94"/>
  <c r="J96"/>
  <c r="J98"/>
  <c r="J100"/>
  <c r="J102"/>
  <c r="J104"/>
  <c r="J108"/>
  <c r="J110"/>
  <c r="J112"/>
  <c r="J116"/>
  <c r="J118"/>
  <c r="J120"/>
  <c r="J122"/>
  <c r="J126"/>
  <c r="J128"/>
  <c r="J130"/>
  <c r="J132"/>
  <c r="J134"/>
  <c r="J137"/>
  <c r="J139"/>
  <c r="J141"/>
  <c r="J143"/>
  <c r="J145"/>
  <c r="J147"/>
  <c r="J151"/>
  <c r="J153"/>
  <c r="J155"/>
  <c r="J157"/>
  <c r="J158"/>
  <c r="K160"/>
  <c r="J161"/>
  <c r="K162"/>
  <c r="K163"/>
  <c r="J164"/>
  <c r="K165"/>
  <c r="J166"/>
  <c r="K167"/>
  <c r="J169"/>
  <c r="K170"/>
  <c r="J172"/>
  <c r="K173"/>
  <c r="J174"/>
  <c r="K175"/>
  <c r="J176"/>
  <c r="K178"/>
  <c r="J179"/>
  <c r="K182"/>
  <c r="J183"/>
  <c r="K184"/>
  <c r="J185"/>
  <c r="K186"/>
  <c r="J187"/>
  <c r="K188"/>
  <c r="J189"/>
  <c r="K190"/>
  <c r="J191"/>
  <c r="L191"/>
  <c r="J193"/>
  <c r="L193"/>
  <c r="J195"/>
  <c r="L195"/>
  <c r="J197"/>
  <c r="L197"/>
  <c r="J199"/>
  <c r="L199"/>
  <c r="J201"/>
  <c r="K202"/>
  <c r="J204"/>
  <c r="K205"/>
  <c r="J206"/>
  <c r="J210"/>
  <c r="L210"/>
  <c r="K212"/>
  <c r="J213"/>
  <c r="K214"/>
  <c r="J215"/>
  <c r="K216"/>
  <c r="J217"/>
  <c r="K218"/>
  <c r="J219"/>
  <c r="K220"/>
  <c r="J221"/>
  <c r="J222"/>
  <c r="K223"/>
  <c r="J224"/>
  <c r="K225"/>
  <c r="J226"/>
  <c r="K227"/>
  <c r="J228"/>
  <c r="K229"/>
  <c r="J230"/>
  <c r="K231"/>
  <c r="J232"/>
  <c r="K233"/>
  <c r="J234"/>
  <c r="K235"/>
  <c r="J236"/>
  <c r="K237"/>
  <c r="J238"/>
  <c r="L238"/>
  <c r="J240"/>
  <c r="L240"/>
  <c r="J242"/>
  <c r="L242"/>
  <c r="J244"/>
  <c r="L244"/>
  <c r="J246"/>
  <c r="L246"/>
  <c r="J250"/>
  <c r="L250"/>
  <c r="J252"/>
  <c r="L252"/>
  <c r="J254"/>
  <c r="L254"/>
  <c r="J257"/>
  <c r="L257"/>
  <c r="J259"/>
  <c r="J261"/>
  <c r="K262"/>
  <c r="J263"/>
  <c r="J266"/>
  <c r="L266"/>
  <c r="J268"/>
  <c r="L268"/>
  <c r="J271"/>
  <c r="L271"/>
  <c r="J273"/>
  <c r="L273"/>
  <c r="J275"/>
  <c r="L275"/>
  <c r="J277"/>
  <c r="L277"/>
  <c r="J280"/>
  <c r="L280"/>
  <c r="J283"/>
  <c r="L283"/>
  <c r="J286"/>
  <c r="L286"/>
  <c r="J288"/>
  <c r="L288"/>
  <c r="J293"/>
  <c r="L293"/>
  <c r="J297"/>
  <c r="L297"/>
  <c r="J304"/>
  <c r="L304"/>
  <c r="J306"/>
  <c r="L306"/>
  <c r="J309"/>
  <c r="L309"/>
  <c r="J311"/>
  <c r="L311"/>
  <c r="J313"/>
  <c r="L313"/>
  <c r="J315"/>
  <c r="L315"/>
  <c r="J318"/>
  <c r="L318"/>
  <c r="J320"/>
  <c r="L320"/>
  <c r="J323"/>
  <c r="L323"/>
  <c r="J325"/>
  <c r="L325"/>
  <c r="J328"/>
  <c r="J1045806"/>
  <c r="L1045806"/>
  <c r="J160"/>
  <c r="J162"/>
  <c r="J163"/>
  <c r="J165"/>
  <c r="J167"/>
  <c r="J170"/>
  <c r="J173"/>
  <c r="J175"/>
  <c r="J178"/>
  <c r="J182"/>
  <c r="J184"/>
  <c r="J186"/>
  <c r="J188"/>
  <c r="J190"/>
  <c r="J192"/>
  <c r="J194"/>
  <c r="J196"/>
  <c r="J198"/>
  <c r="J200"/>
  <c r="J202"/>
  <c r="J205"/>
  <c r="J209"/>
  <c r="J211"/>
  <c r="J212"/>
  <c r="J214"/>
  <c r="J216"/>
  <c r="J218"/>
  <c r="J220"/>
  <c r="J223"/>
  <c r="J225"/>
  <c r="J227"/>
  <c r="J229"/>
  <c r="J231"/>
  <c r="J233"/>
  <c r="J235"/>
  <c r="J237"/>
  <c r="J239"/>
  <c r="J241"/>
  <c r="J243"/>
  <c r="J245"/>
  <c r="J247"/>
  <c r="J251"/>
  <c r="J253"/>
  <c r="J255"/>
  <c r="J258"/>
  <c r="J260"/>
  <c r="J262"/>
  <c r="J265"/>
  <c r="J267"/>
  <c r="J269"/>
  <c r="J270"/>
  <c r="J272"/>
  <c r="J274"/>
  <c r="J276"/>
  <c r="J278"/>
  <c r="J281"/>
  <c r="J285"/>
  <c r="J287"/>
  <c r="J289"/>
  <c r="J294"/>
  <c r="J299"/>
  <c r="J301"/>
  <c r="J305"/>
  <c r="J307"/>
  <c r="J310"/>
  <c r="J312"/>
  <c r="J314"/>
  <c r="J317"/>
  <c r="J319"/>
  <c r="J321"/>
  <c r="J324"/>
  <c r="J326"/>
  <c r="G1045806" i="22"/>
  <c r="F1045806"/>
  <c r="L1045806" s="1"/>
  <c r="E1045806"/>
  <c r="B1045806"/>
  <c r="G328"/>
  <c r="F328"/>
  <c r="K328" s="1"/>
  <c r="E328"/>
  <c r="B328"/>
  <c r="A328"/>
  <c r="L327"/>
  <c r="B327"/>
  <c r="A327"/>
  <c r="G326"/>
  <c r="F326"/>
  <c r="L326" s="1"/>
  <c r="E326"/>
  <c r="B326"/>
  <c r="A326"/>
  <c r="G325"/>
  <c r="F325"/>
  <c r="L325" s="1"/>
  <c r="E325"/>
  <c r="B325"/>
  <c r="A325"/>
  <c r="G324"/>
  <c r="F324"/>
  <c r="L324" s="1"/>
  <c r="E324"/>
  <c r="B324"/>
  <c r="A324"/>
  <c r="G323"/>
  <c r="F323"/>
  <c r="L323" s="1"/>
  <c r="E323"/>
  <c r="B323"/>
  <c r="A323"/>
  <c r="L322"/>
  <c r="B322"/>
  <c r="A322"/>
  <c r="G321"/>
  <c r="F321"/>
  <c r="K321" s="1"/>
  <c r="E321"/>
  <c r="B321"/>
  <c r="A321"/>
  <c r="G320"/>
  <c r="F320"/>
  <c r="K320" s="1"/>
  <c r="E320"/>
  <c r="B320"/>
  <c r="A320"/>
  <c r="G319"/>
  <c r="F319"/>
  <c r="K319" s="1"/>
  <c r="E319"/>
  <c r="B319"/>
  <c r="A319"/>
  <c r="G318"/>
  <c r="F318"/>
  <c r="K318" s="1"/>
  <c r="E318"/>
  <c r="B318"/>
  <c r="A318"/>
  <c r="G317"/>
  <c r="F317"/>
  <c r="K317" s="1"/>
  <c r="E317"/>
  <c r="B317"/>
  <c r="A317"/>
  <c r="L316"/>
  <c r="B316"/>
  <c r="A316"/>
  <c r="G315"/>
  <c r="F315"/>
  <c r="L315" s="1"/>
  <c r="E315"/>
  <c r="B315"/>
  <c r="A315"/>
  <c r="G314"/>
  <c r="F314"/>
  <c r="L314" s="1"/>
  <c r="E314"/>
  <c r="B314"/>
  <c r="A314"/>
  <c r="G313"/>
  <c r="F313"/>
  <c r="L313" s="1"/>
  <c r="E313"/>
  <c r="B313"/>
  <c r="A313"/>
  <c r="G312"/>
  <c r="F312"/>
  <c r="L312" s="1"/>
  <c r="E312"/>
  <c r="B312"/>
  <c r="A312"/>
  <c r="G311"/>
  <c r="F311"/>
  <c r="L311" s="1"/>
  <c r="E311"/>
  <c r="B311"/>
  <c r="A311"/>
  <c r="G310"/>
  <c r="F310"/>
  <c r="L310" s="1"/>
  <c r="E310"/>
  <c r="B310"/>
  <c r="A310"/>
  <c r="G309"/>
  <c r="F309"/>
  <c r="L309" s="1"/>
  <c r="E309"/>
  <c r="B309"/>
  <c r="A309"/>
  <c r="L308"/>
  <c r="B308"/>
  <c r="A308"/>
  <c r="G307"/>
  <c r="F307"/>
  <c r="K307" s="1"/>
  <c r="E307"/>
  <c r="B307"/>
  <c r="A307"/>
  <c r="G306"/>
  <c r="F306"/>
  <c r="K306" s="1"/>
  <c r="E306"/>
  <c r="B306"/>
  <c r="A306"/>
  <c r="G305"/>
  <c r="F305"/>
  <c r="K305" s="1"/>
  <c r="E305"/>
  <c r="B305"/>
  <c r="A305"/>
  <c r="G304"/>
  <c r="F304"/>
  <c r="K304" s="1"/>
  <c r="E304"/>
  <c r="B304"/>
  <c r="A304"/>
  <c r="L303"/>
  <c r="B303"/>
  <c r="A303"/>
  <c r="L302"/>
  <c r="B302"/>
  <c r="A302"/>
  <c r="G301"/>
  <c r="F301"/>
  <c r="K301" s="1"/>
  <c r="E301"/>
  <c r="B301"/>
  <c r="A301"/>
  <c r="L300"/>
  <c r="B300"/>
  <c r="A300"/>
  <c r="G299"/>
  <c r="F299"/>
  <c r="L299" s="1"/>
  <c r="E299"/>
  <c r="B299"/>
  <c r="A299"/>
  <c r="L298"/>
  <c r="B298"/>
  <c r="A298"/>
  <c r="G297"/>
  <c r="F297"/>
  <c r="K297" s="1"/>
  <c r="E297"/>
  <c r="B297"/>
  <c r="A297"/>
  <c r="L296"/>
  <c r="B296"/>
  <c r="A296"/>
  <c r="L295"/>
  <c r="B295"/>
  <c r="A295"/>
  <c r="G294"/>
  <c r="F294"/>
  <c r="K294" s="1"/>
  <c r="E294"/>
  <c r="B294"/>
  <c r="A294"/>
  <c r="G293"/>
  <c r="F293"/>
  <c r="K293" s="1"/>
  <c r="E293"/>
  <c r="B293"/>
  <c r="A293"/>
  <c r="L292"/>
  <c r="B292"/>
  <c r="A292"/>
  <c r="L291"/>
  <c r="B291"/>
  <c r="A291"/>
  <c r="L290"/>
  <c r="B290"/>
  <c r="A290"/>
  <c r="G289"/>
  <c r="F289"/>
  <c r="L289" s="1"/>
  <c r="E289"/>
  <c r="B289"/>
  <c r="A289"/>
  <c r="G288"/>
  <c r="F288"/>
  <c r="L288" s="1"/>
  <c r="E288"/>
  <c r="B288"/>
  <c r="A288"/>
  <c r="G287"/>
  <c r="F287"/>
  <c r="L287" s="1"/>
  <c r="E287"/>
  <c r="B287"/>
  <c r="A287"/>
  <c r="G286"/>
  <c r="F286"/>
  <c r="L286" s="1"/>
  <c r="E286"/>
  <c r="B286"/>
  <c r="A286"/>
  <c r="G285"/>
  <c r="F285"/>
  <c r="L285" s="1"/>
  <c r="E285"/>
  <c r="B285"/>
  <c r="A285"/>
  <c r="L284"/>
  <c r="B284"/>
  <c r="A284"/>
  <c r="G283"/>
  <c r="F283"/>
  <c r="K283" s="1"/>
  <c r="E283"/>
  <c r="B283"/>
  <c r="A283"/>
  <c r="L282"/>
  <c r="B282"/>
  <c r="A282"/>
  <c r="G281"/>
  <c r="F281"/>
  <c r="L281" s="1"/>
  <c r="E281"/>
  <c r="B281"/>
  <c r="A281"/>
  <c r="G280"/>
  <c r="F280"/>
  <c r="L280" s="1"/>
  <c r="E280"/>
  <c r="B280"/>
  <c r="A280"/>
  <c r="L279"/>
  <c r="B279"/>
  <c r="A279"/>
  <c r="G278"/>
  <c r="F278"/>
  <c r="K278" s="1"/>
  <c r="E278"/>
  <c r="B278"/>
  <c r="A278"/>
  <c r="G277"/>
  <c r="F277"/>
  <c r="K277" s="1"/>
  <c r="E277"/>
  <c r="B277"/>
  <c r="A277"/>
  <c r="G276"/>
  <c r="F276"/>
  <c r="K276" s="1"/>
  <c r="E276"/>
  <c r="B276"/>
  <c r="A276"/>
  <c r="G275"/>
  <c r="F275"/>
  <c r="K275" s="1"/>
  <c r="E275"/>
  <c r="B275"/>
  <c r="A275"/>
  <c r="G274"/>
  <c r="F274"/>
  <c r="K274" s="1"/>
  <c r="E274"/>
  <c r="B274"/>
  <c r="A274"/>
  <c r="G273"/>
  <c r="F273"/>
  <c r="K273" s="1"/>
  <c r="E273"/>
  <c r="B273"/>
  <c r="A273"/>
  <c r="G272"/>
  <c r="F272"/>
  <c r="K272" s="1"/>
  <c r="E272"/>
  <c r="B272"/>
  <c r="A272"/>
  <c r="G271"/>
  <c r="F271"/>
  <c r="K271" s="1"/>
  <c r="E271"/>
  <c r="B271"/>
  <c r="A271"/>
  <c r="G270"/>
  <c r="F270"/>
  <c r="K270" s="1"/>
  <c r="B270"/>
  <c r="A270"/>
  <c r="G269"/>
  <c r="F269"/>
  <c r="L269" s="1"/>
  <c r="E269"/>
  <c r="B269"/>
  <c r="A269"/>
  <c r="G268"/>
  <c r="F268"/>
  <c r="L268" s="1"/>
  <c r="E268"/>
  <c r="B268"/>
  <c r="A268"/>
  <c r="G267"/>
  <c r="F267"/>
  <c r="L267" s="1"/>
  <c r="E267"/>
  <c r="B267"/>
  <c r="A267"/>
  <c r="G266"/>
  <c r="F266"/>
  <c r="L266" s="1"/>
  <c r="E266"/>
  <c r="B266"/>
  <c r="A266"/>
  <c r="G265"/>
  <c r="F265"/>
  <c r="L265" s="1"/>
  <c r="E265"/>
  <c r="B265"/>
  <c r="A265"/>
  <c r="L264"/>
  <c r="B264"/>
  <c r="A264"/>
  <c r="G263"/>
  <c r="F263"/>
  <c r="K263" s="1"/>
  <c r="E263"/>
  <c r="B263"/>
  <c r="A263"/>
  <c r="G262"/>
  <c r="F262"/>
  <c r="K262" s="1"/>
  <c r="E262"/>
  <c r="B262"/>
  <c r="A262"/>
  <c r="G261"/>
  <c r="F261"/>
  <c r="K261" s="1"/>
  <c r="E261"/>
  <c r="B261"/>
  <c r="A261"/>
  <c r="G260"/>
  <c r="F260"/>
  <c r="K260" s="1"/>
  <c r="E260"/>
  <c r="B260"/>
  <c r="A260"/>
  <c r="G259"/>
  <c r="F259"/>
  <c r="K259" s="1"/>
  <c r="E259"/>
  <c r="B259"/>
  <c r="A259"/>
  <c r="G258"/>
  <c r="F258"/>
  <c r="K258" s="1"/>
  <c r="E258"/>
  <c r="B258"/>
  <c r="A258"/>
  <c r="G257"/>
  <c r="F257"/>
  <c r="K257" s="1"/>
  <c r="E257"/>
  <c r="B257"/>
  <c r="A257"/>
  <c r="L256"/>
  <c r="B256"/>
  <c r="A256"/>
  <c r="G255"/>
  <c r="F255"/>
  <c r="L255" s="1"/>
  <c r="E255"/>
  <c r="B255"/>
  <c r="A255"/>
  <c r="G254"/>
  <c r="F254"/>
  <c r="L254" s="1"/>
  <c r="E254"/>
  <c r="B254"/>
  <c r="A254"/>
  <c r="G253"/>
  <c r="F253"/>
  <c r="L253" s="1"/>
  <c r="E253"/>
  <c r="B253"/>
  <c r="A253"/>
  <c r="G252"/>
  <c r="F252"/>
  <c r="L252" s="1"/>
  <c r="E252"/>
  <c r="B252"/>
  <c r="A252"/>
  <c r="G251"/>
  <c r="F251"/>
  <c r="L251" s="1"/>
  <c r="E251"/>
  <c r="B251"/>
  <c r="A251"/>
  <c r="G250"/>
  <c r="F250"/>
  <c r="L250" s="1"/>
  <c r="E250"/>
  <c r="B250"/>
  <c r="A250"/>
  <c r="L249"/>
  <c r="B249"/>
  <c r="A249"/>
  <c r="L248"/>
  <c r="B248"/>
  <c r="A248"/>
  <c r="G247"/>
  <c r="F247"/>
  <c r="L247" s="1"/>
  <c r="E247"/>
  <c r="B247"/>
  <c r="A247"/>
  <c r="G246"/>
  <c r="F246"/>
  <c r="L246" s="1"/>
  <c r="E246"/>
  <c r="B246"/>
  <c r="A246"/>
  <c r="G245"/>
  <c r="F245"/>
  <c r="L245" s="1"/>
  <c r="E245"/>
  <c r="B245"/>
  <c r="A245"/>
  <c r="G244"/>
  <c r="F244"/>
  <c r="L244" s="1"/>
  <c r="E244"/>
  <c r="B244"/>
  <c r="A244"/>
  <c r="G243"/>
  <c r="F243"/>
  <c r="L243" s="1"/>
  <c r="E243"/>
  <c r="B243"/>
  <c r="A243"/>
  <c r="G242"/>
  <c r="F242"/>
  <c r="L242" s="1"/>
  <c r="E242"/>
  <c r="B242"/>
  <c r="A242"/>
  <c r="G241"/>
  <c r="F241"/>
  <c r="L241" s="1"/>
  <c r="E241"/>
  <c r="B241"/>
  <c r="A241"/>
  <c r="G240"/>
  <c r="F240"/>
  <c r="L240" s="1"/>
  <c r="E240"/>
  <c r="B240"/>
  <c r="A240"/>
  <c r="G239"/>
  <c r="F239"/>
  <c r="L239" s="1"/>
  <c r="E239"/>
  <c r="B239"/>
  <c r="A239"/>
  <c r="G238"/>
  <c r="F238"/>
  <c r="L238" s="1"/>
  <c r="E238"/>
  <c r="B238"/>
  <c r="A238"/>
  <c r="G237"/>
  <c r="F237"/>
  <c r="L237" s="1"/>
  <c r="E237"/>
  <c r="B237"/>
  <c r="A237"/>
  <c r="G236"/>
  <c r="F236"/>
  <c r="L236" s="1"/>
  <c r="E236"/>
  <c r="B236"/>
  <c r="A236"/>
  <c r="G235"/>
  <c r="F235"/>
  <c r="L235" s="1"/>
  <c r="E235"/>
  <c r="B235"/>
  <c r="A235"/>
  <c r="G234"/>
  <c r="F234"/>
  <c r="L234" s="1"/>
  <c r="E234"/>
  <c r="B234"/>
  <c r="A234"/>
  <c r="G233"/>
  <c r="F233"/>
  <c r="L233" s="1"/>
  <c r="E233"/>
  <c r="B233"/>
  <c r="A233"/>
  <c r="G232"/>
  <c r="F232"/>
  <c r="L232" s="1"/>
  <c r="E232"/>
  <c r="B232"/>
  <c r="A232"/>
  <c r="G231"/>
  <c r="F231"/>
  <c r="L231" s="1"/>
  <c r="E231"/>
  <c r="B231"/>
  <c r="A231"/>
  <c r="G230"/>
  <c r="F230"/>
  <c r="L230" s="1"/>
  <c r="E230"/>
  <c r="B230"/>
  <c r="A230"/>
  <c r="G229"/>
  <c r="F229"/>
  <c r="L229" s="1"/>
  <c r="E229"/>
  <c r="B229"/>
  <c r="A229"/>
  <c r="G228"/>
  <c r="F228"/>
  <c r="L228" s="1"/>
  <c r="E228"/>
  <c r="B228"/>
  <c r="A228"/>
  <c r="G227"/>
  <c r="F227"/>
  <c r="L227" s="1"/>
  <c r="E227"/>
  <c r="B227"/>
  <c r="A227"/>
  <c r="G226"/>
  <c r="F226"/>
  <c r="L226" s="1"/>
  <c r="E226"/>
  <c r="B226"/>
  <c r="A226"/>
  <c r="G225"/>
  <c r="F225"/>
  <c r="L225" s="1"/>
  <c r="E225"/>
  <c r="B225"/>
  <c r="A225"/>
  <c r="G224"/>
  <c r="F224"/>
  <c r="L224" s="1"/>
  <c r="E224"/>
  <c r="B224"/>
  <c r="A224"/>
  <c r="G223"/>
  <c r="F223"/>
  <c r="L223" s="1"/>
  <c r="E223"/>
  <c r="B223"/>
  <c r="A223"/>
  <c r="G222"/>
  <c r="F222"/>
  <c r="L222" s="1"/>
  <c r="B222"/>
  <c r="A222"/>
  <c r="G221"/>
  <c r="F221"/>
  <c r="K221" s="1"/>
  <c r="E221"/>
  <c r="B221"/>
  <c r="A221"/>
  <c r="G220"/>
  <c r="F220"/>
  <c r="K220" s="1"/>
  <c r="E220"/>
  <c r="B220"/>
  <c r="A220"/>
  <c r="G219"/>
  <c r="F219"/>
  <c r="K219" s="1"/>
  <c r="E219"/>
  <c r="B219"/>
  <c r="A219"/>
  <c r="G218"/>
  <c r="F218"/>
  <c r="K218" s="1"/>
  <c r="E218"/>
  <c r="B218"/>
  <c r="A218"/>
  <c r="G217"/>
  <c r="F217"/>
  <c r="K217" s="1"/>
  <c r="E217"/>
  <c r="B217"/>
  <c r="A217"/>
  <c r="G216"/>
  <c r="F216"/>
  <c r="K216" s="1"/>
  <c r="E216"/>
  <c r="B216"/>
  <c r="A216"/>
  <c r="G215"/>
  <c r="F215"/>
  <c r="K215" s="1"/>
  <c r="E215"/>
  <c r="B215"/>
  <c r="A215"/>
  <c r="G214"/>
  <c r="F214"/>
  <c r="K214" s="1"/>
  <c r="E214"/>
  <c r="B214"/>
  <c r="A214"/>
  <c r="G213"/>
  <c r="F213"/>
  <c r="K213" s="1"/>
  <c r="E213"/>
  <c r="B213"/>
  <c r="A213"/>
  <c r="G212"/>
  <c r="F212"/>
  <c r="K212" s="1"/>
  <c r="B212"/>
  <c r="A212"/>
  <c r="G211"/>
  <c r="F211"/>
  <c r="L211" s="1"/>
  <c r="E211"/>
  <c r="B211"/>
  <c r="A211"/>
  <c r="G210"/>
  <c r="F210"/>
  <c r="L210" s="1"/>
  <c r="E210"/>
  <c r="B210"/>
  <c r="A210"/>
  <c r="G209"/>
  <c r="F209"/>
  <c r="L209" s="1"/>
  <c r="E209"/>
  <c r="B209"/>
  <c r="A209"/>
  <c r="L208"/>
  <c r="B208"/>
  <c r="A208"/>
  <c r="L207"/>
  <c r="B207"/>
  <c r="A207"/>
  <c r="G206"/>
  <c r="F206"/>
  <c r="L206" s="1"/>
  <c r="E206"/>
  <c r="B206"/>
  <c r="A206"/>
  <c r="G205"/>
  <c r="F205"/>
  <c r="L205" s="1"/>
  <c r="E205"/>
  <c r="B205"/>
  <c r="A205"/>
  <c r="G204"/>
  <c r="F204"/>
  <c r="L204" s="1"/>
  <c r="E204"/>
  <c r="B204"/>
  <c r="A204"/>
  <c r="L203"/>
  <c r="B203"/>
  <c r="A203"/>
  <c r="G202"/>
  <c r="F202"/>
  <c r="K202" s="1"/>
  <c r="E202"/>
  <c r="B202"/>
  <c r="A202"/>
  <c r="G201"/>
  <c r="F201"/>
  <c r="K201" s="1"/>
  <c r="E201"/>
  <c r="B201"/>
  <c r="A201"/>
  <c r="G200"/>
  <c r="F200"/>
  <c r="K200" s="1"/>
  <c r="E200"/>
  <c r="B200"/>
  <c r="A200"/>
  <c r="G199"/>
  <c r="F199"/>
  <c r="K199" s="1"/>
  <c r="E199"/>
  <c r="B199"/>
  <c r="A199"/>
  <c r="G198"/>
  <c r="F198"/>
  <c r="K198" s="1"/>
  <c r="E198"/>
  <c r="B198"/>
  <c r="A198"/>
  <c r="G197"/>
  <c r="F197"/>
  <c r="K197" s="1"/>
  <c r="E197"/>
  <c r="B197"/>
  <c r="A197"/>
  <c r="G196"/>
  <c r="F196"/>
  <c r="K196" s="1"/>
  <c r="E196"/>
  <c r="B196"/>
  <c r="A196"/>
  <c r="G195"/>
  <c r="F195"/>
  <c r="K195" s="1"/>
  <c r="E195"/>
  <c r="B195"/>
  <c r="A195"/>
  <c r="G194"/>
  <c r="F194"/>
  <c r="K194" s="1"/>
  <c r="E194"/>
  <c r="B194"/>
  <c r="A194"/>
  <c r="G193"/>
  <c r="F193"/>
  <c r="K193" s="1"/>
  <c r="E193"/>
  <c r="B193"/>
  <c r="A193"/>
  <c r="G192"/>
  <c r="F192"/>
  <c r="K192" s="1"/>
  <c r="E192"/>
  <c r="B192"/>
  <c r="A192"/>
  <c r="G191"/>
  <c r="F191"/>
  <c r="K191" s="1"/>
  <c r="E191"/>
  <c r="B191"/>
  <c r="A191"/>
  <c r="G190"/>
  <c r="F190"/>
  <c r="L190" s="1"/>
  <c r="E190"/>
  <c r="B190"/>
  <c r="A190"/>
  <c r="G189"/>
  <c r="F189"/>
  <c r="L189" s="1"/>
  <c r="E189"/>
  <c r="B189"/>
  <c r="A189"/>
  <c r="G188"/>
  <c r="F188"/>
  <c r="L188" s="1"/>
  <c r="E188"/>
  <c r="B188"/>
  <c r="A188"/>
  <c r="G187"/>
  <c r="F187"/>
  <c r="L187" s="1"/>
  <c r="E187"/>
  <c r="B187"/>
  <c r="A187"/>
  <c r="G186"/>
  <c r="F186"/>
  <c r="L186" s="1"/>
  <c r="E186"/>
  <c r="B186"/>
  <c r="A186"/>
  <c r="G185"/>
  <c r="F185"/>
  <c r="L185" s="1"/>
  <c r="E185"/>
  <c r="B185"/>
  <c r="A185"/>
  <c r="G184"/>
  <c r="F184"/>
  <c r="L184" s="1"/>
  <c r="E184"/>
  <c r="B184"/>
  <c r="A184"/>
  <c r="G183"/>
  <c r="F183"/>
  <c r="L183" s="1"/>
  <c r="E183"/>
  <c r="B183"/>
  <c r="A183"/>
  <c r="G182"/>
  <c r="F182"/>
  <c r="L182" s="1"/>
  <c r="E182"/>
  <c r="B182"/>
  <c r="A182"/>
  <c r="L181"/>
  <c r="B181"/>
  <c r="A181"/>
  <c r="L180"/>
  <c r="B180"/>
  <c r="A180"/>
  <c r="G179"/>
  <c r="F179"/>
  <c r="L179" s="1"/>
  <c r="E179"/>
  <c r="B179"/>
  <c r="A179"/>
  <c r="G178"/>
  <c r="F178"/>
  <c r="L178" s="1"/>
  <c r="E178"/>
  <c r="B178"/>
  <c r="A178"/>
  <c r="L177"/>
  <c r="B177"/>
  <c r="A177"/>
  <c r="G176"/>
  <c r="F176"/>
  <c r="L176" s="1"/>
  <c r="E176"/>
  <c r="B176"/>
  <c r="A176"/>
  <c r="G175"/>
  <c r="F175"/>
  <c r="L175" s="1"/>
  <c r="E175"/>
  <c r="B175"/>
  <c r="A175"/>
  <c r="G174"/>
  <c r="F174"/>
  <c r="L174" s="1"/>
  <c r="E174"/>
  <c r="B174"/>
  <c r="A174"/>
  <c r="G173"/>
  <c r="F173"/>
  <c r="L173" s="1"/>
  <c r="E173"/>
  <c r="B173"/>
  <c r="A173"/>
  <c r="G172"/>
  <c r="F172"/>
  <c r="L172" s="1"/>
  <c r="E172"/>
  <c r="B172"/>
  <c r="A172"/>
  <c r="L171"/>
  <c r="B171"/>
  <c r="A171"/>
  <c r="G170"/>
  <c r="F170"/>
  <c r="L170" s="1"/>
  <c r="E170"/>
  <c r="B170"/>
  <c r="A170"/>
  <c r="G169"/>
  <c r="F169"/>
  <c r="L169" s="1"/>
  <c r="E169"/>
  <c r="B169"/>
  <c r="A169"/>
  <c r="L168"/>
  <c r="B168"/>
  <c r="A168"/>
  <c r="G167"/>
  <c r="F167"/>
  <c r="L167" s="1"/>
  <c r="E167"/>
  <c r="B167"/>
  <c r="A167"/>
  <c r="G166"/>
  <c r="F166"/>
  <c r="L166" s="1"/>
  <c r="E166"/>
  <c r="B166"/>
  <c r="A166"/>
  <c r="G165"/>
  <c r="F165"/>
  <c r="L165" s="1"/>
  <c r="E165"/>
  <c r="B165"/>
  <c r="A165"/>
  <c r="G164"/>
  <c r="F164"/>
  <c r="L164" s="1"/>
  <c r="E164"/>
  <c r="B164"/>
  <c r="A164"/>
  <c r="G163"/>
  <c r="F163"/>
  <c r="L163" s="1"/>
  <c r="B163"/>
  <c r="A163"/>
  <c r="G162"/>
  <c r="F162"/>
  <c r="K162" s="1"/>
  <c r="E162"/>
  <c r="B162"/>
  <c r="A162"/>
  <c r="G161"/>
  <c r="F161"/>
  <c r="K161" s="1"/>
  <c r="E161"/>
  <c r="B161"/>
  <c r="A161"/>
  <c r="G160"/>
  <c r="F160"/>
  <c r="K160" s="1"/>
  <c r="E160"/>
  <c r="B160"/>
  <c r="A160"/>
  <c r="L159"/>
  <c r="B159"/>
  <c r="A159"/>
  <c r="G158"/>
  <c r="F158"/>
  <c r="L158" s="1"/>
  <c r="E158"/>
  <c r="B158"/>
  <c r="A158"/>
  <c r="G157"/>
  <c r="F157"/>
  <c r="L157" s="1"/>
  <c r="E157"/>
  <c r="B157"/>
  <c r="A157"/>
  <c r="G156"/>
  <c r="F156"/>
  <c r="L156" s="1"/>
  <c r="E156"/>
  <c r="B156"/>
  <c r="A156"/>
  <c r="G155"/>
  <c r="F155"/>
  <c r="L155" s="1"/>
  <c r="E155"/>
  <c r="B155"/>
  <c r="A155"/>
  <c r="G154"/>
  <c r="F154"/>
  <c r="L154" s="1"/>
  <c r="E154"/>
  <c r="B154"/>
  <c r="A154"/>
  <c r="G153"/>
  <c r="F153"/>
  <c r="L153" s="1"/>
  <c r="E153"/>
  <c r="B153"/>
  <c r="A153"/>
  <c r="G152"/>
  <c r="F152"/>
  <c r="L152" s="1"/>
  <c r="E152"/>
  <c r="B152"/>
  <c r="A152"/>
  <c r="G151"/>
  <c r="F151"/>
  <c r="L151" s="1"/>
  <c r="E151"/>
  <c r="B151"/>
  <c r="A151"/>
  <c r="L150"/>
  <c r="B150"/>
  <c r="A150"/>
  <c r="L149"/>
  <c r="B149"/>
  <c r="A149"/>
  <c r="G148"/>
  <c r="F148"/>
  <c r="L148" s="1"/>
  <c r="E148"/>
  <c r="B148"/>
  <c r="A148"/>
  <c r="G147"/>
  <c r="F147"/>
  <c r="L147" s="1"/>
  <c r="E147"/>
  <c r="B147"/>
  <c r="A147"/>
  <c r="G146"/>
  <c r="F146"/>
  <c r="L146" s="1"/>
  <c r="E146"/>
  <c r="B146"/>
  <c r="A146"/>
  <c r="G145"/>
  <c r="F145"/>
  <c r="L145" s="1"/>
  <c r="E145"/>
  <c r="B145"/>
  <c r="A145"/>
  <c r="G144"/>
  <c r="F144"/>
  <c r="L144" s="1"/>
  <c r="E144"/>
  <c r="B144"/>
  <c r="A144"/>
  <c r="G143"/>
  <c r="F143"/>
  <c r="L143" s="1"/>
  <c r="E143"/>
  <c r="B143"/>
  <c r="A143"/>
  <c r="G142"/>
  <c r="F142"/>
  <c r="L142" s="1"/>
  <c r="E142"/>
  <c r="B142"/>
  <c r="A142"/>
  <c r="G141"/>
  <c r="F141"/>
  <c r="L141" s="1"/>
  <c r="E141"/>
  <c r="B141"/>
  <c r="A141"/>
  <c r="G140"/>
  <c r="F140"/>
  <c r="L140" s="1"/>
  <c r="E140"/>
  <c r="B140"/>
  <c r="A140"/>
  <c r="G139"/>
  <c r="F139"/>
  <c r="L139" s="1"/>
  <c r="E139"/>
  <c r="B139"/>
  <c r="A139"/>
  <c r="G138"/>
  <c r="F138"/>
  <c r="L138" s="1"/>
  <c r="E138"/>
  <c r="B138"/>
  <c r="A138"/>
  <c r="G137"/>
  <c r="F137"/>
  <c r="L137" s="1"/>
  <c r="E137"/>
  <c r="B137"/>
  <c r="A137"/>
  <c r="L136"/>
  <c r="B136"/>
  <c r="A136"/>
  <c r="G135"/>
  <c r="F135"/>
  <c r="K135" s="1"/>
  <c r="E135"/>
  <c r="B135"/>
  <c r="A135"/>
  <c r="G134"/>
  <c r="F134"/>
  <c r="K134" s="1"/>
  <c r="E134"/>
  <c r="B134"/>
  <c r="A134"/>
  <c r="G133"/>
  <c r="F133"/>
  <c r="K133" s="1"/>
  <c r="E133"/>
  <c r="B133"/>
  <c r="A133"/>
  <c r="G132"/>
  <c r="F132"/>
  <c r="K132" s="1"/>
  <c r="E132"/>
  <c r="B132"/>
  <c r="A132"/>
  <c r="G131"/>
  <c r="F131"/>
  <c r="K131" s="1"/>
  <c r="E131"/>
  <c r="B131"/>
  <c r="A131"/>
  <c r="G130"/>
  <c r="F130"/>
  <c r="K130" s="1"/>
  <c r="E130"/>
  <c r="B130"/>
  <c r="A130"/>
  <c r="G129"/>
  <c r="F129"/>
  <c r="K129" s="1"/>
  <c r="E129"/>
  <c r="B129"/>
  <c r="A129"/>
  <c r="G128"/>
  <c r="F128"/>
  <c r="L128" s="1"/>
  <c r="E128"/>
  <c r="B128"/>
  <c r="A128"/>
  <c r="G127"/>
  <c r="F127"/>
  <c r="L127" s="1"/>
  <c r="E127"/>
  <c r="B127"/>
  <c r="A127"/>
  <c r="G126"/>
  <c r="F126"/>
  <c r="L126" s="1"/>
  <c r="E126"/>
  <c r="B126"/>
  <c r="A126"/>
  <c r="G125"/>
  <c r="F125"/>
  <c r="L125" s="1"/>
  <c r="B125"/>
  <c r="B124"/>
  <c r="A124"/>
  <c r="G123"/>
  <c r="F123"/>
  <c r="L123" s="1"/>
  <c r="E123"/>
  <c r="B123"/>
  <c r="A123"/>
  <c r="G122"/>
  <c r="F122"/>
  <c r="L122" s="1"/>
  <c r="E122"/>
  <c r="B122"/>
  <c r="A122"/>
  <c r="G121"/>
  <c r="F121"/>
  <c r="L121" s="1"/>
  <c r="E121"/>
  <c r="B121"/>
  <c r="A121"/>
  <c r="G120"/>
  <c r="F120"/>
  <c r="L120" s="1"/>
  <c r="E120"/>
  <c r="B120"/>
  <c r="A120"/>
  <c r="G119"/>
  <c r="F119"/>
  <c r="L119" s="1"/>
  <c r="E119"/>
  <c r="B119"/>
  <c r="A119"/>
  <c r="G118"/>
  <c r="F118"/>
  <c r="L118" s="1"/>
  <c r="E118"/>
  <c r="B118"/>
  <c r="A118"/>
  <c r="G117"/>
  <c r="F117"/>
  <c r="L117" s="1"/>
  <c r="E117"/>
  <c r="B117"/>
  <c r="A117"/>
  <c r="G116"/>
  <c r="F116"/>
  <c r="L116" s="1"/>
  <c r="E116"/>
  <c r="B116"/>
  <c r="A116"/>
  <c r="G115"/>
  <c r="F115"/>
  <c r="L115" s="1"/>
  <c r="E115"/>
  <c r="B115"/>
  <c r="A115"/>
  <c r="B114"/>
  <c r="A114"/>
  <c r="G113"/>
  <c r="F113"/>
  <c r="L113" s="1"/>
  <c r="E113"/>
  <c r="B113"/>
  <c r="A113"/>
  <c r="G112"/>
  <c r="F112"/>
  <c r="K112" s="1"/>
  <c r="E112"/>
  <c r="B112"/>
  <c r="A112"/>
  <c r="G111"/>
  <c r="F111"/>
  <c r="K111" s="1"/>
  <c r="E111"/>
  <c r="B111"/>
  <c r="A111"/>
  <c r="G110"/>
  <c r="F110"/>
  <c r="K110" s="1"/>
  <c r="E110"/>
  <c r="B110"/>
  <c r="A110"/>
  <c r="G109"/>
  <c r="F109"/>
  <c r="K109" s="1"/>
  <c r="E109"/>
  <c r="B109"/>
  <c r="A109"/>
  <c r="G108"/>
  <c r="F108"/>
  <c r="K108" s="1"/>
  <c r="E108"/>
  <c r="B108"/>
  <c r="A108"/>
  <c r="B107"/>
  <c r="A107"/>
  <c r="B106"/>
  <c r="A106"/>
  <c r="G105"/>
  <c r="F105"/>
  <c r="K105" s="1"/>
  <c r="E105"/>
  <c r="B105"/>
  <c r="A105"/>
  <c r="G104"/>
  <c r="F104"/>
  <c r="K104" s="1"/>
  <c r="E104"/>
  <c r="B104"/>
  <c r="A104"/>
  <c r="G103"/>
  <c r="F103"/>
  <c r="K103" s="1"/>
  <c r="E103"/>
  <c r="B103"/>
  <c r="A103"/>
  <c r="G102"/>
  <c r="F102"/>
  <c r="K102" s="1"/>
  <c r="E102"/>
  <c r="B102"/>
  <c r="A102"/>
  <c r="G101"/>
  <c r="F101"/>
  <c r="K101" s="1"/>
  <c r="E101"/>
  <c r="B101"/>
  <c r="A101"/>
  <c r="G100"/>
  <c r="F100"/>
  <c r="K100" s="1"/>
  <c r="E100"/>
  <c r="B100"/>
  <c r="A100"/>
  <c r="B99"/>
  <c r="A99"/>
  <c r="G98"/>
  <c r="F98"/>
  <c r="K98" s="1"/>
  <c r="E98"/>
  <c r="B98"/>
  <c r="A98"/>
  <c r="G97"/>
  <c r="F97"/>
  <c r="K97" s="1"/>
  <c r="E97"/>
  <c r="B97"/>
  <c r="A97"/>
  <c r="G96"/>
  <c r="F96"/>
  <c r="K96" s="1"/>
  <c r="E96"/>
  <c r="B96"/>
  <c r="A96"/>
  <c r="G95"/>
  <c r="F95"/>
  <c r="K95" s="1"/>
  <c r="E95"/>
  <c r="B95"/>
  <c r="A95"/>
  <c r="G94"/>
  <c r="F94"/>
  <c r="K94" s="1"/>
  <c r="B94"/>
  <c r="A94"/>
  <c r="G93"/>
  <c r="F93"/>
  <c r="L93" s="1"/>
  <c r="E93"/>
  <c r="B93"/>
  <c r="A93"/>
  <c r="G92"/>
  <c r="F92"/>
  <c r="L92" s="1"/>
  <c r="E92"/>
  <c r="B92"/>
  <c r="A92"/>
  <c r="G91"/>
  <c r="F91"/>
  <c r="L91" s="1"/>
  <c r="E91"/>
  <c r="B91"/>
  <c r="A91"/>
  <c r="G90"/>
  <c r="F90"/>
  <c r="L90" s="1"/>
  <c r="E90"/>
  <c r="B90"/>
  <c r="A90"/>
  <c r="G89"/>
  <c r="F89"/>
  <c r="L89" s="1"/>
  <c r="E89"/>
  <c r="B89"/>
  <c r="A89"/>
  <c r="G88"/>
  <c r="F88"/>
  <c r="L88" s="1"/>
  <c r="E88"/>
  <c r="B88"/>
  <c r="A88"/>
  <c r="G87"/>
  <c r="F87"/>
  <c r="L87" s="1"/>
  <c r="E87"/>
  <c r="B87"/>
  <c r="A87"/>
  <c r="G86"/>
  <c r="F86"/>
  <c r="L86" s="1"/>
  <c r="E86"/>
  <c r="B86"/>
  <c r="A86"/>
  <c r="G85"/>
  <c r="F85"/>
  <c r="L85" s="1"/>
  <c r="E85"/>
  <c r="B85"/>
  <c r="A85"/>
  <c r="G84"/>
  <c r="F84"/>
  <c r="L84" s="1"/>
  <c r="B84"/>
  <c r="A84"/>
  <c r="G83"/>
  <c r="F83"/>
  <c r="K83" s="1"/>
  <c r="E83"/>
  <c r="B83"/>
  <c r="A83"/>
  <c r="G82"/>
  <c r="F82"/>
  <c r="E82"/>
  <c r="B82"/>
  <c r="A82"/>
  <c r="G81"/>
  <c r="F81"/>
  <c r="K81" s="1"/>
  <c r="E81"/>
  <c r="B81"/>
  <c r="A81"/>
  <c r="G80"/>
  <c r="F80"/>
  <c r="L80" s="1"/>
  <c r="E80"/>
  <c r="B80"/>
  <c r="A80"/>
  <c r="G79"/>
  <c r="F79"/>
  <c r="L79" s="1"/>
  <c r="E79"/>
  <c r="B79"/>
  <c r="A79"/>
  <c r="G78"/>
  <c r="F78"/>
  <c r="L78" s="1"/>
  <c r="E78"/>
  <c r="B78"/>
  <c r="A78"/>
  <c r="G77"/>
  <c r="F77"/>
  <c r="L77" s="1"/>
  <c r="E77"/>
  <c r="B77"/>
  <c r="A77"/>
  <c r="B76"/>
  <c r="A76"/>
  <c r="G75"/>
  <c r="F75"/>
  <c r="L75" s="1"/>
  <c r="E75"/>
  <c r="B75"/>
  <c r="A75"/>
  <c r="G74"/>
  <c r="F74"/>
  <c r="L74" s="1"/>
  <c r="E74"/>
  <c r="B74"/>
  <c r="A74"/>
  <c r="B73"/>
  <c r="A73"/>
  <c r="G72"/>
  <c r="F72"/>
  <c r="L72" s="1"/>
  <c r="E72"/>
  <c r="B72"/>
  <c r="A72"/>
  <c r="G71"/>
  <c r="F71"/>
  <c r="L71" s="1"/>
  <c r="E71"/>
  <c r="B71"/>
  <c r="A71"/>
  <c r="G70"/>
  <c r="F70"/>
  <c r="L70" s="1"/>
  <c r="E70"/>
  <c r="B70"/>
  <c r="A70"/>
  <c r="G69"/>
  <c r="F69"/>
  <c r="L69" s="1"/>
  <c r="E69"/>
  <c r="B69"/>
  <c r="A69"/>
  <c r="G68"/>
  <c r="F68"/>
  <c r="L68" s="1"/>
  <c r="B68"/>
  <c r="A68"/>
  <c r="G67"/>
  <c r="F67"/>
  <c r="L67" s="1"/>
  <c r="E67"/>
  <c r="B67"/>
  <c r="A67"/>
  <c r="B66"/>
  <c r="A66"/>
  <c r="G65"/>
  <c r="F65"/>
  <c r="L65" s="1"/>
  <c r="E65"/>
  <c r="B65"/>
  <c r="A65"/>
  <c r="G64"/>
  <c r="F64"/>
  <c r="L64" s="1"/>
  <c r="E64"/>
  <c r="B64"/>
  <c r="A64"/>
  <c r="G63"/>
  <c r="F63"/>
  <c r="L63" s="1"/>
  <c r="E63"/>
  <c r="B63"/>
  <c r="A63"/>
  <c r="G62"/>
  <c r="F62"/>
  <c r="L62" s="1"/>
  <c r="E62"/>
  <c r="B62"/>
  <c r="A62"/>
  <c r="G61"/>
  <c r="F61"/>
  <c r="L61" s="1"/>
  <c r="E61"/>
  <c r="B61"/>
  <c r="A61"/>
  <c r="G60"/>
  <c r="F60"/>
  <c r="L60" s="1"/>
  <c r="E60"/>
  <c r="B60"/>
  <c r="A60"/>
  <c r="G59"/>
  <c r="F59"/>
  <c r="L59" s="1"/>
  <c r="B59"/>
  <c r="A59"/>
  <c r="G58"/>
  <c r="F58"/>
  <c r="L58" s="1"/>
  <c r="E58"/>
  <c r="B58"/>
  <c r="A58"/>
  <c r="G57"/>
  <c r="F57"/>
  <c r="L57" s="1"/>
  <c r="E57"/>
  <c r="B57"/>
  <c r="A57"/>
  <c r="B56"/>
  <c r="A56"/>
  <c r="G55"/>
  <c r="F55"/>
  <c r="L55" s="1"/>
  <c r="E55"/>
  <c r="B55"/>
  <c r="A55"/>
  <c r="G54"/>
  <c r="F54"/>
  <c r="L54" s="1"/>
  <c r="E54"/>
  <c r="B54"/>
  <c r="A54"/>
  <c r="G53"/>
  <c r="F53"/>
  <c r="L53" s="1"/>
  <c r="E53"/>
  <c r="B53"/>
  <c r="A53"/>
  <c r="G52"/>
  <c r="F52"/>
  <c r="L52" s="1"/>
  <c r="E52"/>
  <c r="B52"/>
  <c r="A52"/>
  <c r="G51"/>
  <c r="F51"/>
  <c r="L51" s="1"/>
  <c r="E51"/>
  <c r="B51"/>
  <c r="A51"/>
  <c r="G50"/>
  <c r="F50"/>
  <c r="L50" s="1"/>
  <c r="E50"/>
  <c r="B50"/>
  <c r="A50"/>
  <c r="G49"/>
  <c r="F49"/>
  <c r="L49" s="1"/>
  <c r="E49"/>
  <c r="B49"/>
  <c r="A49"/>
  <c r="B48"/>
  <c r="A48"/>
  <c r="B47"/>
  <c r="A47"/>
  <c r="G46"/>
  <c r="F46"/>
  <c r="L46" s="1"/>
  <c r="E46"/>
  <c r="B46"/>
  <c r="A46"/>
  <c r="G45"/>
  <c r="F45"/>
  <c r="L45" s="1"/>
  <c r="E45"/>
  <c r="B45"/>
  <c r="A45"/>
  <c r="L44"/>
  <c r="K44"/>
  <c r="J44"/>
  <c r="B44"/>
  <c r="A44"/>
  <c r="G43"/>
  <c r="F43"/>
  <c r="L43" s="1"/>
  <c r="E43"/>
  <c r="B43"/>
  <c r="A43"/>
  <c r="B42"/>
  <c r="A42"/>
  <c r="B41"/>
  <c r="A41"/>
  <c r="G40"/>
  <c r="F40"/>
  <c r="L40" s="1"/>
  <c r="E40"/>
  <c r="B40"/>
  <c r="A40"/>
  <c r="B39"/>
  <c r="A39"/>
  <c r="G38"/>
  <c r="F38"/>
  <c r="L38" s="1"/>
  <c r="E38"/>
  <c r="B38"/>
  <c r="A38"/>
  <c r="B37"/>
  <c r="A37"/>
  <c r="G36"/>
  <c r="F36"/>
  <c r="L36" s="1"/>
  <c r="E36"/>
  <c r="B36"/>
  <c r="A36"/>
  <c r="B35"/>
  <c r="A35"/>
  <c r="G34"/>
  <c r="F34"/>
  <c r="L34" s="1"/>
  <c r="E34"/>
  <c r="B34"/>
  <c r="A34"/>
  <c r="B33"/>
  <c r="A33"/>
  <c r="B32"/>
  <c r="A32"/>
  <c r="G31"/>
  <c r="F31"/>
  <c r="L31" s="1"/>
  <c r="E31"/>
  <c r="B31"/>
  <c r="A31"/>
  <c r="G30"/>
  <c r="F30"/>
  <c r="L30" s="1"/>
  <c r="E30"/>
  <c r="B30"/>
  <c r="A30"/>
  <c r="B29"/>
  <c r="A29"/>
  <c r="G28"/>
  <c r="F28"/>
  <c r="L28" s="1"/>
  <c r="E28"/>
  <c r="B28"/>
  <c r="A28"/>
  <c r="G27"/>
  <c r="F27"/>
  <c r="L27" s="1"/>
  <c r="E27"/>
  <c r="B27"/>
  <c r="A27"/>
  <c r="B26"/>
  <c r="A26"/>
  <c r="B25"/>
  <c r="A25"/>
  <c r="G24"/>
  <c r="F24"/>
  <c r="L24" s="1"/>
  <c r="E24"/>
  <c r="B24"/>
  <c r="A24"/>
  <c r="G23"/>
  <c r="F23"/>
  <c r="L23" s="1"/>
  <c r="E23"/>
  <c r="B23"/>
  <c r="A23"/>
  <c r="G22"/>
  <c r="F22"/>
  <c r="L22" s="1"/>
  <c r="E22"/>
  <c r="B22"/>
  <c r="A22"/>
  <c r="G21"/>
  <c r="F21"/>
  <c r="L21" s="1"/>
  <c r="E21"/>
  <c r="B21"/>
  <c r="A21"/>
  <c r="B20"/>
  <c r="A20"/>
  <c r="G19"/>
  <c r="F19"/>
  <c r="L19" s="1"/>
  <c r="E19"/>
  <c r="B19"/>
  <c r="A19"/>
  <c r="G18"/>
  <c r="F18"/>
  <c r="L18" s="1"/>
  <c r="E18"/>
  <c r="B18"/>
  <c r="A18"/>
  <c r="G17"/>
  <c r="F17"/>
  <c r="L17" s="1"/>
  <c r="E17"/>
  <c r="B17"/>
  <c r="A17"/>
  <c r="G16"/>
  <c r="F16"/>
  <c r="L16" s="1"/>
  <c r="E16"/>
  <c r="B16"/>
  <c r="A16"/>
  <c r="G15"/>
  <c r="F15"/>
  <c r="L15" s="1"/>
  <c r="E15"/>
  <c r="B15"/>
  <c r="A15"/>
  <c r="B14"/>
  <c r="A14"/>
  <c r="H306" i="24" l="1"/>
  <c r="H313" s="1"/>
  <c r="I155"/>
  <c r="I186" s="1"/>
  <c r="J345" i="25"/>
  <c r="K346" s="1"/>
  <c r="K347" s="1"/>
  <c r="J302" i="24"/>
  <c r="J313" s="1"/>
  <c r="J155"/>
  <c r="J186" s="1"/>
  <c r="J293"/>
  <c r="J38"/>
  <c r="J256"/>
  <c r="J28"/>
  <c r="H229"/>
  <c r="H155"/>
  <c r="H186" s="1"/>
  <c r="H38"/>
  <c r="J229"/>
  <c r="J300"/>
  <c r="K45" i="22"/>
  <c r="K46"/>
  <c r="K49"/>
  <c r="K50"/>
  <c r="K51"/>
  <c r="K52"/>
  <c r="K53"/>
  <c r="K54"/>
  <c r="K55"/>
  <c r="K57"/>
  <c r="K58"/>
  <c r="K68"/>
  <c r="K69"/>
  <c r="K70"/>
  <c r="K71"/>
  <c r="K72"/>
  <c r="K74"/>
  <c r="K75"/>
  <c r="K77"/>
  <c r="K78"/>
  <c r="K79"/>
  <c r="K80"/>
  <c r="L81"/>
  <c r="K155"/>
  <c r="K156"/>
  <c r="K178"/>
  <c r="K179"/>
  <c r="K182"/>
  <c r="K183"/>
  <c r="K184"/>
  <c r="K185"/>
  <c r="K186"/>
  <c r="K187"/>
  <c r="K188"/>
  <c r="K189"/>
  <c r="K190"/>
  <c r="L257"/>
  <c r="L261"/>
  <c r="K265"/>
  <c r="K266"/>
  <c r="K267"/>
  <c r="K268"/>
  <c r="K269"/>
  <c r="L271"/>
  <c r="L275"/>
  <c r="L283"/>
  <c r="K299"/>
  <c r="L317"/>
  <c r="L321"/>
  <c r="K1045806"/>
  <c r="K84"/>
  <c r="K85"/>
  <c r="K86"/>
  <c r="K87"/>
  <c r="K88"/>
  <c r="K89"/>
  <c r="K90"/>
  <c r="K91"/>
  <c r="K92"/>
  <c r="K113"/>
  <c r="K115"/>
  <c r="K116"/>
  <c r="K117"/>
  <c r="K118"/>
  <c r="K119"/>
  <c r="K120"/>
  <c r="K121"/>
  <c r="K122"/>
  <c r="K123"/>
  <c r="K125"/>
  <c r="K126"/>
  <c r="K127"/>
  <c r="K128"/>
  <c r="K137"/>
  <c r="K138"/>
  <c r="K139"/>
  <c r="K140"/>
  <c r="K141"/>
  <c r="K142"/>
  <c r="K143"/>
  <c r="K144"/>
  <c r="K145"/>
  <c r="K146"/>
  <c r="K147"/>
  <c r="K148"/>
  <c r="K151"/>
  <c r="K169"/>
  <c r="K170"/>
  <c r="K204"/>
  <c r="K205"/>
  <c r="K206"/>
  <c r="K209"/>
  <c r="K210"/>
  <c r="K21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50"/>
  <c r="K251"/>
  <c r="K252"/>
  <c r="K253"/>
  <c r="K254"/>
  <c r="K255"/>
  <c r="L259"/>
  <c r="L263"/>
  <c r="L273"/>
  <c r="L277"/>
  <c r="K280"/>
  <c r="K281"/>
  <c r="K285"/>
  <c r="K286"/>
  <c r="K287"/>
  <c r="K288"/>
  <c r="K289"/>
  <c r="L294"/>
  <c r="L297"/>
  <c r="L301"/>
  <c r="L304"/>
  <c r="L305"/>
  <c r="L306"/>
  <c r="K309"/>
  <c r="K310"/>
  <c r="K311"/>
  <c r="K312"/>
  <c r="K313"/>
  <c r="K314"/>
  <c r="K315"/>
  <c r="L319"/>
  <c r="K323"/>
  <c r="K324"/>
  <c r="K325"/>
  <c r="K326"/>
  <c r="L331" i="23"/>
  <c r="K331"/>
  <c r="J331"/>
  <c r="K15" i="22"/>
  <c r="K16"/>
  <c r="K17"/>
  <c r="K18"/>
  <c r="K19"/>
  <c r="K21"/>
  <c r="K22"/>
  <c r="K23"/>
  <c r="K24"/>
  <c r="K27"/>
  <c r="K28"/>
  <c r="K30"/>
  <c r="K31"/>
  <c r="K34"/>
  <c r="K36"/>
  <c r="K38"/>
  <c r="K40"/>
  <c r="K43"/>
  <c r="J45"/>
  <c r="J46"/>
  <c r="J49"/>
  <c r="J50"/>
  <c r="J51"/>
  <c r="J52"/>
  <c r="J53"/>
  <c r="J54"/>
  <c r="J55"/>
  <c r="J57"/>
  <c r="J58"/>
  <c r="K59"/>
  <c r="K60"/>
  <c r="K61"/>
  <c r="K62"/>
  <c r="K63"/>
  <c r="K64"/>
  <c r="K65"/>
  <c r="K67"/>
  <c r="J68"/>
  <c r="J69"/>
  <c r="J70"/>
  <c r="J71"/>
  <c r="J72"/>
  <c r="J74"/>
  <c r="J75"/>
  <c r="J77"/>
  <c r="J78"/>
  <c r="J79"/>
  <c r="J80"/>
  <c r="J81"/>
  <c r="J15"/>
  <c r="J16"/>
  <c r="J17"/>
  <c r="J18"/>
  <c r="J19"/>
  <c r="J21"/>
  <c r="J22"/>
  <c r="J23"/>
  <c r="J24"/>
  <c r="J27"/>
  <c r="J28"/>
  <c r="J30"/>
  <c r="J31"/>
  <c r="J34"/>
  <c r="J36"/>
  <c r="J38"/>
  <c r="J40"/>
  <c r="J43"/>
  <c r="J59"/>
  <c r="J60"/>
  <c r="J61"/>
  <c r="J62"/>
  <c r="J63"/>
  <c r="J64"/>
  <c r="J65"/>
  <c r="J67"/>
  <c r="K82"/>
  <c r="L82"/>
  <c r="J82"/>
  <c r="J83"/>
  <c r="L83"/>
  <c r="K93"/>
  <c r="J94"/>
  <c r="L94"/>
  <c r="J95"/>
  <c r="L95"/>
  <c r="J96"/>
  <c r="L96"/>
  <c r="J97"/>
  <c r="L97"/>
  <c r="J98"/>
  <c r="L98"/>
  <c r="J100"/>
  <c r="L100"/>
  <c r="J101"/>
  <c r="L101"/>
  <c r="J102"/>
  <c r="L102"/>
  <c r="J103"/>
  <c r="L103"/>
  <c r="J104"/>
  <c r="L104"/>
  <c r="J105"/>
  <c r="L105"/>
  <c r="J108"/>
  <c r="L108"/>
  <c r="J109"/>
  <c r="L109"/>
  <c r="J110"/>
  <c r="L110"/>
  <c r="J111"/>
  <c r="L111"/>
  <c r="J112"/>
  <c r="L112"/>
  <c r="J113"/>
  <c r="J115"/>
  <c r="J116"/>
  <c r="J117"/>
  <c r="J118"/>
  <c r="J119"/>
  <c r="J120"/>
  <c r="J121"/>
  <c r="J122"/>
  <c r="J123"/>
  <c r="J125"/>
  <c r="J126"/>
  <c r="J127"/>
  <c r="J128"/>
  <c r="J129"/>
  <c r="L129"/>
  <c r="J130"/>
  <c r="L130"/>
  <c r="J131"/>
  <c r="L131"/>
  <c r="J132"/>
  <c r="L132"/>
  <c r="J133"/>
  <c r="L133"/>
  <c r="J134"/>
  <c r="L134"/>
  <c r="J135"/>
  <c r="L135"/>
  <c r="K152"/>
  <c r="K153"/>
  <c r="K154"/>
  <c r="K157"/>
  <c r="K158"/>
  <c r="J160"/>
  <c r="L160"/>
  <c r="J161"/>
  <c r="L161"/>
  <c r="J162"/>
  <c r="L162"/>
  <c r="K163"/>
  <c r="K164"/>
  <c r="K165"/>
  <c r="K166"/>
  <c r="K167"/>
  <c r="J169"/>
  <c r="J170"/>
  <c r="K172"/>
  <c r="K173"/>
  <c r="K174"/>
  <c r="K175"/>
  <c r="K176"/>
  <c r="J178"/>
  <c r="J179"/>
  <c r="J182"/>
  <c r="J183"/>
  <c r="J184"/>
  <c r="J185"/>
  <c r="J186"/>
  <c r="J187"/>
  <c r="J188"/>
  <c r="J189"/>
  <c r="J190"/>
  <c r="J191"/>
  <c r="L191"/>
  <c r="J192"/>
  <c r="L192"/>
  <c r="J193"/>
  <c r="L193"/>
  <c r="J194"/>
  <c r="L194"/>
  <c r="J195"/>
  <c r="L195"/>
  <c r="J196"/>
  <c r="L196"/>
  <c r="J197"/>
  <c r="L197"/>
  <c r="J198"/>
  <c r="L198"/>
  <c r="J199"/>
  <c r="L199"/>
  <c r="J200"/>
  <c r="L200"/>
  <c r="J201"/>
  <c r="L201"/>
  <c r="J202"/>
  <c r="L202"/>
  <c r="J212"/>
  <c r="L212"/>
  <c r="J213"/>
  <c r="L213"/>
  <c r="J214"/>
  <c r="L214"/>
  <c r="J215"/>
  <c r="L215"/>
  <c r="J216"/>
  <c r="L216"/>
  <c r="J217"/>
  <c r="L217"/>
  <c r="J218"/>
  <c r="L218"/>
  <c r="J219"/>
  <c r="L219"/>
  <c r="J220"/>
  <c r="L220"/>
  <c r="J221"/>
  <c r="L221"/>
  <c r="J84"/>
  <c r="J85"/>
  <c r="J86"/>
  <c r="J87"/>
  <c r="J88"/>
  <c r="J89"/>
  <c r="J90"/>
  <c r="J91"/>
  <c r="J92"/>
  <c r="J93"/>
  <c r="J137"/>
  <c r="J138"/>
  <c r="J139"/>
  <c r="J140"/>
  <c r="J141"/>
  <c r="J142"/>
  <c r="J143"/>
  <c r="J144"/>
  <c r="J145"/>
  <c r="J146"/>
  <c r="J147"/>
  <c r="J148"/>
  <c r="J151"/>
  <c r="J152"/>
  <c r="J153"/>
  <c r="J154"/>
  <c r="J155"/>
  <c r="J156"/>
  <c r="J157"/>
  <c r="J158"/>
  <c r="J163"/>
  <c r="J164"/>
  <c r="J165"/>
  <c r="J166"/>
  <c r="J167"/>
  <c r="J172"/>
  <c r="J173"/>
  <c r="J174"/>
  <c r="J175"/>
  <c r="J176"/>
  <c r="J204"/>
  <c r="J205"/>
  <c r="J206"/>
  <c r="J209"/>
  <c r="J210"/>
  <c r="J21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50"/>
  <c r="J251"/>
  <c r="J252"/>
  <c r="J253"/>
  <c r="J254"/>
  <c r="J255"/>
  <c r="J257"/>
  <c r="L258"/>
  <c r="J259"/>
  <c r="L260"/>
  <c r="J261"/>
  <c r="L262"/>
  <c r="J263"/>
  <c r="L270"/>
  <c r="J271"/>
  <c r="L272"/>
  <c r="J273"/>
  <c r="L274"/>
  <c r="J275"/>
  <c r="L276"/>
  <c r="J277"/>
  <c r="L278"/>
  <c r="J283"/>
  <c r="L293"/>
  <c r="J294"/>
  <c r="J301"/>
  <c r="J305"/>
  <c r="J307"/>
  <c r="J318"/>
  <c r="J320"/>
  <c r="J328"/>
  <c r="J258"/>
  <c r="J260"/>
  <c r="J262"/>
  <c r="J270"/>
  <c r="J272"/>
  <c r="J274"/>
  <c r="J276"/>
  <c r="J278"/>
  <c r="J293"/>
  <c r="J297"/>
  <c r="J304"/>
  <c r="J306"/>
  <c r="L307"/>
  <c r="J317"/>
  <c r="L318"/>
  <c r="J319"/>
  <c r="L320"/>
  <c r="J321"/>
  <c r="L328"/>
  <c r="J265"/>
  <c r="J266"/>
  <c r="J267"/>
  <c r="J268"/>
  <c r="J269"/>
  <c r="J280"/>
  <c r="J281"/>
  <c r="J285"/>
  <c r="J286"/>
  <c r="J287"/>
  <c r="J288"/>
  <c r="J289"/>
  <c r="J299"/>
  <c r="J309"/>
  <c r="J310"/>
  <c r="J311"/>
  <c r="J312"/>
  <c r="J313"/>
  <c r="J314"/>
  <c r="J315"/>
  <c r="J323"/>
  <c r="J324"/>
  <c r="J325"/>
  <c r="J326"/>
  <c r="J1045806"/>
  <c r="G1045806" i="20"/>
  <c r="F1045806"/>
  <c r="L1045806" s="1"/>
  <c r="E1045806"/>
  <c r="B1045806"/>
  <c r="G328"/>
  <c r="F328"/>
  <c r="K328" s="1"/>
  <c r="E328"/>
  <c r="B328"/>
  <c r="A328"/>
  <c r="L327"/>
  <c r="B327"/>
  <c r="A327"/>
  <c r="G326"/>
  <c r="F326"/>
  <c r="L326" s="1"/>
  <c r="E326"/>
  <c r="B326"/>
  <c r="A326"/>
  <c r="G325"/>
  <c r="F325"/>
  <c r="L325" s="1"/>
  <c r="E325"/>
  <c r="B325"/>
  <c r="A325"/>
  <c r="G324"/>
  <c r="F324"/>
  <c r="L324" s="1"/>
  <c r="E324"/>
  <c r="B324"/>
  <c r="A324"/>
  <c r="G323"/>
  <c r="F323"/>
  <c r="L323" s="1"/>
  <c r="E323"/>
  <c r="B323"/>
  <c r="A323"/>
  <c r="L322"/>
  <c r="B322"/>
  <c r="A322"/>
  <c r="G321"/>
  <c r="F321"/>
  <c r="K321" s="1"/>
  <c r="E321"/>
  <c r="B321"/>
  <c r="A321"/>
  <c r="G320"/>
  <c r="F320"/>
  <c r="K320" s="1"/>
  <c r="E320"/>
  <c r="B320"/>
  <c r="A320"/>
  <c r="G319"/>
  <c r="F319"/>
  <c r="K319" s="1"/>
  <c r="E319"/>
  <c r="B319"/>
  <c r="A319"/>
  <c r="G318"/>
  <c r="F318"/>
  <c r="K318" s="1"/>
  <c r="E318"/>
  <c r="B318"/>
  <c r="A318"/>
  <c r="G317"/>
  <c r="F317"/>
  <c r="K317" s="1"/>
  <c r="E317"/>
  <c r="B317"/>
  <c r="A317"/>
  <c r="L316"/>
  <c r="B316"/>
  <c r="A316"/>
  <c r="G315"/>
  <c r="F315"/>
  <c r="L315" s="1"/>
  <c r="E315"/>
  <c r="B315"/>
  <c r="A315"/>
  <c r="G314"/>
  <c r="F314"/>
  <c r="L314" s="1"/>
  <c r="E314"/>
  <c r="B314"/>
  <c r="A314"/>
  <c r="G313"/>
  <c r="F313"/>
  <c r="L313" s="1"/>
  <c r="E313"/>
  <c r="B313"/>
  <c r="A313"/>
  <c r="G312"/>
  <c r="F312"/>
  <c r="L312" s="1"/>
  <c r="E312"/>
  <c r="B312"/>
  <c r="A312"/>
  <c r="G311"/>
  <c r="F311"/>
  <c r="L311" s="1"/>
  <c r="E311"/>
  <c r="B311"/>
  <c r="A311"/>
  <c r="G310"/>
  <c r="F310"/>
  <c r="L310" s="1"/>
  <c r="E310"/>
  <c r="B310"/>
  <c r="A310"/>
  <c r="G309"/>
  <c r="F309"/>
  <c r="L309" s="1"/>
  <c r="E309"/>
  <c r="B309"/>
  <c r="A309"/>
  <c r="L308"/>
  <c r="B308"/>
  <c r="A308"/>
  <c r="G307"/>
  <c r="F307"/>
  <c r="K307" s="1"/>
  <c r="E307"/>
  <c r="B307"/>
  <c r="A307"/>
  <c r="G306"/>
  <c r="F306"/>
  <c r="K306" s="1"/>
  <c r="E306"/>
  <c r="B306"/>
  <c r="A306"/>
  <c r="G305"/>
  <c r="F305"/>
  <c r="K305" s="1"/>
  <c r="E305"/>
  <c r="B305"/>
  <c r="A305"/>
  <c r="G304"/>
  <c r="F304"/>
  <c r="K304" s="1"/>
  <c r="E304"/>
  <c r="B304"/>
  <c r="A304"/>
  <c r="L303"/>
  <c r="B303"/>
  <c r="A303"/>
  <c r="L302"/>
  <c r="B302"/>
  <c r="A302"/>
  <c r="G301"/>
  <c r="F301"/>
  <c r="K301" s="1"/>
  <c r="E301"/>
  <c r="B301"/>
  <c r="A301"/>
  <c r="L300"/>
  <c r="B300"/>
  <c r="A300"/>
  <c r="G299"/>
  <c r="F299"/>
  <c r="L299" s="1"/>
  <c r="E299"/>
  <c r="B299"/>
  <c r="A299"/>
  <c r="L298"/>
  <c r="B298"/>
  <c r="A298"/>
  <c r="G297"/>
  <c r="F297"/>
  <c r="K297" s="1"/>
  <c r="E297"/>
  <c r="B297"/>
  <c r="A297"/>
  <c r="L296"/>
  <c r="B296"/>
  <c r="A296"/>
  <c r="L295"/>
  <c r="B295"/>
  <c r="A295"/>
  <c r="G294"/>
  <c r="F294"/>
  <c r="K294" s="1"/>
  <c r="E294"/>
  <c r="B294"/>
  <c r="A294"/>
  <c r="G293"/>
  <c r="F293"/>
  <c r="K293" s="1"/>
  <c r="E293"/>
  <c r="B293"/>
  <c r="A293"/>
  <c r="L292"/>
  <c r="B292"/>
  <c r="A292"/>
  <c r="L291"/>
  <c r="B291"/>
  <c r="A291"/>
  <c r="L290"/>
  <c r="B290"/>
  <c r="A290"/>
  <c r="G289"/>
  <c r="F289"/>
  <c r="L289" s="1"/>
  <c r="E289"/>
  <c r="B289"/>
  <c r="A289"/>
  <c r="G288"/>
  <c r="F288"/>
  <c r="L288" s="1"/>
  <c r="E288"/>
  <c r="B288"/>
  <c r="A288"/>
  <c r="G287"/>
  <c r="F287"/>
  <c r="L287" s="1"/>
  <c r="E287"/>
  <c r="B287"/>
  <c r="A287"/>
  <c r="G286"/>
  <c r="F286"/>
  <c r="L286" s="1"/>
  <c r="E286"/>
  <c r="B286"/>
  <c r="A286"/>
  <c r="G285"/>
  <c r="F285"/>
  <c r="L285" s="1"/>
  <c r="E285"/>
  <c r="B285"/>
  <c r="A285"/>
  <c r="L284"/>
  <c r="B284"/>
  <c r="A284"/>
  <c r="G283"/>
  <c r="F283"/>
  <c r="K283" s="1"/>
  <c r="E283"/>
  <c r="B283"/>
  <c r="A283"/>
  <c r="L282"/>
  <c r="B282"/>
  <c r="A282"/>
  <c r="G281"/>
  <c r="F281"/>
  <c r="L281" s="1"/>
  <c r="E281"/>
  <c r="B281"/>
  <c r="A281"/>
  <c r="G280"/>
  <c r="F280"/>
  <c r="L280" s="1"/>
  <c r="E280"/>
  <c r="B280"/>
  <c r="A280"/>
  <c r="L279"/>
  <c r="B279"/>
  <c r="A279"/>
  <c r="G278"/>
  <c r="F278"/>
  <c r="K278" s="1"/>
  <c r="E278"/>
  <c r="B278"/>
  <c r="A278"/>
  <c r="G277"/>
  <c r="F277"/>
  <c r="K277" s="1"/>
  <c r="E277"/>
  <c r="B277"/>
  <c r="A277"/>
  <c r="G276"/>
  <c r="F276"/>
  <c r="K276" s="1"/>
  <c r="E276"/>
  <c r="B276"/>
  <c r="A276"/>
  <c r="G275"/>
  <c r="F275"/>
  <c r="K275" s="1"/>
  <c r="E275"/>
  <c r="B275"/>
  <c r="A275"/>
  <c r="G274"/>
  <c r="F274"/>
  <c r="K274" s="1"/>
  <c r="E274"/>
  <c r="B274"/>
  <c r="A274"/>
  <c r="G273"/>
  <c r="F273"/>
  <c r="L273" s="1"/>
  <c r="E273"/>
  <c r="B273"/>
  <c r="A273"/>
  <c r="G272"/>
  <c r="F272"/>
  <c r="L272" s="1"/>
  <c r="E272"/>
  <c r="B272"/>
  <c r="A272"/>
  <c r="G271"/>
  <c r="F271"/>
  <c r="L271" s="1"/>
  <c r="E271"/>
  <c r="B271"/>
  <c r="A271"/>
  <c r="G270"/>
  <c r="F270"/>
  <c r="K270" s="1"/>
  <c r="B270"/>
  <c r="A270"/>
  <c r="G269"/>
  <c r="F269"/>
  <c r="L269" s="1"/>
  <c r="E269"/>
  <c r="B269"/>
  <c r="A269"/>
  <c r="G268"/>
  <c r="F268"/>
  <c r="L268" s="1"/>
  <c r="E268"/>
  <c r="B268"/>
  <c r="A268"/>
  <c r="G267"/>
  <c r="F267"/>
  <c r="L267" s="1"/>
  <c r="E267"/>
  <c r="B267"/>
  <c r="A267"/>
  <c r="G266"/>
  <c r="F266"/>
  <c r="L266" s="1"/>
  <c r="E266"/>
  <c r="B266"/>
  <c r="A266"/>
  <c r="G265"/>
  <c r="F265"/>
  <c r="L265" s="1"/>
  <c r="E265"/>
  <c r="B265"/>
  <c r="A265"/>
  <c r="L264"/>
  <c r="B264"/>
  <c r="A264"/>
  <c r="G263"/>
  <c r="F263"/>
  <c r="K263" s="1"/>
  <c r="E263"/>
  <c r="B263"/>
  <c r="A263"/>
  <c r="G262"/>
  <c r="F262"/>
  <c r="K262" s="1"/>
  <c r="E262"/>
  <c r="B262"/>
  <c r="A262"/>
  <c r="G261"/>
  <c r="F261"/>
  <c r="K261" s="1"/>
  <c r="E261"/>
  <c r="B261"/>
  <c r="A261"/>
  <c r="G260"/>
  <c r="F260"/>
  <c r="K260" s="1"/>
  <c r="E260"/>
  <c r="B260"/>
  <c r="A260"/>
  <c r="G259"/>
  <c r="F259"/>
  <c r="K259" s="1"/>
  <c r="E259"/>
  <c r="B259"/>
  <c r="A259"/>
  <c r="G258"/>
  <c r="F258"/>
  <c r="L258" s="1"/>
  <c r="E258"/>
  <c r="B258"/>
  <c r="A258"/>
  <c r="G257"/>
  <c r="F257"/>
  <c r="L257" s="1"/>
  <c r="E257"/>
  <c r="B257"/>
  <c r="A257"/>
  <c r="L256"/>
  <c r="B256"/>
  <c r="A256"/>
  <c r="G255"/>
  <c r="F255"/>
  <c r="L255" s="1"/>
  <c r="E255"/>
  <c r="B255"/>
  <c r="A255"/>
  <c r="G254"/>
  <c r="F254"/>
  <c r="L254" s="1"/>
  <c r="E254"/>
  <c r="B254"/>
  <c r="A254"/>
  <c r="G253"/>
  <c r="F253"/>
  <c r="E253"/>
  <c r="B253"/>
  <c r="A253"/>
  <c r="G252"/>
  <c r="F252"/>
  <c r="L252" s="1"/>
  <c r="E252"/>
  <c r="B252"/>
  <c r="A252"/>
  <c r="G251"/>
  <c r="F251"/>
  <c r="L251" s="1"/>
  <c r="E251"/>
  <c r="B251"/>
  <c r="A251"/>
  <c r="G250"/>
  <c r="F250"/>
  <c r="L250" s="1"/>
  <c r="E250"/>
  <c r="B250"/>
  <c r="A250"/>
  <c r="L249"/>
  <c r="B249"/>
  <c r="A249"/>
  <c r="L248"/>
  <c r="B248"/>
  <c r="A248"/>
  <c r="G247"/>
  <c r="F247"/>
  <c r="L247" s="1"/>
  <c r="E247"/>
  <c r="B247"/>
  <c r="A247"/>
  <c r="G246"/>
  <c r="F246"/>
  <c r="L246" s="1"/>
  <c r="E246"/>
  <c r="B246"/>
  <c r="A246"/>
  <c r="G245"/>
  <c r="F245"/>
  <c r="L245" s="1"/>
  <c r="E245"/>
  <c r="B245"/>
  <c r="A245"/>
  <c r="G244"/>
  <c r="F244"/>
  <c r="L244" s="1"/>
  <c r="E244"/>
  <c r="B244"/>
  <c r="A244"/>
  <c r="G243"/>
  <c r="F243"/>
  <c r="L243" s="1"/>
  <c r="E243"/>
  <c r="B243"/>
  <c r="A243"/>
  <c r="G242"/>
  <c r="F242"/>
  <c r="L242" s="1"/>
  <c r="E242"/>
  <c r="B242"/>
  <c r="A242"/>
  <c r="G241"/>
  <c r="F241"/>
  <c r="L241" s="1"/>
  <c r="E241"/>
  <c r="B241"/>
  <c r="A241"/>
  <c r="G240"/>
  <c r="F240"/>
  <c r="L240" s="1"/>
  <c r="E240"/>
  <c r="B240"/>
  <c r="A240"/>
  <c r="G239"/>
  <c r="F239"/>
  <c r="L239" s="1"/>
  <c r="E239"/>
  <c r="B239"/>
  <c r="A239"/>
  <c r="G238"/>
  <c r="F238"/>
  <c r="L238" s="1"/>
  <c r="E238"/>
  <c r="B238"/>
  <c r="A238"/>
  <c r="G237"/>
  <c r="F237"/>
  <c r="L237" s="1"/>
  <c r="E237"/>
  <c r="B237"/>
  <c r="A237"/>
  <c r="G236"/>
  <c r="F236"/>
  <c r="L236" s="1"/>
  <c r="E236"/>
  <c r="B236"/>
  <c r="A236"/>
  <c r="G235"/>
  <c r="F235"/>
  <c r="L235" s="1"/>
  <c r="E235"/>
  <c r="B235"/>
  <c r="A235"/>
  <c r="G234"/>
  <c r="F234"/>
  <c r="L234" s="1"/>
  <c r="E234"/>
  <c r="B234"/>
  <c r="A234"/>
  <c r="G233"/>
  <c r="F233"/>
  <c r="L233" s="1"/>
  <c r="E233"/>
  <c r="B233"/>
  <c r="A233"/>
  <c r="G232"/>
  <c r="F232"/>
  <c r="L232" s="1"/>
  <c r="E232"/>
  <c r="B232"/>
  <c r="A232"/>
  <c r="G231"/>
  <c r="F231"/>
  <c r="L231" s="1"/>
  <c r="E231"/>
  <c r="B231"/>
  <c r="A231"/>
  <c r="G230"/>
  <c r="F230"/>
  <c r="L230" s="1"/>
  <c r="E230"/>
  <c r="B230"/>
  <c r="A230"/>
  <c r="G229"/>
  <c r="F229"/>
  <c r="L229" s="1"/>
  <c r="E229"/>
  <c r="B229"/>
  <c r="A229"/>
  <c r="G228"/>
  <c r="F228"/>
  <c r="L228" s="1"/>
  <c r="E228"/>
  <c r="B228"/>
  <c r="A228"/>
  <c r="G227"/>
  <c r="F227"/>
  <c r="L227" s="1"/>
  <c r="E227"/>
  <c r="B227"/>
  <c r="A227"/>
  <c r="G226"/>
  <c r="F226"/>
  <c r="L226" s="1"/>
  <c r="E226"/>
  <c r="B226"/>
  <c r="A226"/>
  <c r="G225"/>
  <c r="F225"/>
  <c r="L225" s="1"/>
  <c r="E225"/>
  <c r="B225"/>
  <c r="A225"/>
  <c r="G224"/>
  <c r="F224"/>
  <c r="L224" s="1"/>
  <c r="E224"/>
  <c r="B224"/>
  <c r="A224"/>
  <c r="G223"/>
  <c r="F223"/>
  <c r="L223" s="1"/>
  <c r="E223"/>
  <c r="B223"/>
  <c r="A223"/>
  <c r="G222"/>
  <c r="F222"/>
  <c r="L222" s="1"/>
  <c r="B222"/>
  <c r="A222"/>
  <c r="G221"/>
  <c r="F221"/>
  <c r="K221" s="1"/>
  <c r="E221"/>
  <c r="B221"/>
  <c r="A221"/>
  <c r="G220"/>
  <c r="F220"/>
  <c r="K220" s="1"/>
  <c r="E220"/>
  <c r="B220"/>
  <c r="A220"/>
  <c r="G219"/>
  <c r="F219"/>
  <c r="K219" s="1"/>
  <c r="E219"/>
  <c r="B219"/>
  <c r="A219"/>
  <c r="G218"/>
  <c r="F218"/>
  <c r="K218" s="1"/>
  <c r="E218"/>
  <c r="B218"/>
  <c r="A218"/>
  <c r="G217"/>
  <c r="F217"/>
  <c r="K217" s="1"/>
  <c r="E217"/>
  <c r="B217"/>
  <c r="A217"/>
  <c r="G216"/>
  <c r="F216"/>
  <c r="K216" s="1"/>
  <c r="E216"/>
  <c r="B216"/>
  <c r="A216"/>
  <c r="G215"/>
  <c r="F215"/>
  <c r="K215" s="1"/>
  <c r="E215"/>
  <c r="B215"/>
  <c r="A215"/>
  <c r="G214"/>
  <c r="F214"/>
  <c r="K214" s="1"/>
  <c r="E214"/>
  <c r="B214"/>
  <c r="A214"/>
  <c r="G213"/>
  <c r="F213"/>
  <c r="K213" s="1"/>
  <c r="E213"/>
  <c r="B213"/>
  <c r="A213"/>
  <c r="G212"/>
  <c r="F212"/>
  <c r="K212" s="1"/>
  <c r="B212"/>
  <c r="A212"/>
  <c r="G211"/>
  <c r="F211"/>
  <c r="L211" s="1"/>
  <c r="E211"/>
  <c r="B211"/>
  <c r="A211"/>
  <c r="G210"/>
  <c r="F210"/>
  <c r="L210" s="1"/>
  <c r="E210"/>
  <c r="B210"/>
  <c r="A210"/>
  <c r="G209"/>
  <c r="F209"/>
  <c r="L209" s="1"/>
  <c r="E209"/>
  <c r="B209"/>
  <c r="A209"/>
  <c r="L208"/>
  <c r="B208"/>
  <c r="A208"/>
  <c r="L207"/>
  <c r="B207"/>
  <c r="A207"/>
  <c r="G206"/>
  <c r="F206"/>
  <c r="L206" s="1"/>
  <c r="E206"/>
  <c r="B206"/>
  <c r="A206"/>
  <c r="G205"/>
  <c r="F205"/>
  <c r="L205" s="1"/>
  <c r="E205"/>
  <c r="B205"/>
  <c r="A205"/>
  <c r="G204"/>
  <c r="F204"/>
  <c r="L204" s="1"/>
  <c r="E204"/>
  <c r="B204"/>
  <c r="A204"/>
  <c r="L203"/>
  <c r="B203"/>
  <c r="A203"/>
  <c r="G202"/>
  <c r="F202"/>
  <c r="K202" s="1"/>
  <c r="E202"/>
  <c r="B202"/>
  <c r="A202"/>
  <c r="G201"/>
  <c r="F201"/>
  <c r="K201" s="1"/>
  <c r="E201"/>
  <c r="B201"/>
  <c r="A201"/>
  <c r="G200"/>
  <c r="F200"/>
  <c r="K200" s="1"/>
  <c r="E200"/>
  <c r="B200"/>
  <c r="A200"/>
  <c r="G199"/>
  <c r="F199"/>
  <c r="K199" s="1"/>
  <c r="E199"/>
  <c r="B199"/>
  <c r="A199"/>
  <c r="G198"/>
  <c r="F198"/>
  <c r="K198" s="1"/>
  <c r="E198"/>
  <c r="B198"/>
  <c r="A198"/>
  <c r="G197"/>
  <c r="F197"/>
  <c r="K197" s="1"/>
  <c r="E197"/>
  <c r="B197"/>
  <c r="A197"/>
  <c r="G196"/>
  <c r="F196"/>
  <c r="K196" s="1"/>
  <c r="E196"/>
  <c r="B196"/>
  <c r="A196"/>
  <c r="G195"/>
  <c r="F195"/>
  <c r="K195" s="1"/>
  <c r="E195"/>
  <c r="B195"/>
  <c r="A195"/>
  <c r="G194"/>
  <c r="F194"/>
  <c r="L194" s="1"/>
  <c r="E194"/>
  <c r="B194"/>
  <c r="A194"/>
  <c r="G193"/>
  <c r="F193"/>
  <c r="L193" s="1"/>
  <c r="E193"/>
  <c r="B193"/>
  <c r="A193"/>
  <c r="G192"/>
  <c r="F192"/>
  <c r="L192" s="1"/>
  <c r="E192"/>
  <c r="B192"/>
  <c r="A192"/>
  <c r="G191"/>
  <c r="F191"/>
  <c r="L191" s="1"/>
  <c r="E191"/>
  <c r="B191"/>
  <c r="A191"/>
  <c r="G190"/>
  <c r="F190"/>
  <c r="L190" s="1"/>
  <c r="E190"/>
  <c r="B190"/>
  <c r="A190"/>
  <c r="G189"/>
  <c r="F189"/>
  <c r="L189" s="1"/>
  <c r="E189"/>
  <c r="B189"/>
  <c r="A189"/>
  <c r="G188"/>
  <c r="F188"/>
  <c r="L188" s="1"/>
  <c r="E188"/>
  <c r="B188"/>
  <c r="A188"/>
  <c r="G187"/>
  <c r="F187"/>
  <c r="L187" s="1"/>
  <c r="E187"/>
  <c r="B187"/>
  <c r="A187"/>
  <c r="G186"/>
  <c r="F186"/>
  <c r="L186" s="1"/>
  <c r="E186"/>
  <c r="B186"/>
  <c r="A186"/>
  <c r="G185"/>
  <c r="F185"/>
  <c r="L185" s="1"/>
  <c r="E185"/>
  <c r="B185"/>
  <c r="A185"/>
  <c r="G184"/>
  <c r="F184"/>
  <c r="L184" s="1"/>
  <c r="E184"/>
  <c r="B184"/>
  <c r="A184"/>
  <c r="G183"/>
  <c r="F183"/>
  <c r="L183" s="1"/>
  <c r="E183"/>
  <c r="B183"/>
  <c r="A183"/>
  <c r="G182"/>
  <c r="F182"/>
  <c r="L182" s="1"/>
  <c r="E182"/>
  <c r="B182"/>
  <c r="A182"/>
  <c r="L181"/>
  <c r="B181"/>
  <c r="A181"/>
  <c r="L180"/>
  <c r="B180"/>
  <c r="A180"/>
  <c r="G179"/>
  <c r="F179"/>
  <c r="L179" s="1"/>
  <c r="E179"/>
  <c r="B179"/>
  <c r="A179"/>
  <c r="G178"/>
  <c r="F178"/>
  <c r="L178" s="1"/>
  <c r="E178"/>
  <c r="B178"/>
  <c r="A178"/>
  <c r="L177"/>
  <c r="B177"/>
  <c r="A177"/>
  <c r="G176"/>
  <c r="F176"/>
  <c r="L176" s="1"/>
  <c r="E176"/>
  <c r="B176"/>
  <c r="A176"/>
  <c r="G175"/>
  <c r="F175"/>
  <c r="L175" s="1"/>
  <c r="E175"/>
  <c r="B175"/>
  <c r="A175"/>
  <c r="G174"/>
  <c r="F174"/>
  <c r="L174" s="1"/>
  <c r="E174"/>
  <c r="B174"/>
  <c r="A174"/>
  <c r="G173"/>
  <c r="F173"/>
  <c r="L173" s="1"/>
  <c r="E173"/>
  <c r="B173"/>
  <c r="A173"/>
  <c r="G172"/>
  <c r="F172"/>
  <c r="L172" s="1"/>
  <c r="E172"/>
  <c r="B172"/>
  <c r="A172"/>
  <c r="L171"/>
  <c r="B171"/>
  <c r="A171"/>
  <c r="G170"/>
  <c r="F170"/>
  <c r="K170" s="1"/>
  <c r="E170"/>
  <c r="B170"/>
  <c r="A170"/>
  <c r="G169"/>
  <c r="F169"/>
  <c r="K169" s="1"/>
  <c r="E169"/>
  <c r="B169"/>
  <c r="A169"/>
  <c r="L168"/>
  <c r="B168"/>
  <c r="A168"/>
  <c r="G167"/>
  <c r="F167"/>
  <c r="L167" s="1"/>
  <c r="E167"/>
  <c r="B167"/>
  <c r="A167"/>
  <c r="G166"/>
  <c r="F166"/>
  <c r="L166" s="1"/>
  <c r="E166"/>
  <c r="B166"/>
  <c r="A166"/>
  <c r="G165"/>
  <c r="F165"/>
  <c r="L165" s="1"/>
  <c r="E165"/>
  <c r="B165"/>
  <c r="A165"/>
  <c r="G164"/>
  <c r="F164"/>
  <c r="K164" s="1"/>
  <c r="E164"/>
  <c r="B164"/>
  <c r="A164"/>
  <c r="G163"/>
  <c r="F163"/>
  <c r="K163" s="1"/>
  <c r="B163"/>
  <c r="A163"/>
  <c r="G162"/>
  <c r="F162"/>
  <c r="L162" s="1"/>
  <c r="E162"/>
  <c r="B162"/>
  <c r="A162"/>
  <c r="G161"/>
  <c r="F161"/>
  <c r="L161" s="1"/>
  <c r="E161"/>
  <c r="B161"/>
  <c r="A161"/>
  <c r="G160"/>
  <c r="F160"/>
  <c r="L160" s="1"/>
  <c r="E160"/>
  <c r="B160"/>
  <c r="A160"/>
  <c r="L159"/>
  <c r="B159"/>
  <c r="A159"/>
  <c r="G158"/>
  <c r="F158"/>
  <c r="K158" s="1"/>
  <c r="E158"/>
  <c r="B158"/>
  <c r="A158"/>
  <c r="G157"/>
  <c r="F157"/>
  <c r="K157" s="1"/>
  <c r="E157"/>
  <c r="B157"/>
  <c r="A157"/>
  <c r="G156"/>
  <c r="F156"/>
  <c r="K156" s="1"/>
  <c r="E156"/>
  <c r="B156"/>
  <c r="A156"/>
  <c r="G155"/>
  <c r="F155"/>
  <c r="K155" s="1"/>
  <c r="E155"/>
  <c r="B155"/>
  <c r="A155"/>
  <c r="G154"/>
  <c r="F154"/>
  <c r="K154" s="1"/>
  <c r="E154"/>
  <c r="B154"/>
  <c r="A154"/>
  <c r="G153"/>
  <c r="F153"/>
  <c r="L153" s="1"/>
  <c r="E153"/>
  <c r="B153"/>
  <c r="A153"/>
  <c r="G152"/>
  <c r="F152"/>
  <c r="L152" s="1"/>
  <c r="E152"/>
  <c r="B152"/>
  <c r="A152"/>
  <c r="G151"/>
  <c r="F151"/>
  <c r="L151" s="1"/>
  <c r="E151"/>
  <c r="B151"/>
  <c r="A151"/>
  <c r="L150"/>
  <c r="B150"/>
  <c r="A150"/>
  <c r="L149"/>
  <c r="B149"/>
  <c r="A149"/>
  <c r="G148"/>
  <c r="F148"/>
  <c r="L148" s="1"/>
  <c r="E148"/>
  <c r="B148"/>
  <c r="A148"/>
  <c r="G147"/>
  <c r="F147"/>
  <c r="L147" s="1"/>
  <c r="E147"/>
  <c r="B147"/>
  <c r="A147"/>
  <c r="G146"/>
  <c r="F146"/>
  <c r="L146" s="1"/>
  <c r="E146"/>
  <c r="B146"/>
  <c r="A146"/>
  <c r="G145"/>
  <c r="F145"/>
  <c r="L145" s="1"/>
  <c r="E145"/>
  <c r="B145"/>
  <c r="A145"/>
  <c r="G144"/>
  <c r="F144"/>
  <c r="L144" s="1"/>
  <c r="E144"/>
  <c r="B144"/>
  <c r="A144"/>
  <c r="G143"/>
  <c r="F143"/>
  <c r="L143" s="1"/>
  <c r="E143"/>
  <c r="B143"/>
  <c r="A143"/>
  <c r="G142"/>
  <c r="F142"/>
  <c r="L142" s="1"/>
  <c r="E142"/>
  <c r="B142"/>
  <c r="A142"/>
  <c r="G141"/>
  <c r="F141"/>
  <c r="L141" s="1"/>
  <c r="E141"/>
  <c r="B141"/>
  <c r="A141"/>
  <c r="G140"/>
  <c r="F140"/>
  <c r="L140" s="1"/>
  <c r="E140"/>
  <c r="B140"/>
  <c r="A140"/>
  <c r="G139"/>
  <c r="F139"/>
  <c r="L139" s="1"/>
  <c r="E139"/>
  <c r="B139"/>
  <c r="A139"/>
  <c r="G138"/>
  <c r="F138"/>
  <c r="L138" s="1"/>
  <c r="E138"/>
  <c r="B138"/>
  <c r="A138"/>
  <c r="G137"/>
  <c r="F137"/>
  <c r="L137" s="1"/>
  <c r="E137"/>
  <c r="B137"/>
  <c r="A137"/>
  <c r="L136"/>
  <c r="B136"/>
  <c r="A136"/>
  <c r="G135"/>
  <c r="F135"/>
  <c r="L135" s="1"/>
  <c r="E135"/>
  <c r="B135"/>
  <c r="A135"/>
  <c r="G134"/>
  <c r="F134"/>
  <c r="L134" s="1"/>
  <c r="E134"/>
  <c r="B134"/>
  <c r="A134"/>
  <c r="G133"/>
  <c r="F133"/>
  <c r="L133" s="1"/>
  <c r="E133"/>
  <c r="B133"/>
  <c r="A133"/>
  <c r="G132"/>
  <c r="F132"/>
  <c r="L132" s="1"/>
  <c r="E132"/>
  <c r="B132"/>
  <c r="A132"/>
  <c r="G131"/>
  <c r="F131"/>
  <c r="L131" s="1"/>
  <c r="E131"/>
  <c r="B131"/>
  <c r="A131"/>
  <c r="G130"/>
  <c r="F130"/>
  <c r="L130" s="1"/>
  <c r="E130"/>
  <c r="B130"/>
  <c r="A130"/>
  <c r="G129"/>
  <c r="F129"/>
  <c r="L129" s="1"/>
  <c r="E129"/>
  <c r="B129"/>
  <c r="A129"/>
  <c r="G128"/>
  <c r="F128"/>
  <c r="L128" s="1"/>
  <c r="E128"/>
  <c r="B128"/>
  <c r="A128"/>
  <c r="G127"/>
  <c r="F127"/>
  <c r="L127" s="1"/>
  <c r="E127"/>
  <c r="B127"/>
  <c r="A127"/>
  <c r="G126"/>
  <c r="F126"/>
  <c r="L126" s="1"/>
  <c r="E126"/>
  <c r="B126"/>
  <c r="A126"/>
  <c r="G125"/>
  <c r="F125"/>
  <c r="L125" s="1"/>
  <c r="B125"/>
  <c r="B124"/>
  <c r="A124"/>
  <c r="G123"/>
  <c r="F123"/>
  <c r="L123" s="1"/>
  <c r="E123"/>
  <c r="B123"/>
  <c r="A123"/>
  <c r="G122"/>
  <c r="F122"/>
  <c r="L122" s="1"/>
  <c r="E122"/>
  <c r="B122"/>
  <c r="A122"/>
  <c r="G121"/>
  <c r="F121"/>
  <c r="L121" s="1"/>
  <c r="E121"/>
  <c r="B121"/>
  <c r="A121"/>
  <c r="G120"/>
  <c r="F120"/>
  <c r="L120" s="1"/>
  <c r="E120"/>
  <c r="B120"/>
  <c r="A120"/>
  <c r="G119"/>
  <c r="F119"/>
  <c r="L119" s="1"/>
  <c r="E119"/>
  <c r="B119"/>
  <c r="A119"/>
  <c r="G118"/>
  <c r="F118"/>
  <c r="L118" s="1"/>
  <c r="E118"/>
  <c r="B118"/>
  <c r="A118"/>
  <c r="G117"/>
  <c r="F117"/>
  <c r="L117" s="1"/>
  <c r="E117"/>
  <c r="B117"/>
  <c r="A117"/>
  <c r="G116"/>
  <c r="F116"/>
  <c r="L116" s="1"/>
  <c r="E116"/>
  <c r="B116"/>
  <c r="A116"/>
  <c r="G115"/>
  <c r="F115"/>
  <c r="L115" s="1"/>
  <c r="E115"/>
  <c r="B115"/>
  <c r="A115"/>
  <c r="B114"/>
  <c r="A114"/>
  <c r="G113"/>
  <c r="F113"/>
  <c r="L113" s="1"/>
  <c r="E113"/>
  <c r="B113"/>
  <c r="A113"/>
  <c r="G112"/>
  <c r="F112"/>
  <c r="L112" s="1"/>
  <c r="E112"/>
  <c r="B112"/>
  <c r="A112"/>
  <c r="G111"/>
  <c r="F111"/>
  <c r="L111" s="1"/>
  <c r="E111"/>
  <c r="B111"/>
  <c r="A111"/>
  <c r="G110"/>
  <c r="F110"/>
  <c r="L110" s="1"/>
  <c r="E110"/>
  <c r="B110"/>
  <c r="A110"/>
  <c r="G109"/>
  <c r="F109"/>
  <c r="L109" s="1"/>
  <c r="E109"/>
  <c r="B109"/>
  <c r="A109"/>
  <c r="G108"/>
  <c r="F108"/>
  <c r="L108" s="1"/>
  <c r="E108"/>
  <c r="B108"/>
  <c r="A108"/>
  <c r="B107"/>
  <c r="A107"/>
  <c r="B106"/>
  <c r="A106"/>
  <c r="G105"/>
  <c r="F105"/>
  <c r="L105" s="1"/>
  <c r="E105"/>
  <c r="B105"/>
  <c r="A105"/>
  <c r="G104"/>
  <c r="F104"/>
  <c r="L104" s="1"/>
  <c r="E104"/>
  <c r="B104"/>
  <c r="A104"/>
  <c r="G103"/>
  <c r="F103"/>
  <c r="L103" s="1"/>
  <c r="E103"/>
  <c r="B103"/>
  <c r="A103"/>
  <c r="G102"/>
  <c r="F102"/>
  <c r="L102" s="1"/>
  <c r="E102"/>
  <c r="B102"/>
  <c r="A102"/>
  <c r="G101"/>
  <c r="F101"/>
  <c r="L101" s="1"/>
  <c r="E101"/>
  <c r="B101"/>
  <c r="A101"/>
  <c r="G100"/>
  <c r="F100"/>
  <c r="L100" s="1"/>
  <c r="E100"/>
  <c r="B100"/>
  <c r="A100"/>
  <c r="B99"/>
  <c r="A99"/>
  <c r="G98"/>
  <c r="F98"/>
  <c r="L98" s="1"/>
  <c r="E98"/>
  <c r="B98"/>
  <c r="A98"/>
  <c r="G97"/>
  <c r="F97"/>
  <c r="L97" s="1"/>
  <c r="E97"/>
  <c r="B97"/>
  <c r="A97"/>
  <c r="G96"/>
  <c r="F96"/>
  <c r="L96" s="1"/>
  <c r="E96"/>
  <c r="B96"/>
  <c r="A96"/>
  <c r="G95"/>
  <c r="F95"/>
  <c r="L95" s="1"/>
  <c r="E95"/>
  <c r="B95"/>
  <c r="A95"/>
  <c r="G94"/>
  <c r="F94"/>
  <c r="L94" s="1"/>
  <c r="B94"/>
  <c r="A94"/>
  <c r="G93"/>
  <c r="F93"/>
  <c r="L93" s="1"/>
  <c r="E93"/>
  <c r="B93"/>
  <c r="A93"/>
  <c r="G92"/>
  <c r="F92"/>
  <c r="L92" s="1"/>
  <c r="E92"/>
  <c r="B92"/>
  <c r="A92"/>
  <c r="G91"/>
  <c r="F91"/>
  <c r="L91" s="1"/>
  <c r="E91"/>
  <c r="B91"/>
  <c r="A91"/>
  <c r="G90"/>
  <c r="F90"/>
  <c r="L90" s="1"/>
  <c r="E90"/>
  <c r="B90"/>
  <c r="A90"/>
  <c r="G89"/>
  <c r="F89"/>
  <c r="L89" s="1"/>
  <c r="E89"/>
  <c r="B89"/>
  <c r="A89"/>
  <c r="G88"/>
  <c r="F88"/>
  <c r="L88" s="1"/>
  <c r="E88"/>
  <c r="B88"/>
  <c r="A88"/>
  <c r="G87"/>
  <c r="F87"/>
  <c r="L87" s="1"/>
  <c r="E87"/>
  <c r="B87"/>
  <c r="A87"/>
  <c r="G86"/>
  <c r="F86"/>
  <c r="L86" s="1"/>
  <c r="E86"/>
  <c r="B86"/>
  <c r="A86"/>
  <c r="G85"/>
  <c r="F85"/>
  <c r="L85" s="1"/>
  <c r="E85"/>
  <c r="B85"/>
  <c r="A85"/>
  <c r="G84"/>
  <c r="F84"/>
  <c r="L84" s="1"/>
  <c r="B84"/>
  <c r="A84"/>
  <c r="G83"/>
  <c r="F83"/>
  <c r="L83" s="1"/>
  <c r="E83"/>
  <c r="B83"/>
  <c r="A83"/>
  <c r="G82"/>
  <c r="F82"/>
  <c r="L82" s="1"/>
  <c r="E82"/>
  <c r="B82"/>
  <c r="A82"/>
  <c r="G81"/>
  <c r="F81"/>
  <c r="L81" s="1"/>
  <c r="E81"/>
  <c r="B81"/>
  <c r="A81"/>
  <c r="G80"/>
  <c r="F80"/>
  <c r="L80" s="1"/>
  <c r="E80"/>
  <c r="B80"/>
  <c r="A80"/>
  <c r="G79"/>
  <c r="F79"/>
  <c r="L79" s="1"/>
  <c r="E79"/>
  <c r="B79"/>
  <c r="A79"/>
  <c r="G78"/>
  <c r="F78"/>
  <c r="L78" s="1"/>
  <c r="E78"/>
  <c r="B78"/>
  <c r="A78"/>
  <c r="G77"/>
  <c r="F77"/>
  <c r="L77" s="1"/>
  <c r="E77"/>
  <c r="B77"/>
  <c r="A77"/>
  <c r="B76"/>
  <c r="A76"/>
  <c r="G75"/>
  <c r="F75"/>
  <c r="L75" s="1"/>
  <c r="E75"/>
  <c r="B75"/>
  <c r="A75"/>
  <c r="G74"/>
  <c r="F74"/>
  <c r="L74" s="1"/>
  <c r="E74"/>
  <c r="B74"/>
  <c r="A74"/>
  <c r="B73"/>
  <c r="A73"/>
  <c r="G72"/>
  <c r="F72"/>
  <c r="L72" s="1"/>
  <c r="E72"/>
  <c r="B72"/>
  <c r="A72"/>
  <c r="G71"/>
  <c r="F71"/>
  <c r="L71" s="1"/>
  <c r="E71"/>
  <c r="B71"/>
  <c r="A71"/>
  <c r="G70"/>
  <c r="F70"/>
  <c r="L70" s="1"/>
  <c r="E70"/>
  <c r="B70"/>
  <c r="A70"/>
  <c r="G69"/>
  <c r="F69"/>
  <c r="L69" s="1"/>
  <c r="E69"/>
  <c r="B69"/>
  <c r="A69"/>
  <c r="G68"/>
  <c r="F68"/>
  <c r="L68" s="1"/>
  <c r="B68"/>
  <c r="A68"/>
  <c r="G67"/>
  <c r="F67"/>
  <c r="L67" s="1"/>
  <c r="E67"/>
  <c r="B67"/>
  <c r="A67"/>
  <c r="B66"/>
  <c r="A66"/>
  <c r="G65"/>
  <c r="F65"/>
  <c r="L65" s="1"/>
  <c r="E65"/>
  <c r="B65"/>
  <c r="A65"/>
  <c r="G64"/>
  <c r="F64"/>
  <c r="L64" s="1"/>
  <c r="E64"/>
  <c r="B64"/>
  <c r="A64"/>
  <c r="G63"/>
  <c r="F63"/>
  <c r="L63" s="1"/>
  <c r="E63"/>
  <c r="B63"/>
  <c r="A63"/>
  <c r="G62"/>
  <c r="F62"/>
  <c r="L62" s="1"/>
  <c r="E62"/>
  <c r="B62"/>
  <c r="A62"/>
  <c r="G61"/>
  <c r="F61"/>
  <c r="L61" s="1"/>
  <c r="E61"/>
  <c r="B61"/>
  <c r="A61"/>
  <c r="G60"/>
  <c r="F60"/>
  <c r="L60" s="1"/>
  <c r="E60"/>
  <c r="B60"/>
  <c r="A60"/>
  <c r="G59"/>
  <c r="F59"/>
  <c r="L59" s="1"/>
  <c r="B59"/>
  <c r="A59"/>
  <c r="G58"/>
  <c r="F58"/>
  <c r="L58" s="1"/>
  <c r="E58"/>
  <c r="B58"/>
  <c r="A58"/>
  <c r="G57"/>
  <c r="F57"/>
  <c r="L57" s="1"/>
  <c r="E57"/>
  <c r="B57"/>
  <c r="A57"/>
  <c r="B56"/>
  <c r="A56"/>
  <c r="G55"/>
  <c r="F55"/>
  <c r="L55" s="1"/>
  <c r="E55"/>
  <c r="B55"/>
  <c r="A55"/>
  <c r="G54"/>
  <c r="F54"/>
  <c r="L54" s="1"/>
  <c r="E54"/>
  <c r="B54"/>
  <c r="A54"/>
  <c r="G53"/>
  <c r="F53"/>
  <c r="L53" s="1"/>
  <c r="E53"/>
  <c r="B53"/>
  <c r="A53"/>
  <c r="G52"/>
  <c r="F52"/>
  <c r="L52" s="1"/>
  <c r="E52"/>
  <c r="B52"/>
  <c r="A52"/>
  <c r="G51"/>
  <c r="F51"/>
  <c r="L51" s="1"/>
  <c r="E51"/>
  <c r="B51"/>
  <c r="A51"/>
  <c r="G50"/>
  <c r="F50"/>
  <c r="L50" s="1"/>
  <c r="E50"/>
  <c r="B50"/>
  <c r="A50"/>
  <c r="G49"/>
  <c r="F49"/>
  <c r="L49" s="1"/>
  <c r="E49"/>
  <c r="B49"/>
  <c r="A49"/>
  <c r="B48"/>
  <c r="A48"/>
  <c r="B47"/>
  <c r="A47"/>
  <c r="G46"/>
  <c r="F46"/>
  <c r="L46" s="1"/>
  <c r="E46"/>
  <c r="B46"/>
  <c r="A46"/>
  <c r="G45"/>
  <c r="F45"/>
  <c r="L45" s="1"/>
  <c r="E45"/>
  <c r="B45"/>
  <c r="A45"/>
  <c r="L44"/>
  <c r="K44"/>
  <c r="J44"/>
  <c r="B44"/>
  <c r="A44"/>
  <c r="G43"/>
  <c r="F43"/>
  <c r="L43" s="1"/>
  <c r="E43"/>
  <c r="B43"/>
  <c r="A43"/>
  <c r="B42"/>
  <c r="A42"/>
  <c r="B41"/>
  <c r="A41"/>
  <c r="G40"/>
  <c r="F40"/>
  <c r="L40" s="1"/>
  <c r="E40"/>
  <c r="B40"/>
  <c r="A40"/>
  <c r="B39"/>
  <c r="A39"/>
  <c r="G38"/>
  <c r="F38"/>
  <c r="L38" s="1"/>
  <c r="E38"/>
  <c r="B38"/>
  <c r="A38"/>
  <c r="B37"/>
  <c r="A37"/>
  <c r="G36"/>
  <c r="F36"/>
  <c r="L36" s="1"/>
  <c r="E36"/>
  <c r="B36"/>
  <c r="A36"/>
  <c r="B35"/>
  <c r="A35"/>
  <c r="G34"/>
  <c r="F34"/>
  <c r="L34" s="1"/>
  <c r="E34"/>
  <c r="B34"/>
  <c r="A34"/>
  <c r="B33"/>
  <c r="A33"/>
  <c r="B32"/>
  <c r="A32"/>
  <c r="G31"/>
  <c r="F31"/>
  <c r="L31" s="1"/>
  <c r="E31"/>
  <c r="B31"/>
  <c r="A31"/>
  <c r="G30"/>
  <c r="F30"/>
  <c r="L30" s="1"/>
  <c r="E30"/>
  <c r="B30"/>
  <c r="A30"/>
  <c r="B29"/>
  <c r="A29"/>
  <c r="G28"/>
  <c r="F28"/>
  <c r="L28" s="1"/>
  <c r="E28"/>
  <c r="B28"/>
  <c r="A28"/>
  <c r="G27"/>
  <c r="F27"/>
  <c r="L27" s="1"/>
  <c r="E27"/>
  <c r="B27"/>
  <c r="A27"/>
  <c r="B26"/>
  <c r="A26"/>
  <c r="B25"/>
  <c r="A25"/>
  <c r="G24"/>
  <c r="F24"/>
  <c r="L24" s="1"/>
  <c r="E24"/>
  <c r="B24"/>
  <c r="A24"/>
  <c r="G23"/>
  <c r="F23"/>
  <c r="L23" s="1"/>
  <c r="E23"/>
  <c r="B23"/>
  <c r="A23"/>
  <c r="G22"/>
  <c r="F22"/>
  <c r="L22" s="1"/>
  <c r="E22"/>
  <c r="B22"/>
  <c r="A22"/>
  <c r="G21"/>
  <c r="F21"/>
  <c r="L21" s="1"/>
  <c r="E21"/>
  <c r="B21"/>
  <c r="A21"/>
  <c r="B20"/>
  <c r="A20"/>
  <c r="G19"/>
  <c r="F19"/>
  <c r="L19" s="1"/>
  <c r="E19"/>
  <c r="B19"/>
  <c r="A19"/>
  <c r="G18"/>
  <c r="F18"/>
  <c r="L18" s="1"/>
  <c r="E18"/>
  <c r="B18"/>
  <c r="A18"/>
  <c r="G17"/>
  <c r="F17"/>
  <c r="L17" s="1"/>
  <c r="E17"/>
  <c r="B17"/>
  <c r="A17"/>
  <c r="G16"/>
  <c r="F16"/>
  <c r="L16" s="1"/>
  <c r="E16"/>
  <c r="B16"/>
  <c r="A16"/>
  <c r="G15"/>
  <c r="F15"/>
  <c r="L15" s="1"/>
  <c r="E15"/>
  <c r="B15"/>
  <c r="A15"/>
  <c r="B14"/>
  <c r="A14"/>
  <c r="K15" l="1"/>
  <c r="K16"/>
  <c r="K17"/>
  <c r="K18"/>
  <c r="K19"/>
  <c r="K21"/>
  <c r="K22"/>
  <c r="K23"/>
  <c r="K24"/>
  <c r="K27"/>
  <c r="K28"/>
  <c r="K30"/>
  <c r="K31"/>
  <c r="K34"/>
  <c r="K36"/>
  <c r="K38"/>
  <c r="K40"/>
  <c r="K43"/>
  <c r="K113"/>
  <c r="K115"/>
  <c r="K116"/>
  <c r="K117"/>
  <c r="K118"/>
  <c r="K119"/>
  <c r="K120"/>
  <c r="K121"/>
  <c r="K122"/>
  <c r="K123"/>
  <c r="K125"/>
  <c r="K126"/>
  <c r="K127"/>
  <c r="K128"/>
  <c r="K129"/>
  <c r="K130"/>
  <c r="K137"/>
  <c r="K138"/>
  <c r="K139"/>
  <c r="K140"/>
  <c r="K141"/>
  <c r="K142"/>
  <c r="K143"/>
  <c r="K144"/>
  <c r="K145"/>
  <c r="K146"/>
  <c r="K147"/>
  <c r="K148"/>
  <c r="K151"/>
  <c r="K152"/>
  <c r="K153"/>
  <c r="K160"/>
  <c r="K161"/>
  <c r="K162"/>
  <c r="K178"/>
  <c r="K179"/>
  <c r="K182"/>
  <c r="K183"/>
  <c r="K184"/>
  <c r="K185"/>
  <c r="K186"/>
  <c r="K187"/>
  <c r="K188"/>
  <c r="K189"/>
  <c r="K190"/>
  <c r="K191"/>
  <c r="K192"/>
  <c r="K193"/>
  <c r="K194"/>
  <c r="K257"/>
  <c r="K258"/>
  <c r="K285"/>
  <c r="K286"/>
  <c r="K287"/>
  <c r="K288"/>
  <c r="K299"/>
  <c r="K323"/>
  <c r="K324"/>
  <c r="K325"/>
  <c r="K326"/>
  <c r="K59"/>
  <c r="K60"/>
  <c r="K61"/>
  <c r="K62"/>
  <c r="K63"/>
  <c r="K64"/>
  <c r="K65"/>
  <c r="K67"/>
  <c r="K84"/>
  <c r="K85"/>
  <c r="K86"/>
  <c r="K87"/>
  <c r="K88"/>
  <c r="K89"/>
  <c r="K90"/>
  <c r="K91"/>
  <c r="K92"/>
  <c r="K93"/>
  <c r="K204"/>
  <c r="K205"/>
  <c r="K206"/>
  <c r="K209"/>
  <c r="K210"/>
  <c r="K21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71"/>
  <c r="K272"/>
  <c r="K273"/>
  <c r="K280"/>
  <c r="K281"/>
  <c r="K309"/>
  <c r="K310"/>
  <c r="K311"/>
  <c r="K312"/>
  <c r="K313"/>
  <c r="K314"/>
  <c r="K315"/>
  <c r="L331" i="22"/>
  <c r="K331"/>
  <c r="J331"/>
  <c r="J15" i="20"/>
  <c r="J16"/>
  <c r="J17"/>
  <c r="J18"/>
  <c r="J19"/>
  <c r="J21"/>
  <c r="J22"/>
  <c r="J23"/>
  <c r="J24"/>
  <c r="J27"/>
  <c r="J28"/>
  <c r="J30"/>
  <c r="J31"/>
  <c r="J34"/>
  <c r="J36"/>
  <c r="J38"/>
  <c r="J40"/>
  <c r="J43"/>
  <c r="K45"/>
  <c r="K46"/>
  <c r="K49"/>
  <c r="K50"/>
  <c r="K51"/>
  <c r="K52"/>
  <c r="K53"/>
  <c r="K54"/>
  <c r="K55"/>
  <c r="K57"/>
  <c r="K58"/>
  <c r="J59"/>
  <c r="J60"/>
  <c r="J61"/>
  <c r="J62"/>
  <c r="J63"/>
  <c r="J64"/>
  <c r="J65"/>
  <c r="J67"/>
  <c r="K68"/>
  <c r="K69"/>
  <c r="K70"/>
  <c r="K71"/>
  <c r="K72"/>
  <c r="K74"/>
  <c r="K75"/>
  <c r="K77"/>
  <c r="K78"/>
  <c r="K79"/>
  <c r="K80"/>
  <c r="K81"/>
  <c r="K82"/>
  <c r="K83"/>
  <c r="J84"/>
  <c r="J85"/>
  <c r="J86"/>
  <c r="J87"/>
  <c r="J88"/>
  <c r="J89"/>
  <c r="J90"/>
  <c r="J91"/>
  <c r="J92"/>
  <c r="J93"/>
  <c r="K94"/>
  <c r="K95"/>
  <c r="K96"/>
  <c r="K97"/>
  <c r="K98"/>
  <c r="K100"/>
  <c r="K101"/>
  <c r="K102"/>
  <c r="K103"/>
  <c r="K104"/>
  <c r="K105"/>
  <c r="K108"/>
  <c r="K109"/>
  <c r="K110"/>
  <c r="K111"/>
  <c r="K112"/>
  <c r="K131"/>
  <c r="K132"/>
  <c r="K133"/>
  <c r="K134"/>
  <c r="K135"/>
  <c r="J137"/>
  <c r="J138"/>
  <c r="J139"/>
  <c r="J140"/>
  <c r="J141"/>
  <c r="J142"/>
  <c r="J143"/>
  <c r="J144"/>
  <c r="J145"/>
  <c r="J146"/>
  <c r="J147"/>
  <c r="J148"/>
  <c r="J151"/>
  <c r="J152"/>
  <c r="J153"/>
  <c r="J154"/>
  <c r="L154"/>
  <c r="J155"/>
  <c r="L155"/>
  <c r="J156"/>
  <c r="L156"/>
  <c r="J157"/>
  <c r="L157"/>
  <c r="J158"/>
  <c r="L158"/>
  <c r="J163"/>
  <c r="L163"/>
  <c r="J164"/>
  <c r="L164"/>
  <c r="J45"/>
  <c r="J46"/>
  <c r="J49"/>
  <c r="J50"/>
  <c r="J51"/>
  <c r="J52"/>
  <c r="J53"/>
  <c r="J54"/>
  <c r="J55"/>
  <c r="J57"/>
  <c r="J58"/>
  <c r="J68"/>
  <c r="J69"/>
  <c r="J70"/>
  <c r="J71"/>
  <c r="J72"/>
  <c r="J74"/>
  <c r="J75"/>
  <c r="J77"/>
  <c r="J78"/>
  <c r="J79"/>
  <c r="J80"/>
  <c r="J81"/>
  <c r="J82"/>
  <c r="J83"/>
  <c r="J94"/>
  <c r="J95"/>
  <c r="J96"/>
  <c r="J97"/>
  <c r="J98"/>
  <c r="J100"/>
  <c r="J101"/>
  <c r="J102"/>
  <c r="J103"/>
  <c r="J104"/>
  <c r="J105"/>
  <c r="J108"/>
  <c r="J109"/>
  <c r="J110"/>
  <c r="J111"/>
  <c r="J112"/>
  <c r="J113"/>
  <c r="J115"/>
  <c r="J116"/>
  <c r="J117"/>
  <c r="J118"/>
  <c r="J119"/>
  <c r="J120"/>
  <c r="J121"/>
  <c r="J122"/>
  <c r="J123"/>
  <c r="J125"/>
  <c r="J126"/>
  <c r="J127"/>
  <c r="J128"/>
  <c r="J129"/>
  <c r="J130"/>
  <c r="J131"/>
  <c r="J132"/>
  <c r="J133"/>
  <c r="J134"/>
  <c r="J135"/>
  <c r="J160"/>
  <c r="J161"/>
  <c r="J162"/>
  <c r="K165"/>
  <c r="K166"/>
  <c r="K167"/>
  <c r="J169"/>
  <c r="L169"/>
  <c r="J170"/>
  <c r="L170"/>
  <c r="K172"/>
  <c r="K173"/>
  <c r="K174"/>
  <c r="K175"/>
  <c r="K176"/>
  <c r="J178"/>
  <c r="J179"/>
  <c r="J182"/>
  <c r="J183"/>
  <c r="J184"/>
  <c r="J185"/>
  <c r="J186"/>
  <c r="J187"/>
  <c r="J188"/>
  <c r="J189"/>
  <c r="J190"/>
  <c r="J191"/>
  <c r="J192"/>
  <c r="J193"/>
  <c r="J194"/>
  <c r="J195"/>
  <c r="L195"/>
  <c r="J196"/>
  <c r="L196"/>
  <c r="J197"/>
  <c r="L197"/>
  <c r="J198"/>
  <c r="L198"/>
  <c r="J199"/>
  <c r="L199"/>
  <c r="J200"/>
  <c r="L200"/>
  <c r="J201"/>
  <c r="L201"/>
  <c r="J202"/>
  <c r="L202"/>
  <c r="J212"/>
  <c r="L212"/>
  <c r="J213"/>
  <c r="L213"/>
  <c r="J214"/>
  <c r="L214"/>
  <c r="J215"/>
  <c r="L215"/>
  <c r="J216"/>
  <c r="L216"/>
  <c r="J217"/>
  <c r="L217"/>
  <c r="J218"/>
  <c r="L218"/>
  <c r="J219"/>
  <c r="L219"/>
  <c r="J220"/>
  <c r="L220"/>
  <c r="J221"/>
  <c r="L221"/>
  <c r="K244"/>
  <c r="K245"/>
  <c r="K246"/>
  <c r="K247"/>
  <c r="K250"/>
  <c r="K251"/>
  <c r="K252"/>
  <c r="J165"/>
  <c r="J166"/>
  <c r="J167"/>
  <c r="J172"/>
  <c r="J173"/>
  <c r="J174"/>
  <c r="J175"/>
  <c r="J176"/>
  <c r="J204"/>
  <c r="J205"/>
  <c r="J206"/>
  <c r="J209"/>
  <c r="J210"/>
  <c r="J21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50"/>
  <c r="J251"/>
  <c r="J252"/>
  <c r="L253"/>
  <c r="J253"/>
  <c r="K253"/>
  <c r="K254"/>
  <c r="K255"/>
  <c r="J257"/>
  <c r="J258"/>
  <c r="J259"/>
  <c r="L259"/>
  <c r="J260"/>
  <c r="L260"/>
  <c r="J261"/>
  <c r="L261"/>
  <c r="J262"/>
  <c r="L262"/>
  <c r="J263"/>
  <c r="L263"/>
  <c r="K265"/>
  <c r="K266"/>
  <c r="K267"/>
  <c r="K268"/>
  <c r="K269"/>
  <c r="J270"/>
  <c r="L270"/>
  <c r="J271"/>
  <c r="J272"/>
  <c r="J273"/>
  <c r="J274"/>
  <c r="L274"/>
  <c r="J275"/>
  <c r="L275"/>
  <c r="J276"/>
  <c r="L276"/>
  <c r="J277"/>
  <c r="L277"/>
  <c r="J278"/>
  <c r="L278"/>
  <c r="J283"/>
  <c r="L283"/>
  <c r="K289"/>
  <c r="J293"/>
  <c r="L293"/>
  <c r="J294"/>
  <c r="L294"/>
  <c r="J297"/>
  <c r="L297"/>
  <c r="J301"/>
  <c r="L301"/>
  <c r="J304"/>
  <c r="L304"/>
  <c r="J305"/>
  <c r="L305"/>
  <c r="J306"/>
  <c r="L306"/>
  <c r="J307"/>
  <c r="L307"/>
  <c r="J317"/>
  <c r="L317"/>
  <c r="J318"/>
  <c r="L318"/>
  <c r="J319"/>
  <c r="L319"/>
  <c r="J320"/>
  <c r="L320"/>
  <c r="J321"/>
  <c r="L321"/>
  <c r="J328"/>
  <c r="L328"/>
  <c r="K1045806"/>
  <c r="J254"/>
  <c r="J255"/>
  <c r="J265"/>
  <c r="J266"/>
  <c r="J267"/>
  <c r="J268"/>
  <c r="J269"/>
  <c r="J280"/>
  <c r="J281"/>
  <c r="J285"/>
  <c r="J286"/>
  <c r="J287"/>
  <c r="J288"/>
  <c r="J289"/>
  <c r="J299"/>
  <c r="J309"/>
  <c r="J310"/>
  <c r="J311"/>
  <c r="J312"/>
  <c r="J313"/>
  <c r="J314"/>
  <c r="J315"/>
  <c r="J323"/>
  <c r="J324"/>
  <c r="J325"/>
  <c r="J326"/>
  <c r="J1045806"/>
  <c r="G1045806" i="19"/>
  <c r="F1045806"/>
  <c r="K1045806" s="1"/>
  <c r="E1045806"/>
  <c r="B1045806"/>
  <c r="G328"/>
  <c r="F328"/>
  <c r="L328" s="1"/>
  <c r="E328"/>
  <c r="B328"/>
  <c r="A328"/>
  <c r="L327"/>
  <c r="B327"/>
  <c r="A327"/>
  <c r="G326"/>
  <c r="F326"/>
  <c r="K326" s="1"/>
  <c r="E326"/>
  <c r="B326"/>
  <c r="A326"/>
  <c r="G325"/>
  <c r="F325"/>
  <c r="K325" s="1"/>
  <c r="E325"/>
  <c r="B325"/>
  <c r="A325"/>
  <c r="G324"/>
  <c r="F324"/>
  <c r="K324" s="1"/>
  <c r="E324"/>
  <c r="B324"/>
  <c r="A324"/>
  <c r="G323"/>
  <c r="F323"/>
  <c r="K323" s="1"/>
  <c r="E323"/>
  <c r="B323"/>
  <c r="A323"/>
  <c r="L322"/>
  <c r="B322"/>
  <c r="A322"/>
  <c r="G321"/>
  <c r="F321"/>
  <c r="L321" s="1"/>
  <c r="E321"/>
  <c r="B321"/>
  <c r="A321"/>
  <c r="G320"/>
  <c r="F320"/>
  <c r="L320" s="1"/>
  <c r="E320"/>
  <c r="B320"/>
  <c r="A320"/>
  <c r="G319"/>
  <c r="F319"/>
  <c r="L319" s="1"/>
  <c r="E319"/>
  <c r="B319"/>
  <c r="A319"/>
  <c r="G318"/>
  <c r="F318"/>
  <c r="L318" s="1"/>
  <c r="E318"/>
  <c r="B318"/>
  <c r="A318"/>
  <c r="G317"/>
  <c r="F317"/>
  <c r="L317" s="1"/>
  <c r="E317"/>
  <c r="B317"/>
  <c r="A317"/>
  <c r="L316"/>
  <c r="B316"/>
  <c r="A316"/>
  <c r="G315"/>
  <c r="F315"/>
  <c r="K315" s="1"/>
  <c r="E315"/>
  <c r="B315"/>
  <c r="A315"/>
  <c r="G314"/>
  <c r="F314"/>
  <c r="K314" s="1"/>
  <c r="E314"/>
  <c r="B314"/>
  <c r="A314"/>
  <c r="G313"/>
  <c r="F313"/>
  <c r="K313" s="1"/>
  <c r="E313"/>
  <c r="B313"/>
  <c r="A313"/>
  <c r="G312"/>
  <c r="F312"/>
  <c r="K312" s="1"/>
  <c r="E312"/>
  <c r="B312"/>
  <c r="A312"/>
  <c r="G311"/>
  <c r="F311"/>
  <c r="K311" s="1"/>
  <c r="E311"/>
  <c r="B311"/>
  <c r="A311"/>
  <c r="G310"/>
  <c r="F310"/>
  <c r="K310" s="1"/>
  <c r="E310"/>
  <c r="B310"/>
  <c r="A310"/>
  <c r="G309"/>
  <c r="F309"/>
  <c r="K309" s="1"/>
  <c r="E309"/>
  <c r="B309"/>
  <c r="A309"/>
  <c r="L308"/>
  <c r="B308"/>
  <c r="A308"/>
  <c r="G307"/>
  <c r="F307"/>
  <c r="L307" s="1"/>
  <c r="E307"/>
  <c r="B307"/>
  <c r="A307"/>
  <c r="G306"/>
  <c r="F306"/>
  <c r="L306" s="1"/>
  <c r="E306"/>
  <c r="B306"/>
  <c r="A306"/>
  <c r="G305"/>
  <c r="F305"/>
  <c r="L305" s="1"/>
  <c r="E305"/>
  <c r="B305"/>
  <c r="A305"/>
  <c r="G304"/>
  <c r="F304"/>
  <c r="L304" s="1"/>
  <c r="E304"/>
  <c r="B304"/>
  <c r="A304"/>
  <c r="L303"/>
  <c r="B303"/>
  <c r="A303"/>
  <c r="L302"/>
  <c r="B302"/>
  <c r="A302"/>
  <c r="G301"/>
  <c r="F301"/>
  <c r="L301" s="1"/>
  <c r="E301"/>
  <c r="B301"/>
  <c r="A301"/>
  <c r="L300"/>
  <c r="B300"/>
  <c r="A300"/>
  <c r="G299"/>
  <c r="F299"/>
  <c r="K299" s="1"/>
  <c r="E299"/>
  <c r="B299"/>
  <c r="A299"/>
  <c r="L298"/>
  <c r="B298"/>
  <c r="A298"/>
  <c r="G297"/>
  <c r="F297"/>
  <c r="L297" s="1"/>
  <c r="E297"/>
  <c r="B297"/>
  <c r="A297"/>
  <c r="L296"/>
  <c r="B296"/>
  <c r="A296"/>
  <c r="L295"/>
  <c r="B295"/>
  <c r="A295"/>
  <c r="G294"/>
  <c r="F294"/>
  <c r="L294" s="1"/>
  <c r="E294"/>
  <c r="B294"/>
  <c r="A294"/>
  <c r="G293"/>
  <c r="F293"/>
  <c r="L293" s="1"/>
  <c r="E293"/>
  <c r="B293"/>
  <c r="A293"/>
  <c r="L292"/>
  <c r="B292"/>
  <c r="A292"/>
  <c r="L291"/>
  <c r="B291"/>
  <c r="A291"/>
  <c r="L290"/>
  <c r="B290"/>
  <c r="A290"/>
  <c r="G289"/>
  <c r="F289"/>
  <c r="K289" s="1"/>
  <c r="E289"/>
  <c r="B289"/>
  <c r="A289"/>
  <c r="G288"/>
  <c r="F288"/>
  <c r="K288" s="1"/>
  <c r="E288"/>
  <c r="B288"/>
  <c r="A288"/>
  <c r="G287"/>
  <c r="F287"/>
  <c r="K287" s="1"/>
  <c r="E287"/>
  <c r="B287"/>
  <c r="A287"/>
  <c r="G286"/>
  <c r="F286"/>
  <c r="K286" s="1"/>
  <c r="E286"/>
  <c r="B286"/>
  <c r="A286"/>
  <c r="G285"/>
  <c r="F285"/>
  <c r="K285" s="1"/>
  <c r="E285"/>
  <c r="B285"/>
  <c r="A285"/>
  <c r="L284"/>
  <c r="B284"/>
  <c r="A284"/>
  <c r="G283"/>
  <c r="F283"/>
  <c r="L283" s="1"/>
  <c r="E283"/>
  <c r="B283"/>
  <c r="A283"/>
  <c r="L282"/>
  <c r="B282"/>
  <c r="A282"/>
  <c r="G281"/>
  <c r="F281"/>
  <c r="K281" s="1"/>
  <c r="E281"/>
  <c r="B281"/>
  <c r="A281"/>
  <c r="G280"/>
  <c r="F280"/>
  <c r="L280" s="1"/>
  <c r="E280"/>
  <c r="B280"/>
  <c r="A280"/>
  <c r="L279"/>
  <c r="B279"/>
  <c r="A279"/>
  <c r="G278"/>
  <c r="F278"/>
  <c r="L278" s="1"/>
  <c r="E278"/>
  <c r="B278"/>
  <c r="A278"/>
  <c r="G277"/>
  <c r="F277"/>
  <c r="L277" s="1"/>
  <c r="E277"/>
  <c r="B277"/>
  <c r="A277"/>
  <c r="G276"/>
  <c r="F276"/>
  <c r="L276" s="1"/>
  <c r="E276"/>
  <c r="B276"/>
  <c r="A276"/>
  <c r="G275"/>
  <c r="F275"/>
  <c r="L275" s="1"/>
  <c r="E275"/>
  <c r="B275"/>
  <c r="A275"/>
  <c r="G274"/>
  <c r="F274"/>
  <c r="L274" s="1"/>
  <c r="E274"/>
  <c r="B274"/>
  <c r="A274"/>
  <c r="G273"/>
  <c r="F273"/>
  <c r="L273" s="1"/>
  <c r="E273"/>
  <c r="B273"/>
  <c r="A273"/>
  <c r="G272"/>
  <c r="F272"/>
  <c r="L272" s="1"/>
  <c r="E272"/>
  <c r="B272"/>
  <c r="A272"/>
  <c r="G271"/>
  <c r="F271"/>
  <c r="L271" s="1"/>
  <c r="E271"/>
  <c r="B271"/>
  <c r="A271"/>
  <c r="G270"/>
  <c r="F270"/>
  <c r="L270" s="1"/>
  <c r="B270"/>
  <c r="A270"/>
  <c r="G269"/>
  <c r="F269"/>
  <c r="K269" s="1"/>
  <c r="E269"/>
  <c r="B269"/>
  <c r="A269"/>
  <c r="G268"/>
  <c r="F268"/>
  <c r="K268" s="1"/>
  <c r="E268"/>
  <c r="B268"/>
  <c r="A268"/>
  <c r="G267"/>
  <c r="F267"/>
  <c r="K267" s="1"/>
  <c r="E267"/>
  <c r="B267"/>
  <c r="A267"/>
  <c r="G266"/>
  <c r="F266"/>
  <c r="K266" s="1"/>
  <c r="E266"/>
  <c r="B266"/>
  <c r="A266"/>
  <c r="G265"/>
  <c r="F265"/>
  <c r="K265" s="1"/>
  <c r="E265"/>
  <c r="B265"/>
  <c r="A265"/>
  <c r="L264"/>
  <c r="B264"/>
  <c r="A264"/>
  <c r="G263"/>
  <c r="F263"/>
  <c r="L263" s="1"/>
  <c r="E263"/>
  <c r="B263"/>
  <c r="A263"/>
  <c r="G262"/>
  <c r="F262"/>
  <c r="L262" s="1"/>
  <c r="E262"/>
  <c r="B262"/>
  <c r="A262"/>
  <c r="G261"/>
  <c r="F261"/>
  <c r="L261" s="1"/>
  <c r="E261"/>
  <c r="B261"/>
  <c r="A261"/>
  <c r="G260"/>
  <c r="F260"/>
  <c r="L260" s="1"/>
  <c r="E260"/>
  <c r="B260"/>
  <c r="A260"/>
  <c r="G259"/>
  <c r="F259"/>
  <c r="L259" s="1"/>
  <c r="E259"/>
  <c r="B259"/>
  <c r="A259"/>
  <c r="G258"/>
  <c r="F258"/>
  <c r="L258" s="1"/>
  <c r="E258"/>
  <c r="B258"/>
  <c r="A258"/>
  <c r="G257"/>
  <c r="F257"/>
  <c r="L257" s="1"/>
  <c r="E257"/>
  <c r="B257"/>
  <c r="A257"/>
  <c r="L256"/>
  <c r="B256"/>
  <c r="A256"/>
  <c r="G255"/>
  <c r="F255"/>
  <c r="K255" s="1"/>
  <c r="E255"/>
  <c r="B255"/>
  <c r="A255"/>
  <c r="G254"/>
  <c r="F254"/>
  <c r="K254" s="1"/>
  <c r="E254"/>
  <c r="B254"/>
  <c r="A254"/>
  <c r="G253"/>
  <c r="F253"/>
  <c r="K253" s="1"/>
  <c r="E253"/>
  <c r="B253"/>
  <c r="A253"/>
  <c r="G252"/>
  <c r="F252"/>
  <c r="K252" s="1"/>
  <c r="E252"/>
  <c r="B252"/>
  <c r="A252"/>
  <c r="G251"/>
  <c r="F251"/>
  <c r="K251" s="1"/>
  <c r="E251"/>
  <c r="B251"/>
  <c r="A251"/>
  <c r="G250"/>
  <c r="F250"/>
  <c r="K250" s="1"/>
  <c r="E250"/>
  <c r="B250"/>
  <c r="A250"/>
  <c r="L249"/>
  <c r="B249"/>
  <c r="A249"/>
  <c r="L248"/>
  <c r="B248"/>
  <c r="A248"/>
  <c r="G247"/>
  <c r="F247"/>
  <c r="K247" s="1"/>
  <c r="E247"/>
  <c r="B247"/>
  <c r="A247"/>
  <c r="G246"/>
  <c r="F246"/>
  <c r="K246" s="1"/>
  <c r="E246"/>
  <c r="B246"/>
  <c r="A246"/>
  <c r="G245"/>
  <c r="F245"/>
  <c r="K245" s="1"/>
  <c r="E245"/>
  <c r="B245"/>
  <c r="A245"/>
  <c r="G244"/>
  <c r="F244"/>
  <c r="K244" s="1"/>
  <c r="E244"/>
  <c r="B244"/>
  <c r="A244"/>
  <c r="G243"/>
  <c r="F243"/>
  <c r="K243" s="1"/>
  <c r="E243"/>
  <c r="B243"/>
  <c r="A243"/>
  <c r="G242"/>
  <c r="F242"/>
  <c r="K242" s="1"/>
  <c r="E242"/>
  <c r="B242"/>
  <c r="A242"/>
  <c r="G241"/>
  <c r="F241"/>
  <c r="K241" s="1"/>
  <c r="E241"/>
  <c r="B241"/>
  <c r="A241"/>
  <c r="G240"/>
  <c r="F240"/>
  <c r="K240" s="1"/>
  <c r="E240"/>
  <c r="B240"/>
  <c r="A240"/>
  <c r="G239"/>
  <c r="F239"/>
  <c r="K239" s="1"/>
  <c r="E239"/>
  <c r="B239"/>
  <c r="A239"/>
  <c r="G238"/>
  <c r="F238"/>
  <c r="K238" s="1"/>
  <c r="E238"/>
  <c r="B238"/>
  <c r="A238"/>
  <c r="G237"/>
  <c r="F237"/>
  <c r="K237" s="1"/>
  <c r="E237"/>
  <c r="B237"/>
  <c r="A237"/>
  <c r="G236"/>
  <c r="F236"/>
  <c r="K236" s="1"/>
  <c r="E236"/>
  <c r="B236"/>
  <c r="A236"/>
  <c r="G235"/>
  <c r="F235"/>
  <c r="K235" s="1"/>
  <c r="E235"/>
  <c r="B235"/>
  <c r="A235"/>
  <c r="G234"/>
  <c r="F234"/>
  <c r="K234" s="1"/>
  <c r="E234"/>
  <c r="B234"/>
  <c r="A234"/>
  <c r="G233"/>
  <c r="F233"/>
  <c r="K233" s="1"/>
  <c r="E233"/>
  <c r="B233"/>
  <c r="A233"/>
  <c r="G232"/>
  <c r="F232"/>
  <c r="K232" s="1"/>
  <c r="E232"/>
  <c r="B232"/>
  <c r="A232"/>
  <c r="G231"/>
  <c r="F231"/>
  <c r="K231" s="1"/>
  <c r="E231"/>
  <c r="B231"/>
  <c r="A231"/>
  <c r="G230"/>
  <c r="F230"/>
  <c r="K230" s="1"/>
  <c r="E230"/>
  <c r="B230"/>
  <c r="A230"/>
  <c r="G229"/>
  <c r="F229"/>
  <c r="K229" s="1"/>
  <c r="E229"/>
  <c r="B229"/>
  <c r="A229"/>
  <c r="G228"/>
  <c r="F228"/>
  <c r="K228" s="1"/>
  <c r="E228"/>
  <c r="B228"/>
  <c r="A228"/>
  <c r="G227"/>
  <c r="F227"/>
  <c r="K227" s="1"/>
  <c r="E227"/>
  <c r="B227"/>
  <c r="A227"/>
  <c r="G226"/>
  <c r="F226"/>
  <c r="K226" s="1"/>
  <c r="E226"/>
  <c r="B226"/>
  <c r="A226"/>
  <c r="G225"/>
  <c r="F225"/>
  <c r="K225" s="1"/>
  <c r="E225"/>
  <c r="B225"/>
  <c r="A225"/>
  <c r="G224"/>
  <c r="F224"/>
  <c r="K224" s="1"/>
  <c r="E224"/>
  <c r="B224"/>
  <c r="A224"/>
  <c r="G223"/>
  <c r="F223"/>
  <c r="K223" s="1"/>
  <c r="E223"/>
  <c r="B223"/>
  <c r="A223"/>
  <c r="G222"/>
  <c r="F222"/>
  <c r="K222" s="1"/>
  <c r="B222"/>
  <c r="A222"/>
  <c r="G221"/>
  <c r="F221"/>
  <c r="L221" s="1"/>
  <c r="E221"/>
  <c r="B221"/>
  <c r="A221"/>
  <c r="G220"/>
  <c r="F220"/>
  <c r="L220" s="1"/>
  <c r="E220"/>
  <c r="B220"/>
  <c r="A220"/>
  <c r="G219"/>
  <c r="F219"/>
  <c r="L219" s="1"/>
  <c r="E219"/>
  <c r="B219"/>
  <c r="A219"/>
  <c r="G218"/>
  <c r="F218"/>
  <c r="L218" s="1"/>
  <c r="E218"/>
  <c r="B218"/>
  <c r="A218"/>
  <c r="G217"/>
  <c r="F217"/>
  <c r="L217" s="1"/>
  <c r="E217"/>
  <c r="B217"/>
  <c r="A217"/>
  <c r="G216"/>
  <c r="F216"/>
  <c r="L216" s="1"/>
  <c r="E216"/>
  <c r="B216"/>
  <c r="A216"/>
  <c r="G215"/>
  <c r="F215"/>
  <c r="L215" s="1"/>
  <c r="E215"/>
  <c r="B215"/>
  <c r="A215"/>
  <c r="G214"/>
  <c r="F214"/>
  <c r="L214" s="1"/>
  <c r="E214"/>
  <c r="B214"/>
  <c r="A214"/>
  <c r="G213"/>
  <c r="F213"/>
  <c r="L213" s="1"/>
  <c r="E213"/>
  <c r="B213"/>
  <c r="A213"/>
  <c r="G212"/>
  <c r="F212"/>
  <c r="L212" s="1"/>
  <c r="B212"/>
  <c r="A212"/>
  <c r="G211"/>
  <c r="F211"/>
  <c r="K211" s="1"/>
  <c r="E211"/>
  <c r="B211"/>
  <c r="A211"/>
  <c r="G210"/>
  <c r="F210"/>
  <c r="K210" s="1"/>
  <c r="E210"/>
  <c r="B210"/>
  <c r="A210"/>
  <c r="G209"/>
  <c r="F209"/>
  <c r="K209" s="1"/>
  <c r="E209"/>
  <c r="B209"/>
  <c r="A209"/>
  <c r="L208"/>
  <c r="B208"/>
  <c r="A208"/>
  <c r="L207"/>
  <c r="B207"/>
  <c r="A207"/>
  <c r="G206"/>
  <c r="F206"/>
  <c r="K206" s="1"/>
  <c r="E206"/>
  <c r="B206"/>
  <c r="A206"/>
  <c r="G205"/>
  <c r="F205"/>
  <c r="K205" s="1"/>
  <c r="E205"/>
  <c r="B205"/>
  <c r="A205"/>
  <c r="G204"/>
  <c r="F204"/>
  <c r="K204" s="1"/>
  <c r="E204"/>
  <c r="B204"/>
  <c r="A204"/>
  <c r="L203"/>
  <c r="B203"/>
  <c r="A203"/>
  <c r="G202"/>
  <c r="F202"/>
  <c r="L202" s="1"/>
  <c r="E202"/>
  <c r="B202"/>
  <c r="A202"/>
  <c r="G201"/>
  <c r="F201"/>
  <c r="L201" s="1"/>
  <c r="E201"/>
  <c r="B201"/>
  <c r="A201"/>
  <c r="G200"/>
  <c r="F200"/>
  <c r="L200" s="1"/>
  <c r="E200"/>
  <c r="B200"/>
  <c r="A200"/>
  <c r="G199"/>
  <c r="F199"/>
  <c r="L199" s="1"/>
  <c r="E199"/>
  <c r="B199"/>
  <c r="A199"/>
  <c r="G198"/>
  <c r="F198"/>
  <c r="L198" s="1"/>
  <c r="E198"/>
  <c r="B198"/>
  <c r="A198"/>
  <c r="G197"/>
  <c r="F197"/>
  <c r="L197" s="1"/>
  <c r="E197"/>
  <c r="B197"/>
  <c r="A197"/>
  <c r="G196"/>
  <c r="F196"/>
  <c r="L196" s="1"/>
  <c r="E196"/>
  <c r="B196"/>
  <c r="A196"/>
  <c r="G195"/>
  <c r="F195"/>
  <c r="L195" s="1"/>
  <c r="E195"/>
  <c r="B195"/>
  <c r="A195"/>
  <c r="G194"/>
  <c r="F194"/>
  <c r="L194" s="1"/>
  <c r="E194"/>
  <c r="B194"/>
  <c r="A194"/>
  <c r="G193"/>
  <c r="F193"/>
  <c r="L193" s="1"/>
  <c r="E193"/>
  <c r="B193"/>
  <c r="A193"/>
  <c r="G192"/>
  <c r="F192"/>
  <c r="L192" s="1"/>
  <c r="E192"/>
  <c r="B192"/>
  <c r="A192"/>
  <c r="G191"/>
  <c r="F191"/>
  <c r="L191" s="1"/>
  <c r="E191"/>
  <c r="B191"/>
  <c r="A191"/>
  <c r="G190"/>
  <c r="F190"/>
  <c r="L190" s="1"/>
  <c r="E190"/>
  <c r="B190"/>
  <c r="A190"/>
  <c r="G189"/>
  <c r="F189"/>
  <c r="L189" s="1"/>
  <c r="E189"/>
  <c r="B189"/>
  <c r="A189"/>
  <c r="G188"/>
  <c r="F188"/>
  <c r="L188" s="1"/>
  <c r="E188"/>
  <c r="B188"/>
  <c r="A188"/>
  <c r="G187"/>
  <c r="F187"/>
  <c r="L187" s="1"/>
  <c r="E187"/>
  <c r="B187"/>
  <c r="A187"/>
  <c r="G186"/>
  <c r="F186"/>
  <c r="L186" s="1"/>
  <c r="E186"/>
  <c r="B186"/>
  <c r="A186"/>
  <c r="G185"/>
  <c r="F185"/>
  <c r="L185" s="1"/>
  <c r="E185"/>
  <c r="B185"/>
  <c r="A185"/>
  <c r="G184"/>
  <c r="F184"/>
  <c r="L184" s="1"/>
  <c r="E184"/>
  <c r="B184"/>
  <c r="A184"/>
  <c r="G183"/>
  <c r="F183"/>
  <c r="L183" s="1"/>
  <c r="E183"/>
  <c r="B183"/>
  <c r="A183"/>
  <c r="G182"/>
  <c r="F182"/>
  <c r="L182" s="1"/>
  <c r="E182"/>
  <c r="B182"/>
  <c r="A182"/>
  <c r="L181"/>
  <c r="B181"/>
  <c r="A181"/>
  <c r="L180"/>
  <c r="B180"/>
  <c r="A180"/>
  <c r="G179"/>
  <c r="F179"/>
  <c r="L179" s="1"/>
  <c r="E179"/>
  <c r="B179"/>
  <c r="A179"/>
  <c r="G178"/>
  <c r="F178"/>
  <c r="L178" s="1"/>
  <c r="E178"/>
  <c r="B178"/>
  <c r="A178"/>
  <c r="L177"/>
  <c r="B177"/>
  <c r="A177"/>
  <c r="G176"/>
  <c r="F176"/>
  <c r="K176" s="1"/>
  <c r="E176"/>
  <c r="B176"/>
  <c r="A176"/>
  <c r="G175"/>
  <c r="F175"/>
  <c r="K175" s="1"/>
  <c r="E175"/>
  <c r="B175"/>
  <c r="A175"/>
  <c r="G174"/>
  <c r="F174"/>
  <c r="K174" s="1"/>
  <c r="E174"/>
  <c r="B174"/>
  <c r="A174"/>
  <c r="G173"/>
  <c r="F173"/>
  <c r="K173" s="1"/>
  <c r="E173"/>
  <c r="B173"/>
  <c r="A173"/>
  <c r="G172"/>
  <c r="F172"/>
  <c r="K172" s="1"/>
  <c r="E172"/>
  <c r="B172"/>
  <c r="A172"/>
  <c r="L171"/>
  <c r="B171"/>
  <c r="A171"/>
  <c r="G170"/>
  <c r="F170"/>
  <c r="L170" s="1"/>
  <c r="E170"/>
  <c r="B170"/>
  <c r="A170"/>
  <c r="G169"/>
  <c r="F169"/>
  <c r="L169" s="1"/>
  <c r="E169"/>
  <c r="B169"/>
  <c r="A169"/>
  <c r="L168"/>
  <c r="B168"/>
  <c r="A168"/>
  <c r="G167"/>
  <c r="F167"/>
  <c r="K167" s="1"/>
  <c r="E167"/>
  <c r="B167"/>
  <c r="A167"/>
  <c r="G166"/>
  <c r="F166"/>
  <c r="K166" s="1"/>
  <c r="E166"/>
  <c r="B166"/>
  <c r="A166"/>
  <c r="G165"/>
  <c r="F165"/>
  <c r="K165" s="1"/>
  <c r="E165"/>
  <c r="B165"/>
  <c r="A165"/>
  <c r="G164"/>
  <c r="F164"/>
  <c r="K164" s="1"/>
  <c r="E164"/>
  <c r="B164"/>
  <c r="A164"/>
  <c r="G163"/>
  <c r="F163"/>
  <c r="K163" s="1"/>
  <c r="B163"/>
  <c r="A163"/>
  <c r="G162"/>
  <c r="F162"/>
  <c r="L162" s="1"/>
  <c r="E162"/>
  <c r="B162"/>
  <c r="A162"/>
  <c r="G161"/>
  <c r="F161"/>
  <c r="L161" s="1"/>
  <c r="E161"/>
  <c r="B161"/>
  <c r="A161"/>
  <c r="G160"/>
  <c r="F160"/>
  <c r="L160" s="1"/>
  <c r="E160"/>
  <c r="B160"/>
  <c r="A160"/>
  <c r="L159"/>
  <c r="B159"/>
  <c r="A159"/>
  <c r="G158"/>
  <c r="F158"/>
  <c r="K158" s="1"/>
  <c r="E158"/>
  <c r="B158"/>
  <c r="A158"/>
  <c r="G157"/>
  <c r="F157"/>
  <c r="K157" s="1"/>
  <c r="E157"/>
  <c r="B157"/>
  <c r="A157"/>
  <c r="G156"/>
  <c r="F156"/>
  <c r="K156" s="1"/>
  <c r="E156"/>
  <c r="B156"/>
  <c r="A156"/>
  <c r="G155"/>
  <c r="F155"/>
  <c r="K155" s="1"/>
  <c r="E155"/>
  <c r="B155"/>
  <c r="A155"/>
  <c r="G154"/>
  <c r="F154"/>
  <c r="K154" s="1"/>
  <c r="E154"/>
  <c r="B154"/>
  <c r="A154"/>
  <c r="G153"/>
  <c r="F153"/>
  <c r="K153" s="1"/>
  <c r="E153"/>
  <c r="B153"/>
  <c r="A153"/>
  <c r="G152"/>
  <c r="F152"/>
  <c r="K152" s="1"/>
  <c r="E152"/>
  <c r="B152"/>
  <c r="A152"/>
  <c r="G151"/>
  <c r="F151"/>
  <c r="K151" s="1"/>
  <c r="E151"/>
  <c r="B151"/>
  <c r="A151"/>
  <c r="L150"/>
  <c r="B150"/>
  <c r="A150"/>
  <c r="L149"/>
  <c r="B149"/>
  <c r="A149"/>
  <c r="G148"/>
  <c r="F148"/>
  <c r="K148" s="1"/>
  <c r="E148"/>
  <c r="B148"/>
  <c r="A148"/>
  <c r="G147"/>
  <c r="F147"/>
  <c r="K147" s="1"/>
  <c r="E147"/>
  <c r="B147"/>
  <c r="A147"/>
  <c r="G146"/>
  <c r="F146"/>
  <c r="K146" s="1"/>
  <c r="E146"/>
  <c r="B146"/>
  <c r="A146"/>
  <c r="G145"/>
  <c r="F145"/>
  <c r="K145" s="1"/>
  <c r="E145"/>
  <c r="B145"/>
  <c r="A145"/>
  <c r="G144"/>
  <c r="F144"/>
  <c r="K144" s="1"/>
  <c r="E144"/>
  <c r="B144"/>
  <c r="A144"/>
  <c r="G143"/>
  <c r="F143"/>
  <c r="K143" s="1"/>
  <c r="E143"/>
  <c r="B143"/>
  <c r="A143"/>
  <c r="G142"/>
  <c r="F142"/>
  <c r="K142" s="1"/>
  <c r="E142"/>
  <c r="B142"/>
  <c r="A142"/>
  <c r="G141"/>
  <c r="F141"/>
  <c r="K141" s="1"/>
  <c r="E141"/>
  <c r="B141"/>
  <c r="A141"/>
  <c r="G140"/>
  <c r="F140"/>
  <c r="K140" s="1"/>
  <c r="E140"/>
  <c r="B140"/>
  <c r="A140"/>
  <c r="G139"/>
  <c r="F139"/>
  <c r="K139" s="1"/>
  <c r="E139"/>
  <c r="B139"/>
  <c r="A139"/>
  <c r="G138"/>
  <c r="F138"/>
  <c r="K138" s="1"/>
  <c r="E138"/>
  <c r="B138"/>
  <c r="A138"/>
  <c r="G137"/>
  <c r="F137"/>
  <c r="K137" s="1"/>
  <c r="E137"/>
  <c r="B137"/>
  <c r="A137"/>
  <c r="L136"/>
  <c r="B136"/>
  <c r="A136"/>
  <c r="G135"/>
  <c r="F135"/>
  <c r="L135" s="1"/>
  <c r="E135"/>
  <c r="B135"/>
  <c r="A135"/>
  <c r="G134"/>
  <c r="F134"/>
  <c r="L134" s="1"/>
  <c r="E134"/>
  <c r="B134"/>
  <c r="A134"/>
  <c r="G133"/>
  <c r="F133"/>
  <c r="L133" s="1"/>
  <c r="E133"/>
  <c r="B133"/>
  <c r="A133"/>
  <c r="G132"/>
  <c r="F132"/>
  <c r="L132" s="1"/>
  <c r="E132"/>
  <c r="B132"/>
  <c r="A132"/>
  <c r="G131"/>
  <c r="F131"/>
  <c r="L131" s="1"/>
  <c r="E131"/>
  <c r="B131"/>
  <c r="A131"/>
  <c r="G130"/>
  <c r="F130"/>
  <c r="L130" s="1"/>
  <c r="E130"/>
  <c r="B130"/>
  <c r="A130"/>
  <c r="G129"/>
  <c r="F129"/>
  <c r="L129" s="1"/>
  <c r="E129"/>
  <c r="B129"/>
  <c r="A129"/>
  <c r="G128"/>
  <c r="F128"/>
  <c r="L128" s="1"/>
  <c r="E128"/>
  <c r="B128"/>
  <c r="A128"/>
  <c r="G127"/>
  <c r="F127"/>
  <c r="L127" s="1"/>
  <c r="E127"/>
  <c r="B127"/>
  <c r="A127"/>
  <c r="G126"/>
  <c r="F126"/>
  <c r="L126" s="1"/>
  <c r="E126"/>
  <c r="B126"/>
  <c r="A126"/>
  <c r="G125"/>
  <c r="F125"/>
  <c r="L125" s="1"/>
  <c r="B125"/>
  <c r="B124"/>
  <c r="A124"/>
  <c r="G123"/>
  <c r="F123"/>
  <c r="L123" s="1"/>
  <c r="E123"/>
  <c r="B123"/>
  <c r="A123"/>
  <c r="G122"/>
  <c r="F122"/>
  <c r="K122" s="1"/>
  <c r="E122"/>
  <c r="B122"/>
  <c r="A122"/>
  <c r="G121"/>
  <c r="F121"/>
  <c r="K121" s="1"/>
  <c r="E121"/>
  <c r="B121"/>
  <c r="A121"/>
  <c r="G120"/>
  <c r="F120"/>
  <c r="K120" s="1"/>
  <c r="E120"/>
  <c r="B120"/>
  <c r="A120"/>
  <c r="G119"/>
  <c r="F119"/>
  <c r="K119" s="1"/>
  <c r="E119"/>
  <c r="B119"/>
  <c r="A119"/>
  <c r="G118"/>
  <c r="F118"/>
  <c r="K118" s="1"/>
  <c r="E118"/>
  <c r="B118"/>
  <c r="A118"/>
  <c r="G117"/>
  <c r="F117"/>
  <c r="K117" s="1"/>
  <c r="E117"/>
  <c r="B117"/>
  <c r="A117"/>
  <c r="G116"/>
  <c r="F116"/>
  <c r="K116" s="1"/>
  <c r="E116"/>
  <c r="B116"/>
  <c r="A116"/>
  <c r="G115"/>
  <c r="F115"/>
  <c r="K115" s="1"/>
  <c r="E115"/>
  <c r="B115"/>
  <c r="A115"/>
  <c r="B114"/>
  <c r="A114"/>
  <c r="G113"/>
  <c r="F113"/>
  <c r="K113" s="1"/>
  <c r="E113"/>
  <c r="B113"/>
  <c r="A113"/>
  <c r="G112"/>
  <c r="F112"/>
  <c r="K112" s="1"/>
  <c r="E112"/>
  <c r="B112"/>
  <c r="A112"/>
  <c r="G111"/>
  <c r="F111"/>
  <c r="K111" s="1"/>
  <c r="E111"/>
  <c r="B111"/>
  <c r="A111"/>
  <c r="G110"/>
  <c r="F110"/>
  <c r="K110" s="1"/>
  <c r="E110"/>
  <c r="B110"/>
  <c r="A110"/>
  <c r="G109"/>
  <c r="F109"/>
  <c r="K109" s="1"/>
  <c r="E109"/>
  <c r="B109"/>
  <c r="A109"/>
  <c r="G108"/>
  <c r="F108"/>
  <c r="K108" s="1"/>
  <c r="E108"/>
  <c r="B108"/>
  <c r="A108"/>
  <c r="B107"/>
  <c r="A107"/>
  <c r="B106"/>
  <c r="A106"/>
  <c r="G105"/>
  <c r="F105"/>
  <c r="K105" s="1"/>
  <c r="E105"/>
  <c r="B105"/>
  <c r="A105"/>
  <c r="G104"/>
  <c r="F104"/>
  <c r="K104" s="1"/>
  <c r="E104"/>
  <c r="B104"/>
  <c r="A104"/>
  <c r="G103"/>
  <c r="F103"/>
  <c r="K103" s="1"/>
  <c r="E103"/>
  <c r="B103"/>
  <c r="A103"/>
  <c r="G102"/>
  <c r="F102"/>
  <c r="K102" s="1"/>
  <c r="E102"/>
  <c r="B102"/>
  <c r="A102"/>
  <c r="G101"/>
  <c r="F101"/>
  <c r="K101" s="1"/>
  <c r="E101"/>
  <c r="B101"/>
  <c r="A101"/>
  <c r="G100"/>
  <c r="F100"/>
  <c r="K100" s="1"/>
  <c r="E100"/>
  <c r="B100"/>
  <c r="A100"/>
  <c r="B99"/>
  <c r="A99"/>
  <c r="G98"/>
  <c r="F98"/>
  <c r="K98" s="1"/>
  <c r="E98"/>
  <c r="B98"/>
  <c r="A98"/>
  <c r="G97"/>
  <c r="F97"/>
  <c r="K97" s="1"/>
  <c r="E97"/>
  <c r="B97"/>
  <c r="A97"/>
  <c r="G96"/>
  <c r="F96"/>
  <c r="K96" s="1"/>
  <c r="E96"/>
  <c r="B96"/>
  <c r="A96"/>
  <c r="G95"/>
  <c r="F95"/>
  <c r="K95" s="1"/>
  <c r="E95"/>
  <c r="B95"/>
  <c r="A95"/>
  <c r="G94"/>
  <c r="F94"/>
  <c r="K94" s="1"/>
  <c r="B94"/>
  <c r="A94"/>
  <c r="G93"/>
  <c r="F93"/>
  <c r="L93" s="1"/>
  <c r="E93"/>
  <c r="B93"/>
  <c r="A93"/>
  <c r="G92"/>
  <c r="F92"/>
  <c r="L92" s="1"/>
  <c r="E92"/>
  <c r="B92"/>
  <c r="A92"/>
  <c r="G91"/>
  <c r="F91"/>
  <c r="L91" s="1"/>
  <c r="E91"/>
  <c r="B91"/>
  <c r="A91"/>
  <c r="G90"/>
  <c r="F90"/>
  <c r="L90" s="1"/>
  <c r="E90"/>
  <c r="B90"/>
  <c r="A90"/>
  <c r="G89"/>
  <c r="F89"/>
  <c r="L89" s="1"/>
  <c r="E89"/>
  <c r="B89"/>
  <c r="A89"/>
  <c r="G88"/>
  <c r="F88"/>
  <c r="L88" s="1"/>
  <c r="E88"/>
  <c r="B88"/>
  <c r="A88"/>
  <c r="G87"/>
  <c r="F87"/>
  <c r="L87" s="1"/>
  <c r="E87"/>
  <c r="B87"/>
  <c r="A87"/>
  <c r="G86"/>
  <c r="F86"/>
  <c r="L86" s="1"/>
  <c r="E86"/>
  <c r="B86"/>
  <c r="A86"/>
  <c r="G85"/>
  <c r="F85"/>
  <c r="L85" s="1"/>
  <c r="E85"/>
  <c r="B85"/>
  <c r="A85"/>
  <c r="G84"/>
  <c r="F84"/>
  <c r="L84" s="1"/>
  <c r="B84"/>
  <c r="A84"/>
  <c r="G83"/>
  <c r="F83"/>
  <c r="K83" s="1"/>
  <c r="E83"/>
  <c r="B83"/>
  <c r="A83"/>
  <c r="G82"/>
  <c r="F82"/>
  <c r="K82" s="1"/>
  <c r="E82"/>
  <c r="B82"/>
  <c r="A82"/>
  <c r="G81"/>
  <c r="F81"/>
  <c r="K81" s="1"/>
  <c r="E81"/>
  <c r="B81"/>
  <c r="A81"/>
  <c r="G80"/>
  <c r="F80"/>
  <c r="K80" s="1"/>
  <c r="E80"/>
  <c r="B80"/>
  <c r="A80"/>
  <c r="G79"/>
  <c r="F79"/>
  <c r="K79" s="1"/>
  <c r="E79"/>
  <c r="B79"/>
  <c r="A79"/>
  <c r="G78"/>
  <c r="F78"/>
  <c r="K78" s="1"/>
  <c r="E78"/>
  <c r="B78"/>
  <c r="A78"/>
  <c r="G77"/>
  <c r="F77"/>
  <c r="K77" s="1"/>
  <c r="E77"/>
  <c r="B77"/>
  <c r="A77"/>
  <c r="B76"/>
  <c r="A76"/>
  <c r="G75"/>
  <c r="F75"/>
  <c r="K75" s="1"/>
  <c r="E75"/>
  <c r="B75"/>
  <c r="A75"/>
  <c r="G74"/>
  <c r="F74"/>
  <c r="K74" s="1"/>
  <c r="E74"/>
  <c r="B74"/>
  <c r="A74"/>
  <c r="B73"/>
  <c r="A73"/>
  <c r="G72"/>
  <c r="F72"/>
  <c r="K72" s="1"/>
  <c r="E72"/>
  <c r="B72"/>
  <c r="A72"/>
  <c r="G71"/>
  <c r="F71"/>
  <c r="K71" s="1"/>
  <c r="E71"/>
  <c r="B71"/>
  <c r="A71"/>
  <c r="G70"/>
  <c r="F70"/>
  <c r="K70" s="1"/>
  <c r="E70"/>
  <c r="B70"/>
  <c r="A70"/>
  <c r="G69"/>
  <c r="F69"/>
  <c r="K69" s="1"/>
  <c r="E69"/>
  <c r="B69"/>
  <c r="A69"/>
  <c r="G68"/>
  <c r="F68"/>
  <c r="K68" s="1"/>
  <c r="B68"/>
  <c r="A68"/>
  <c r="G67"/>
  <c r="F67"/>
  <c r="L67" s="1"/>
  <c r="E67"/>
  <c r="B67"/>
  <c r="A67"/>
  <c r="B66"/>
  <c r="A66"/>
  <c r="G65"/>
  <c r="F65"/>
  <c r="L65" s="1"/>
  <c r="E65"/>
  <c r="B65"/>
  <c r="A65"/>
  <c r="G64"/>
  <c r="F64"/>
  <c r="L64" s="1"/>
  <c r="E64"/>
  <c r="B64"/>
  <c r="A64"/>
  <c r="G63"/>
  <c r="F63"/>
  <c r="L63" s="1"/>
  <c r="E63"/>
  <c r="B63"/>
  <c r="A63"/>
  <c r="G62"/>
  <c r="F62"/>
  <c r="L62" s="1"/>
  <c r="E62"/>
  <c r="B62"/>
  <c r="A62"/>
  <c r="G61"/>
  <c r="F61"/>
  <c r="L61" s="1"/>
  <c r="E61"/>
  <c r="B61"/>
  <c r="A61"/>
  <c r="G60"/>
  <c r="F60"/>
  <c r="L60" s="1"/>
  <c r="E60"/>
  <c r="B60"/>
  <c r="A60"/>
  <c r="G59"/>
  <c r="F59"/>
  <c r="L59" s="1"/>
  <c r="B59"/>
  <c r="A59"/>
  <c r="G58"/>
  <c r="F58"/>
  <c r="K58" s="1"/>
  <c r="E58"/>
  <c r="B58"/>
  <c r="A58"/>
  <c r="G57"/>
  <c r="F57"/>
  <c r="K57" s="1"/>
  <c r="E57"/>
  <c r="B57"/>
  <c r="A57"/>
  <c r="B56"/>
  <c r="A56"/>
  <c r="G55"/>
  <c r="F55"/>
  <c r="K55" s="1"/>
  <c r="E55"/>
  <c r="B55"/>
  <c r="A55"/>
  <c r="G54"/>
  <c r="F54"/>
  <c r="K54" s="1"/>
  <c r="E54"/>
  <c r="B54"/>
  <c r="A54"/>
  <c r="G53"/>
  <c r="F53"/>
  <c r="K53" s="1"/>
  <c r="E53"/>
  <c r="B53"/>
  <c r="A53"/>
  <c r="G52"/>
  <c r="F52"/>
  <c r="K52" s="1"/>
  <c r="E52"/>
  <c r="B52"/>
  <c r="A52"/>
  <c r="G51"/>
  <c r="F51"/>
  <c r="K51" s="1"/>
  <c r="E51"/>
  <c r="B51"/>
  <c r="A51"/>
  <c r="G50"/>
  <c r="F50"/>
  <c r="K50" s="1"/>
  <c r="E50"/>
  <c r="B50"/>
  <c r="A50"/>
  <c r="G49"/>
  <c r="F49"/>
  <c r="K49" s="1"/>
  <c r="E49"/>
  <c r="B49"/>
  <c r="A49"/>
  <c r="B48"/>
  <c r="A48"/>
  <c r="B47"/>
  <c r="A47"/>
  <c r="G46"/>
  <c r="F46"/>
  <c r="K46" s="1"/>
  <c r="E46"/>
  <c r="B46"/>
  <c r="A46"/>
  <c r="G45"/>
  <c r="F45"/>
  <c r="K45" s="1"/>
  <c r="E45"/>
  <c r="B45"/>
  <c r="A45"/>
  <c r="L44"/>
  <c r="K44"/>
  <c r="J44"/>
  <c r="B44"/>
  <c r="A44"/>
  <c r="G43"/>
  <c r="F43"/>
  <c r="L43" s="1"/>
  <c r="E43"/>
  <c r="B43"/>
  <c r="A43"/>
  <c r="B42"/>
  <c r="A42"/>
  <c r="B41"/>
  <c r="A41"/>
  <c r="G40"/>
  <c r="F40"/>
  <c r="L40" s="1"/>
  <c r="E40"/>
  <c r="B40"/>
  <c r="A40"/>
  <c r="B39"/>
  <c r="A39"/>
  <c r="G38"/>
  <c r="F38"/>
  <c r="L38" s="1"/>
  <c r="E38"/>
  <c r="B38"/>
  <c r="A38"/>
  <c r="B37"/>
  <c r="A37"/>
  <c r="G36"/>
  <c r="F36"/>
  <c r="L36" s="1"/>
  <c r="E36"/>
  <c r="B36"/>
  <c r="A36"/>
  <c r="B35"/>
  <c r="A35"/>
  <c r="G34"/>
  <c r="F34"/>
  <c r="L34" s="1"/>
  <c r="E34"/>
  <c r="B34"/>
  <c r="A34"/>
  <c r="B33"/>
  <c r="A33"/>
  <c r="B32"/>
  <c r="A32"/>
  <c r="G31"/>
  <c r="F31"/>
  <c r="L31" s="1"/>
  <c r="E31"/>
  <c r="B31"/>
  <c r="A31"/>
  <c r="G30"/>
  <c r="F30"/>
  <c r="L30" s="1"/>
  <c r="E30"/>
  <c r="B30"/>
  <c r="A30"/>
  <c r="B29"/>
  <c r="A29"/>
  <c r="G28"/>
  <c r="F28"/>
  <c r="L28" s="1"/>
  <c r="E28"/>
  <c r="B28"/>
  <c r="A28"/>
  <c r="G27"/>
  <c r="F27"/>
  <c r="L27" s="1"/>
  <c r="E27"/>
  <c r="B27"/>
  <c r="A27"/>
  <c r="B26"/>
  <c r="A26"/>
  <c r="B25"/>
  <c r="A25"/>
  <c r="G24"/>
  <c r="F24"/>
  <c r="L24" s="1"/>
  <c r="E24"/>
  <c r="B24"/>
  <c r="A24"/>
  <c r="G23"/>
  <c r="F23"/>
  <c r="L23" s="1"/>
  <c r="E23"/>
  <c r="B23"/>
  <c r="A23"/>
  <c r="G22"/>
  <c r="F22"/>
  <c r="L22" s="1"/>
  <c r="E22"/>
  <c r="B22"/>
  <c r="A22"/>
  <c r="G21"/>
  <c r="F21"/>
  <c r="L21" s="1"/>
  <c r="E21"/>
  <c r="B21"/>
  <c r="A21"/>
  <c r="B20"/>
  <c r="A20"/>
  <c r="G19"/>
  <c r="F19"/>
  <c r="L19" s="1"/>
  <c r="E19"/>
  <c r="B19"/>
  <c r="A19"/>
  <c r="G18"/>
  <c r="F18"/>
  <c r="L18" s="1"/>
  <c r="E18"/>
  <c r="B18"/>
  <c r="A18"/>
  <c r="G17"/>
  <c r="F17"/>
  <c r="L17" s="1"/>
  <c r="E17"/>
  <c r="B17"/>
  <c r="A17"/>
  <c r="G16"/>
  <c r="F16"/>
  <c r="L16" s="1"/>
  <c r="E16"/>
  <c r="B16"/>
  <c r="A16"/>
  <c r="G15"/>
  <c r="F15"/>
  <c r="L15" s="1"/>
  <c r="E15"/>
  <c r="B15"/>
  <c r="A15"/>
  <c r="B14"/>
  <c r="A14"/>
  <c r="G1045806" i="18"/>
  <c r="F1045806"/>
  <c r="E1045806"/>
  <c r="B1045806"/>
  <c r="G328"/>
  <c r="F328"/>
  <c r="E328"/>
  <c r="B328"/>
  <c r="A328"/>
  <c r="L327"/>
  <c r="B327"/>
  <c r="A327"/>
  <c r="G326"/>
  <c r="F326"/>
  <c r="J326" s="1"/>
  <c r="E326"/>
  <c r="B326"/>
  <c r="A326"/>
  <c r="G325"/>
  <c r="F325"/>
  <c r="K325" s="1"/>
  <c r="E325"/>
  <c r="B325"/>
  <c r="A325"/>
  <c r="G324"/>
  <c r="F324"/>
  <c r="K324" s="1"/>
  <c r="E324"/>
  <c r="B324"/>
  <c r="A324"/>
  <c r="G323"/>
  <c r="F323"/>
  <c r="K323" s="1"/>
  <c r="E323"/>
  <c r="B323"/>
  <c r="A323"/>
  <c r="L322"/>
  <c r="B322"/>
  <c r="A322"/>
  <c r="G321"/>
  <c r="J321" s="1"/>
  <c r="F321"/>
  <c r="L321" s="1"/>
  <c r="E321"/>
  <c r="B321"/>
  <c r="A321"/>
  <c r="G320"/>
  <c r="F320"/>
  <c r="L320" s="1"/>
  <c r="E320"/>
  <c r="B320"/>
  <c r="A320"/>
  <c r="G319"/>
  <c r="F319"/>
  <c r="L319" s="1"/>
  <c r="E319"/>
  <c r="B319"/>
  <c r="A319"/>
  <c r="G318"/>
  <c r="F318"/>
  <c r="L318" s="1"/>
  <c r="E318"/>
  <c r="B318"/>
  <c r="A318"/>
  <c r="G317"/>
  <c r="J317" s="1"/>
  <c r="F317"/>
  <c r="L317" s="1"/>
  <c r="E317"/>
  <c r="B317"/>
  <c r="A317"/>
  <c r="L316"/>
  <c r="B316"/>
  <c r="A316"/>
  <c r="G315"/>
  <c r="F315"/>
  <c r="K315" s="1"/>
  <c r="E315"/>
  <c r="B315"/>
  <c r="A315"/>
  <c r="G314"/>
  <c r="F314"/>
  <c r="K314" s="1"/>
  <c r="E314"/>
  <c r="B314"/>
  <c r="A314"/>
  <c r="G313"/>
  <c r="F313"/>
  <c r="K313" s="1"/>
  <c r="E313"/>
  <c r="B313"/>
  <c r="A313"/>
  <c r="G312"/>
  <c r="F312"/>
  <c r="K312" s="1"/>
  <c r="E312"/>
  <c r="B312"/>
  <c r="A312"/>
  <c r="G311"/>
  <c r="F311"/>
  <c r="K311" s="1"/>
  <c r="E311"/>
  <c r="B311"/>
  <c r="A311"/>
  <c r="G310"/>
  <c r="F310"/>
  <c r="K310" s="1"/>
  <c r="E310"/>
  <c r="B310"/>
  <c r="A310"/>
  <c r="G309"/>
  <c r="F309"/>
  <c r="K309" s="1"/>
  <c r="E309"/>
  <c r="B309"/>
  <c r="A309"/>
  <c r="L308"/>
  <c r="B308"/>
  <c r="A308"/>
  <c r="G307"/>
  <c r="F307"/>
  <c r="E307"/>
  <c r="B307"/>
  <c r="A307"/>
  <c r="G306"/>
  <c r="F306"/>
  <c r="J306" s="1"/>
  <c r="E306"/>
  <c r="B306"/>
  <c r="A306"/>
  <c r="G305"/>
  <c r="F305"/>
  <c r="E305"/>
  <c r="B305"/>
  <c r="A305"/>
  <c r="G304"/>
  <c r="F304"/>
  <c r="E304"/>
  <c r="B304"/>
  <c r="A304"/>
  <c r="L303"/>
  <c r="B303"/>
  <c r="A303"/>
  <c r="L302"/>
  <c r="B302"/>
  <c r="A302"/>
  <c r="G301"/>
  <c r="F301"/>
  <c r="L301" s="1"/>
  <c r="E301"/>
  <c r="B301"/>
  <c r="A301"/>
  <c r="L300"/>
  <c r="B300"/>
  <c r="A300"/>
  <c r="G299"/>
  <c r="F299"/>
  <c r="K299" s="1"/>
  <c r="E299"/>
  <c r="B299"/>
  <c r="A299"/>
  <c r="L298"/>
  <c r="B298"/>
  <c r="A298"/>
  <c r="G297"/>
  <c r="F297"/>
  <c r="E297"/>
  <c r="B297"/>
  <c r="A297"/>
  <c r="L296"/>
  <c r="B296"/>
  <c r="A296"/>
  <c r="L295"/>
  <c r="B295"/>
  <c r="A295"/>
  <c r="G294"/>
  <c r="F294"/>
  <c r="L294" s="1"/>
  <c r="E294"/>
  <c r="B294"/>
  <c r="A294"/>
  <c r="G293"/>
  <c r="F293"/>
  <c r="L293" s="1"/>
  <c r="E293"/>
  <c r="B293"/>
  <c r="A293"/>
  <c r="L292"/>
  <c r="B292"/>
  <c r="A292"/>
  <c r="L291"/>
  <c r="B291"/>
  <c r="A291"/>
  <c r="L290"/>
  <c r="B290"/>
  <c r="A290"/>
  <c r="G289"/>
  <c r="F289"/>
  <c r="E289"/>
  <c r="B289"/>
  <c r="A289"/>
  <c r="G288"/>
  <c r="F288"/>
  <c r="E288"/>
  <c r="B288"/>
  <c r="A288"/>
  <c r="G287"/>
  <c r="F287"/>
  <c r="E287"/>
  <c r="B287"/>
  <c r="A287"/>
  <c r="G286"/>
  <c r="F286"/>
  <c r="E286"/>
  <c r="B286"/>
  <c r="A286"/>
  <c r="G285"/>
  <c r="F285"/>
  <c r="E285"/>
  <c r="B285"/>
  <c r="A285"/>
  <c r="L284"/>
  <c r="B284"/>
  <c r="A284"/>
  <c r="G283"/>
  <c r="F283"/>
  <c r="L283" s="1"/>
  <c r="E283"/>
  <c r="B283"/>
  <c r="A283"/>
  <c r="L282"/>
  <c r="B282"/>
  <c r="A282"/>
  <c r="G281"/>
  <c r="F281"/>
  <c r="K281" s="1"/>
  <c r="E281"/>
  <c r="B281"/>
  <c r="A281"/>
  <c r="G280"/>
  <c r="F280"/>
  <c r="K280" s="1"/>
  <c r="E280"/>
  <c r="B280"/>
  <c r="A280"/>
  <c r="L279"/>
  <c r="B279"/>
  <c r="A279"/>
  <c r="G278"/>
  <c r="F278"/>
  <c r="E278"/>
  <c r="B278"/>
  <c r="A278"/>
  <c r="G277"/>
  <c r="F277"/>
  <c r="E277"/>
  <c r="B277"/>
  <c r="A277"/>
  <c r="G276"/>
  <c r="F276"/>
  <c r="L276" s="1"/>
  <c r="E276"/>
  <c r="B276"/>
  <c r="A276"/>
  <c r="G275"/>
  <c r="F275"/>
  <c r="L275" s="1"/>
  <c r="E275"/>
  <c r="B275"/>
  <c r="A275"/>
  <c r="G274"/>
  <c r="F274"/>
  <c r="L274" s="1"/>
  <c r="E274"/>
  <c r="B274"/>
  <c r="A274"/>
  <c r="G273"/>
  <c r="F273"/>
  <c r="L273" s="1"/>
  <c r="E273"/>
  <c r="B273"/>
  <c r="A273"/>
  <c r="G272"/>
  <c r="F272"/>
  <c r="L272" s="1"/>
  <c r="E272"/>
  <c r="B272"/>
  <c r="A272"/>
  <c r="G271"/>
  <c r="F271"/>
  <c r="L271" s="1"/>
  <c r="E271"/>
  <c r="B271"/>
  <c r="A271"/>
  <c r="G270"/>
  <c r="F270"/>
  <c r="B270"/>
  <c r="A270"/>
  <c r="G269"/>
  <c r="F269"/>
  <c r="E269"/>
  <c r="B269"/>
  <c r="A269"/>
  <c r="G268"/>
  <c r="F268"/>
  <c r="E268"/>
  <c r="B268"/>
  <c r="A268"/>
  <c r="G267"/>
  <c r="F267"/>
  <c r="E267"/>
  <c r="B267"/>
  <c r="A267"/>
  <c r="G266"/>
  <c r="F266"/>
  <c r="K266" s="1"/>
  <c r="E266"/>
  <c r="B266"/>
  <c r="A266"/>
  <c r="G265"/>
  <c r="F265"/>
  <c r="K265" s="1"/>
  <c r="E265"/>
  <c r="B265"/>
  <c r="A265"/>
  <c r="L264"/>
  <c r="B264"/>
  <c r="A264"/>
  <c r="G263"/>
  <c r="F263"/>
  <c r="L263" s="1"/>
  <c r="E263"/>
  <c r="B263"/>
  <c r="A263"/>
  <c r="G262"/>
  <c r="F262"/>
  <c r="L262" s="1"/>
  <c r="E262"/>
  <c r="B262"/>
  <c r="A262"/>
  <c r="G261"/>
  <c r="F261"/>
  <c r="L261" s="1"/>
  <c r="E261"/>
  <c r="B261"/>
  <c r="A261"/>
  <c r="G260"/>
  <c r="F260"/>
  <c r="L260" s="1"/>
  <c r="E260"/>
  <c r="B260"/>
  <c r="A260"/>
  <c r="G259"/>
  <c r="F259"/>
  <c r="L259" s="1"/>
  <c r="E259"/>
  <c r="B259"/>
  <c r="A259"/>
  <c r="G258"/>
  <c r="F258"/>
  <c r="L258" s="1"/>
  <c r="E258"/>
  <c r="B258"/>
  <c r="A258"/>
  <c r="G257"/>
  <c r="F257"/>
  <c r="L257" s="1"/>
  <c r="E257"/>
  <c r="B257"/>
  <c r="A257"/>
  <c r="L256"/>
  <c r="B256"/>
  <c r="A256"/>
  <c r="G255"/>
  <c r="F255"/>
  <c r="K255" s="1"/>
  <c r="E255"/>
  <c r="B255"/>
  <c r="A255"/>
  <c r="G254"/>
  <c r="F254"/>
  <c r="K254" s="1"/>
  <c r="E254"/>
  <c r="B254"/>
  <c r="A254"/>
  <c r="G253"/>
  <c r="F253"/>
  <c r="K253" s="1"/>
  <c r="E253"/>
  <c r="B253"/>
  <c r="A253"/>
  <c r="G252"/>
  <c r="F252"/>
  <c r="K252" s="1"/>
  <c r="E252"/>
  <c r="B252"/>
  <c r="A252"/>
  <c r="G251"/>
  <c r="F251"/>
  <c r="K251" s="1"/>
  <c r="E251"/>
  <c r="B251"/>
  <c r="A251"/>
  <c r="G250"/>
  <c r="F250"/>
  <c r="K250" s="1"/>
  <c r="E250"/>
  <c r="B250"/>
  <c r="A250"/>
  <c r="L249"/>
  <c r="B249"/>
  <c r="A249"/>
  <c r="L248"/>
  <c r="B248"/>
  <c r="A248"/>
  <c r="G247"/>
  <c r="F247"/>
  <c r="E247"/>
  <c r="B247"/>
  <c r="A247"/>
  <c r="G246"/>
  <c r="F246"/>
  <c r="E246"/>
  <c r="B246"/>
  <c r="A246"/>
  <c r="G245"/>
  <c r="F245"/>
  <c r="K245" s="1"/>
  <c r="E245"/>
  <c r="B245"/>
  <c r="A245"/>
  <c r="G244"/>
  <c r="F244"/>
  <c r="K244" s="1"/>
  <c r="E244"/>
  <c r="B244"/>
  <c r="A244"/>
  <c r="G243"/>
  <c r="F243"/>
  <c r="K243" s="1"/>
  <c r="E243"/>
  <c r="B243"/>
  <c r="A243"/>
  <c r="G242"/>
  <c r="F242"/>
  <c r="K242" s="1"/>
  <c r="E242"/>
  <c r="B242"/>
  <c r="A242"/>
  <c r="G241"/>
  <c r="F241"/>
  <c r="K241" s="1"/>
  <c r="E241"/>
  <c r="B241"/>
  <c r="A241"/>
  <c r="G240"/>
  <c r="F240"/>
  <c r="K240" s="1"/>
  <c r="E240"/>
  <c r="B240"/>
  <c r="A240"/>
  <c r="G239"/>
  <c r="F239"/>
  <c r="K239" s="1"/>
  <c r="E239"/>
  <c r="B239"/>
  <c r="A239"/>
  <c r="G238"/>
  <c r="F238"/>
  <c r="E238"/>
  <c r="B238"/>
  <c r="A238"/>
  <c r="G237"/>
  <c r="F237"/>
  <c r="K237" s="1"/>
  <c r="E237"/>
  <c r="B237"/>
  <c r="A237"/>
  <c r="G236"/>
  <c r="F236"/>
  <c r="K236" s="1"/>
  <c r="E236"/>
  <c r="B236"/>
  <c r="A236"/>
  <c r="G235"/>
  <c r="F235"/>
  <c r="K235" s="1"/>
  <c r="E235"/>
  <c r="B235"/>
  <c r="A235"/>
  <c r="G234"/>
  <c r="F234"/>
  <c r="K234" s="1"/>
  <c r="E234"/>
  <c r="B234"/>
  <c r="A234"/>
  <c r="G233"/>
  <c r="F233"/>
  <c r="K233" s="1"/>
  <c r="E233"/>
  <c r="B233"/>
  <c r="A233"/>
  <c r="G232"/>
  <c r="F232"/>
  <c r="K232" s="1"/>
  <c r="E232"/>
  <c r="B232"/>
  <c r="A232"/>
  <c r="G231"/>
  <c r="F231"/>
  <c r="K231" s="1"/>
  <c r="E231"/>
  <c r="B231"/>
  <c r="A231"/>
  <c r="G230"/>
  <c r="F230"/>
  <c r="K230" s="1"/>
  <c r="E230"/>
  <c r="B230"/>
  <c r="A230"/>
  <c r="G229"/>
  <c r="F229"/>
  <c r="K229" s="1"/>
  <c r="E229"/>
  <c r="B229"/>
  <c r="A229"/>
  <c r="G228"/>
  <c r="F228"/>
  <c r="K228" s="1"/>
  <c r="E228"/>
  <c r="B228"/>
  <c r="A228"/>
  <c r="G227"/>
  <c r="F227"/>
  <c r="K227" s="1"/>
  <c r="E227"/>
  <c r="B227"/>
  <c r="A227"/>
  <c r="G226"/>
  <c r="F226"/>
  <c r="K226" s="1"/>
  <c r="E226"/>
  <c r="B226"/>
  <c r="A226"/>
  <c r="G225"/>
  <c r="F225"/>
  <c r="K225" s="1"/>
  <c r="E225"/>
  <c r="B225"/>
  <c r="A225"/>
  <c r="G224"/>
  <c r="F224"/>
  <c r="K224" s="1"/>
  <c r="E224"/>
  <c r="B224"/>
  <c r="A224"/>
  <c r="G223"/>
  <c r="F223"/>
  <c r="K223" s="1"/>
  <c r="E223"/>
  <c r="B223"/>
  <c r="A223"/>
  <c r="G222"/>
  <c r="F222"/>
  <c r="K222" s="1"/>
  <c r="B222"/>
  <c r="A222"/>
  <c r="G221"/>
  <c r="F221"/>
  <c r="L221" s="1"/>
  <c r="E221"/>
  <c r="B221"/>
  <c r="A221"/>
  <c r="G220"/>
  <c r="F220"/>
  <c r="L220" s="1"/>
  <c r="E220"/>
  <c r="B220"/>
  <c r="A220"/>
  <c r="G219"/>
  <c r="F219"/>
  <c r="L219" s="1"/>
  <c r="E219"/>
  <c r="B219"/>
  <c r="A219"/>
  <c r="G218"/>
  <c r="F218"/>
  <c r="L218" s="1"/>
  <c r="E218"/>
  <c r="B218"/>
  <c r="A218"/>
  <c r="G217"/>
  <c r="F217"/>
  <c r="L217" s="1"/>
  <c r="E217"/>
  <c r="B217"/>
  <c r="A217"/>
  <c r="G216"/>
  <c r="F216"/>
  <c r="L216" s="1"/>
  <c r="E216"/>
  <c r="B216"/>
  <c r="A216"/>
  <c r="G215"/>
  <c r="F215"/>
  <c r="L215" s="1"/>
  <c r="E215"/>
  <c r="B215"/>
  <c r="A215"/>
  <c r="G214"/>
  <c r="F214"/>
  <c r="L214" s="1"/>
  <c r="E214"/>
  <c r="B214"/>
  <c r="A214"/>
  <c r="G213"/>
  <c r="F213"/>
  <c r="L213" s="1"/>
  <c r="E213"/>
  <c r="B213"/>
  <c r="A213"/>
  <c r="G212"/>
  <c r="F212"/>
  <c r="L212" s="1"/>
  <c r="B212"/>
  <c r="A212"/>
  <c r="G211"/>
  <c r="F211"/>
  <c r="K211" s="1"/>
  <c r="E211"/>
  <c r="B211"/>
  <c r="A211"/>
  <c r="G210"/>
  <c r="F210"/>
  <c r="K210" s="1"/>
  <c r="E210"/>
  <c r="B210"/>
  <c r="A210"/>
  <c r="G209"/>
  <c r="F209"/>
  <c r="K209" s="1"/>
  <c r="E209"/>
  <c r="B209"/>
  <c r="A209"/>
  <c r="L208"/>
  <c r="B208"/>
  <c r="A208"/>
  <c r="L207"/>
  <c r="B207"/>
  <c r="A207"/>
  <c r="G206"/>
  <c r="F206"/>
  <c r="K206" s="1"/>
  <c r="E206"/>
  <c r="B206"/>
  <c r="A206"/>
  <c r="G205"/>
  <c r="F205"/>
  <c r="K205" s="1"/>
  <c r="E205"/>
  <c r="B205"/>
  <c r="A205"/>
  <c r="G204"/>
  <c r="F204"/>
  <c r="K204" s="1"/>
  <c r="E204"/>
  <c r="B204"/>
  <c r="A204"/>
  <c r="L203"/>
  <c r="B203"/>
  <c r="A203"/>
  <c r="G202"/>
  <c r="F202"/>
  <c r="L202" s="1"/>
  <c r="E202"/>
  <c r="B202"/>
  <c r="A202"/>
  <c r="G201"/>
  <c r="F201"/>
  <c r="L201" s="1"/>
  <c r="E201"/>
  <c r="B201"/>
  <c r="A201"/>
  <c r="G200"/>
  <c r="F200"/>
  <c r="L200" s="1"/>
  <c r="E200"/>
  <c r="B200"/>
  <c r="A200"/>
  <c r="G199"/>
  <c r="F199"/>
  <c r="L199" s="1"/>
  <c r="E199"/>
  <c r="B199"/>
  <c r="A199"/>
  <c r="G198"/>
  <c r="F198"/>
  <c r="L198" s="1"/>
  <c r="E198"/>
  <c r="B198"/>
  <c r="A198"/>
  <c r="G197"/>
  <c r="F197"/>
  <c r="L197" s="1"/>
  <c r="E197"/>
  <c r="B197"/>
  <c r="A197"/>
  <c r="G196"/>
  <c r="F196"/>
  <c r="L196" s="1"/>
  <c r="E196"/>
  <c r="B196"/>
  <c r="A196"/>
  <c r="G195"/>
  <c r="F195"/>
  <c r="L195" s="1"/>
  <c r="E195"/>
  <c r="B195"/>
  <c r="A195"/>
  <c r="G194"/>
  <c r="F194"/>
  <c r="L194" s="1"/>
  <c r="E194"/>
  <c r="B194"/>
  <c r="A194"/>
  <c r="G193"/>
  <c r="F193"/>
  <c r="L193" s="1"/>
  <c r="E193"/>
  <c r="B193"/>
  <c r="A193"/>
  <c r="G192"/>
  <c r="F192"/>
  <c r="L192" s="1"/>
  <c r="E192"/>
  <c r="B192"/>
  <c r="A192"/>
  <c r="G191"/>
  <c r="F191"/>
  <c r="L191" s="1"/>
  <c r="E191"/>
  <c r="B191"/>
  <c r="A191"/>
  <c r="G190"/>
  <c r="F190"/>
  <c r="L190" s="1"/>
  <c r="E190"/>
  <c r="B190"/>
  <c r="A190"/>
  <c r="G189"/>
  <c r="F189"/>
  <c r="L189" s="1"/>
  <c r="E189"/>
  <c r="B189"/>
  <c r="A189"/>
  <c r="G188"/>
  <c r="F188"/>
  <c r="L188" s="1"/>
  <c r="E188"/>
  <c r="B188"/>
  <c r="A188"/>
  <c r="G187"/>
  <c r="F187"/>
  <c r="L187" s="1"/>
  <c r="E187"/>
  <c r="B187"/>
  <c r="A187"/>
  <c r="G186"/>
  <c r="F186"/>
  <c r="L186" s="1"/>
  <c r="E186"/>
  <c r="B186"/>
  <c r="A186"/>
  <c r="G185"/>
  <c r="F185"/>
  <c r="L185" s="1"/>
  <c r="E185"/>
  <c r="B185"/>
  <c r="A185"/>
  <c r="G184"/>
  <c r="F184"/>
  <c r="L184" s="1"/>
  <c r="E184"/>
  <c r="B184"/>
  <c r="A184"/>
  <c r="G183"/>
  <c r="F183"/>
  <c r="L183" s="1"/>
  <c r="E183"/>
  <c r="B183"/>
  <c r="A183"/>
  <c r="G182"/>
  <c r="F182"/>
  <c r="L182" s="1"/>
  <c r="E182"/>
  <c r="B182"/>
  <c r="A182"/>
  <c r="L181"/>
  <c r="B181"/>
  <c r="A181"/>
  <c r="L180"/>
  <c r="B180"/>
  <c r="A180"/>
  <c r="G179"/>
  <c r="F179"/>
  <c r="K179" s="1"/>
  <c r="E179"/>
  <c r="B179"/>
  <c r="A179"/>
  <c r="G178"/>
  <c r="F178"/>
  <c r="K178" s="1"/>
  <c r="E178"/>
  <c r="B178"/>
  <c r="A178"/>
  <c r="L177"/>
  <c r="B177"/>
  <c r="A177"/>
  <c r="G176"/>
  <c r="F176"/>
  <c r="K176" s="1"/>
  <c r="E176"/>
  <c r="B176"/>
  <c r="A176"/>
  <c r="G175"/>
  <c r="F175"/>
  <c r="K175" s="1"/>
  <c r="E175"/>
  <c r="B175"/>
  <c r="A175"/>
  <c r="G174"/>
  <c r="F174"/>
  <c r="K174" s="1"/>
  <c r="E174"/>
  <c r="B174"/>
  <c r="A174"/>
  <c r="G173"/>
  <c r="F173"/>
  <c r="K173" s="1"/>
  <c r="E173"/>
  <c r="B173"/>
  <c r="A173"/>
  <c r="G172"/>
  <c r="F172"/>
  <c r="K172" s="1"/>
  <c r="E172"/>
  <c r="B172"/>
  <c r="A172"/>
  <c r="L171"/>
  <c r="B171"/>
  <c r="A171"/>
  <c r="G170"/>
  <c r="F170"/>
  <c r="L170" s="1"/>
  <c r="E170"/>
  <c r="B170"/>
  <c r="A170"/>
  <c r="G169"/>
  <c r="F169"/>
  <c r="L169" s="1"/>
  <c r="E169"/>
  <c r="B169"/>
  <c r="A169"/>
  <c r="L168"/>
  <c r="B168"/>
  <c r="A168"/>
  <c r="G167"/>
  <c r="F167"/>
  <c r="K167" s="1"/>
  <c r="E167"/>
  <c r="B167"/>
  <c r="A167"/>
  <c r="G166"/>
  <c r="F166"/>
  <c r="K166" s="1"/>
  <c r="E166"/>
  <c r="B166"/>
  <c r="A166"/>
  <c r="G165"/>
  <c r="F165"/>
  <c r="K165" s="1"/>
  <c r="E165"/>
  <c r="B165"/>
  <c r="A165"/>
  <c r="G164"/>
  <c r="F164"/>
  <c r="K164" s="1"/>
  <c r="E164"/>
  <c r="B164"/>
  <c r="A164"/>
  <c r="G163"/>
  <c r="F163"/>
  <c r="K163" s="1"/>
  <c r="B163"/>
  <c r="A163"/>
  <c r="G162"/>
  <c r="F162"/>
  <c r="K162" s="1"/>
  <c r="E162"/>
  <c r="B162"/>
  <c r="A162"/>
  <c r="G161"/>
  <c r="F161"/>
  <c r="K161" s="1"/>
  <c r="E161"/>
  <c r="B161"/>
  <c r="A161"/>
  <c r="G160"/>
  <c r="F160"/>
  <c r="K160" s="1"/>
  <c r="E160"/>
  <c r="B160"/>
  <c r="A160"/>
  <c r="L159"/>
  <c r="B159"/>
  <c r="A159"/>
  <c r="G158"/>
  <c r="F158"/>
  <c r="K158" s="1"/>
  <c r="E158"/>
  <c r="B158"/>
  <c r="A158"/>
  <c r="G157"/>
  <c r="F157"/>
  <c r="K157" s="1"/>
  <c r="E157"/>
  <c r="B157"/>
  <c r="A157"/>
  <c r="G156"/>
  <c r="F156"/>
  <c r="K156" s="1"/>
  <c r="E156"/>
  <c r="B156"/>
  <c r="A156"/>
  <c r="G155"/>
  <c r="F155"/>
  <c r="K155" s="1"/>
  <c r="E155"/>
  <c r="B155"/>
  <c r="A155"/>
  <c r="G154"/>
  <c r="F154"/>
  <c r="K154" s="1"/>
  <c r="E154"/>
  <c r="B154"/>
  <c r="A154"/>
  <c r="G153"/>
  <c r="F153"/>
  <c r="K153" s="1"/>
  <c r="E153"/>
  <c r="B153"/>
  <c r="A153"/>
  <c r="G152"/>
  <c r="F152"/>
  <c r="K152" s="1"/>
  <c r="E152"/>
  <c r="B152"/>
  <c r="A152"/>
  <c r="G151"/>
  <c r="F151"/>
  <c r="K151" s="1"/>
  <c r="E151"/>
  <c r="B151"/>
  <c r="A151"/>
  <c r="L150"/>
  <c r="B150"/>
  <c r="A150"/>
  <c r="L149"/>
  <c r="B149"/>
  <c r="A149"/>
  <c r="G148"/>
  <c r="F148"/>
  <c r="K148" s="1"/>
  <c r="E148"/>
  <c r="B148"/>
  <c r="A148"/>
  <c r="G147"/>
  <c r="F147"/>
  <c r="K147" s="1"/>
  <c r="E147"/>
  <c r="B147"/>
  <c r="A147"/>
  <c r="G146"/>
  <c r="F146"/>
  <c r="K146" s="1"/>
  <c r="E146"/>
  <c r="B146"/>
  <c r="A146"/>
  <c r="G145"/>
  <c r="F145"/>
  <c r="K145" s="1"/>
  <c r="E145"/>
  <c r="B145"/>
  <c r="A145"/>
  <c r="G144"/>
  <c r="F144"/>
  <c r="K144" s="1"/>
  <c r="E144"/>
  <c r="B144"/>
  <c r="A144"/>
  <c r="G143"/>
  <c r="F143"/>
  <c r="K143" s="1"/>
  <c r="E143"/>
  <c r="B143"/>
  <c r="A143"/>
  <c r="G142"/>
  <c r="F142"/>
  <c r="K142" s="1"/>
  <c r="E142"/>
  <c r="B142"/>
  <c r="A142"/>
  <c r="G141"/>
  <c r="F141"/>
  <c r="K141" s="1"/>
  <c r="E141"/>
  <c r="B141"/>
  <c r="A141"/>
  <c r="G140"/>
  <c r="F140"/>
  <c r="K140" s="1"/>
  <c r="E140"/>
  <c r="B140"/>
  <c r="A140"/>
  <c r="G139"/>
  <c r="F139"/>
  <c r="K139" s="1"/>
  <c r="E139"/>
  <c r="B139"/>
  <c r="A139"/>
  <c r="G138"/>
  <c r="F138"/>
  <c r="K138" s="1"/>
  <c r="E138"/>
  <c r="B138"/>
  <c r="A138"/>
  <c r="G137"/>
  <c r="F137"/>
  <c r="K137" s="1"/>
  <c r="E137"/>
  <c r="B137"/>
  <c r="A137"/>
  <c r="L136"/>
  <c r="B136"/>
  <c r="A136"/>
  <c r="G135"/>
  <c r="F135"/>
  <c r="K135" s="1"/>
  <c r="E135"/>
  <c r="B135"/>
  <c r="A135"/>
  <c r="G134"/>
  <c r="F134"/>
  <c r="K134" s="1"/>
  <c r="E134"/>
  <c r="B134"/>
  <c r="A134"/>
  <c r="G133"/>
  <c r="F133"/>
  <c r="K133" s="1"/>
  <c r="E133"/>
  <c r="B133"/>
  <c r="A133"/>
  <c r="G132"/>
  <c r="F132"/>
  <c r="K132" s="1"/>
  <c r="E132"/>
  <c r="B132"/>
  <c r="A132"/>
  <c r="G131"/>
  <c r="F131"/>
  <c r="K131" s="1"/>
  <c r="E131"/>
  <c r="B131"/>
  <c r="A131"/>
  <c r="G130"/>
  <c r="F130"/>
  <c r="K130" s="1"/>
  <c r="E130"/>
  <c r="B130"/>
  <c r="A130"/>
  <c r="G129"/>
  <c r="F129"/>
  <c r="K129" s="1"/>
  <c r="E129"/>
  <c r="B129"/>
  <c r="A129"/>
  <c r="G128"/>
  <c r="F128"/>
  <c r="K128" s="1"/>
  <c r="E128"/>
  <c r="B128"/>
  <c r="A128"/>
  <c r="G127"/>
  <c r="F127"/>
  <c r="K127" s="1"/>
  <c r="E127"/>
  <c r="B127"/>
  <c r="A127"/>
  <c r="G126"/>
  <c r="F126"/>
  <c r="K126" s="1"/>
  <c r="E126"/>
  <c r="B126"/>
  <c r="A126"/>
  <c r="G125"/>
  <c r="F125"/>
  <c r="K125" s="1"/>
  <c r="B125"/>
  <c r="B124"/>
  <c r="A124"/>
  <c r="G123"/>
  <c r="F123"/>
  <c r="K123" s="1"/>
  <c r="E123"/>
  <c r="B123"/>
  <c r="A123"/>
  <c r="G122"/>
  <c r="F122"/>
  <c r="K122" s="1"/>
  <c r="E122"/>
  <c r="B122"/>
  <c r="A122"/>
  <c r="G121"/>
  <c r="F121"/>
  <c r="K121" s="1"/>
  <c r="E121"/>
  <c r="B121"/>
  <c r="A121"/>
  <c r="G120"/>
  <c r="F120"/>
  <c r="K120" s="1"/>
  <c r="E120"/>
  <c r="B120"/>
  <c r="A120"/>
  <c r="G119"/>
  <c r="F119"/>
  <c r="K119" s="1"/>
  <c r="E119"/>
  <c r="B119"/>
  <c r="A119"/>
  <c r="G118"/>
  <c r="F118"/>
  <c r="K118" s="1"/>
  <c r="E118"/>
  <c r="B118"/>
  <c r="A118"/>
  <c r="G117"/>
  <c r="F117"/>
  <c r="K117" s="1"/>
  <c r="E117"/>
  <c r="B117"/>
  <c r="A117"/>
  <c r="G116"/>
  <c r="F116"/>
  <c r="K116" s="1"/>
  <c r="E116"/>
  <c r="B116"/>
  <c r="A116"/>
  <c r="G115"/>
  <c r="F115"/>
  <c r="K115" s="1"/>
  <c r="E115"/>
  <c r="B115"/>
  <c r="A115"/>
  <c r="B114"/>
  <c r="A114"/>
  <c r="G113"/>
  <c r="F113"/>
  <c r="L113" s="1"/>
  <c r="E113"/>
  <c r="B113"/>
  <c r="A113"/>
  <c r="G112"/>
  <c r="F112"/>
  <c r="L112" s="1"/>
  <c r="E112"/>
  <c r="B112"/>
  <c r="A112"/>
  <c r="G111"/>
  <c r="F111"/>
  <c r="L111" s="1"/>
  <c r="E111"/>
  <c r="B111"/>
  <c r="A111"/>
  <c r="G110"/>
  <c r="F110"/>
  <c r="L110" s="1"/>
  <c r="E110"/>
  <c r="B110"/>
  <c r="A110"/>
  <c r="G109"/>
  <c r="F109"/>
  <c r="L109" s="1"/>
  <c r="E109"/>
  <c r="B109"/>
  <c r="A109"/>
  <c r="G108"/>
  <c r="F108"/>
  <c r="L108" s="1"/>
  <c r="E108"/>
  <c r="B108"/>
  <c r="A108"/>
  <c r="B107"/>
  <c r="A107"/>
  <c r="B106"/>
  <c r="A106"/>
  <c r="G105"/>
  <c r="F105"/>
  <c r="L105" s="1"/>
  <c r="E105"/>
  <c r="B105"/>
  <c r="A105"/>
  <c r="G104"/>
  <c r="F104"/>
  <c r="L104" s="1"/>
  <c r="E104"/>
  <c r="B104"/>
  <c r="A104"/>
  <c r="G103"/>
  <c r="F103"/>
  <c r="L103" s="1"/>
  <c r="E103"/>
  <c r="B103"/>
  <c r="A103"/>
  <c r="G102"/>
  <c r="F102"/>
  <c r="L102" s="1"/>
  <c r="E102"/>
  <c r="B102"/>
  <c r="A102"/>
  <c r="G101"/>
  <c r="F101"/>
  <c r="L101" s="1"/>
  <c r="E101"/>
  <c r="B101"/>
  <c r="A101"/>
  <c r="G100"/>
  <c r="F100"/>
  <c r="L100" s="1"/>
  <c r="E100"/>
  <c r="B100"/>
  <c r="A100"/>
  <c r="B99"/>
  <c r="A99"/>
  <c r="G98"/>
  <c r="F98"/>
  <c r="K98" s="1"/>
  <c r="E98"/>
  <c r="B98"/>
  <c r="A98"/>
  <c r="G97"/>
  <c r="F97"/>
  <c r="K97" s="1"/>
  <c r="E97"/>
  <c r="B97"/>
  <c r="A97"/>
  <c r="G96"/>
  <c r="F96"/>
  <c r="K96" s="1"/>
  <c r="E96"/>
  <c r="B96"/>
  <c r="A96"/>
  <c r="G95"/>
  <c r="F95"/>
  <c r="K95" s="1"/>
  <c r="E95"/>
  <c r="B95"/>
  <c r="A95"/>
  <c r="G94"/>
  <c r="F94"/>
  <c r="K94" s="1"/>
  <c r="B94"/>
  <c r="A94"/>
  <c r="G93"/>
  <c r="F93"/>
  <c r="K93" s="1"/>
  <c r="E93"/>
  <c r="B93"/>
  <c r="A93"/>
  <c r="G92"/>
  <c r="F92"/>
  <c r="K92" s="1"/>
  <c r="E92"/>
  <c r="B92"/>
  <c r="A92"/>
  <c r="G91"/>
  <c r="F91"/>
  <c r="K91" s="1"/>
  <c r="E91"/>
  <c r="B91"/>
  <c r="A91"/>
  <c r="G90"/>
  <c r="F90"/>
  <c r="K90" s="1"/>
  <c r="E90"/>
  <c r="B90"/>
  <c r="A90"/>
  <c r="G89"/>
  <c r="F89"/>
  <c r="K89" s="1"/>
  <c r="E89"/>
  <c r="B89"/>
  <c r="A89"/>
  <c r="G88"/>
  <c r="F88"/>
  <c r="K88" s="1"/>
  <c r="E88"/>
  <c r="B88"/>
  <c r="A88"/>
  <c r="G87"/>
  <c r="F87"/>
  <c r="K87" s="1"/>
  <c r="E87"/>
  <c r="B87"/>
  <c r="A87"/>
  <c r="G86"/>
  <c r="F86"/>
  <c r="K86" s="1"/>
  <c r="E86"/>
  <c r="B86"/>
  <c r="A86"/>
  <c r="G85"/>
  <c r="F85"/>
  <c r="K85" s="1"/>
  <c r="E85"/>
  <c r="B85"/>
  <c r="A85"/>
  <c r="G84"/>
  <c r="F84"/>
  <c r="K84" s="1"/>
  <c r="B84"/>
  <c r="A84"/>
  <c r="G83"/>
  <c r="F83"/>
  <c r="L83" s="1"/>
  <c r="E83"/>
  <c r="B83"/>
  <c r="A83"/>
  <c r="G82"/>
  <c r="F82"/>
  <c r="L82" s="1"/>
  <c r="E82"/>
  <c r="B82"/>
  <c r="A82"/>
  <c r="G81"/>
  <c r="F81"/>
  <c r="L81" s="1"/>
  <c r="E81"/>
  <c r="B81"/>
  <c r="A81"/>
  <c r="G80"/>
  <c r="F80"/>
  <c r="L80" s="1"/>
  <c r="E80"/>
  <c r="B80"/>
  <c r="A80"/>
  <c r="G79"/>
  <c r="F79"/>
  <c r="L79" s="1"/>
  <c r="E79"/>
  <c r="B79"/>
  <c r="A79"/>
  <c r="G78"/>
  <c r="F78"/>
  <c r="L78" s="1"/>
  <c r="E78"/>
  <c r="B78"/>
  <c r="A78"/>
  <c r="G77"/>
  <c r="F77"/>
  <c r="L77" s="1"/>
  <c r="E77"/>
  <c r="B77"/>
  <c r="A77"/>
  <c r="B76"/>
  <c r="A76"/>
  <c r="G75"/>
  <c r="F75"/>
  <c r="K75" s="1"/>
  <c r="E75"/>
  <c r="B75"/>
  <c r="A75"/>
  <c r="G74"/>
  <c r="F74"/>
  <c r="K74" s="1"/>
  <c r="E74"/>
  <c r="B74"/>
  <c r="A74"/>
  <c r="B73"/>
  <c r="A73"/>
  <c r="G72"/>
  <c r="F72"/>
  <c r="L72" s="1"/>
  <c r="E72"/>
  <c r="B72"/>
  <c r="A72"/>
  <c r="G71"/>
  <c r="F71"/>
  <c r="L71" s="1"/>
  <c r="E71"/>
  <c r="B71"/>
  <c r="A71"/>
  <c r="G70"/>
  <c r="F70"/>
  <c r="L70" s="1"/>
  <c r="E70"/>
  <c r="B70"/>
  <c r="A70"/>
  <c r="G69"/>
  <c r="F69"/>
  <c r="L69" s="1"/>
  <c r="E69"/>
  <c r="B69"/>
  <c r="A69"/>
  <c r="G68"/>
  <c r="F68"/>
  <c r="L68" s="1"/>
  <c r="B68"/>
  <c r="A68"/>
  <c r="G67"/>
  <c r="F67"/>
  <c r="K67" s="1"/>
  <c r="E67"/>
  <c r="B67"/>
  <c r="A67"/>
  <c r="B66"/>
  <c r="A66"/>
  <c r="G65"/>
  <c r="F65"/>
  <c r="K65" s="1"/>
  <c r="E65"/>
  <c r="B65"/>
  <c r="A65"/>
  <c r="G64"/>
  <c r="F64"/>
  <c r="K64" s="1"/>
  <c r="E64"/>
  <c r="B64"/>
  <c r="A64"/>
  <c r="G63"/>
  <c r="F63"/>
  <c r="K63" s="1"/>
  <c r="E63"/>
  <c r="B63"/>
  <c r="A63"/>
  <c r="G62"/>
  <c r="F62"/>
  <c r="K62" s="1"/>
  <c r="E62"/>
  <c r="B62"/>
  <c r="A62"/>
  <c r="G61"/>
  <c r="F61"/>
  <c r="K61" s="1"/>
  <c r="E61"/>
  <c r="B61"/>
  <c r="A61"/>
  <c r="G60"/>
  <c r="F60"/>
  <c r="K60" s="1"/>
  <c r="E60"/>
  <c r="B60"/>
  <c r="A60"/>
  <c r="G59"/>
  <c r="F59"/>
  <c r="K59" s="1"/>
  <c r="B59"/>
  <c r="A59"/>
  <c r="G58"/>
  <c r="F58"/>
  <c r="L58" s="1"/>
  <c r="E58"/>
  <c r="B58"/>
  <c r="A58"/>
  <c r="G57"/>
  <c r="F57"/>
  <c r="L57" s="1"/>
  <c r="E57"/>
  <c r="B57"/>
  <c r="A57"/>
  <c r="B56"/>
  <c r="A56"/>
  <c r="G55"/>
  <c r="F55"/>
  <c r="K55" s="1"/>
  <c r="E55"/>
  <c r="B55"/>
  <c r="A55"/>
  <c r="G54"/>
  <c r="F54"/>
  <c r="K54" s="1"/>
  <c r="E54"/>
  <c r="B54"/>
  <c r="A54"/>
  <c r="G53"/>
  <c r="F53"/>
  <c r="K53" s="1"/>
  <c r="E53"/>
  <c r="B53"/>
  <c r="A53"/>
  <c r="G52"/>
  <c r="F52"/>
  <c r="K52" s="1"/>
  <c r="E52"/>
  <c r="B52"/>
  <c r="A52"/>
  <c r="G51"/>
  <c r="F51"/>
  <c r="K51" s="1"/>
  <c r="E51"/>
  <c r="B51"/>
  <c r="A51"/>
  <c r="G50"/>
  <c r="F50"/>
  <c r="K50" s="1"/>
  <c r="E50"/>
  <c r="B50"/>
  <c r="A50"/>
  <c r="G49"/>
  <c r="F49"/>
  <c r="K49" s="1"/>
  <c r="E49"/>
  <c r="B49"/>
  <c r="A49"/>
  <c r="B48"/>
  <c r="A48"/>
  <c r="B47"/>
  <c r="A47"/>
  <c r="G46"/>
  <c r="F46"/>
  <c r="K46" s="1"/>
  <c r="E46"/>
  <c r="B46"/>
  <c r="A46"/>
  <c r="G45"/>
  <c r="F45"/>
  <c r="K45" s="1"/>
  <c r="E45"/>
  <c r="B45"/>
  <c r="A45"/>
  <c r="L44"/>
  <c r="K44"/>
  <c r="J44"/>
  <c r="B44"/>
  <c r="A44"/>
  <c r="G43"/>
  <c r="F43"/>
  <c r="K43" s="1"/>
  <c r="E43"/>
  <c r="B43"/>
  <c r="A43"/>
  <c r="B42"/>
  <c r="A42"/>
  <c r="B41"/>
  <c r="A41"/>
  <c r="G40"/>
  <c r="F40"/>
  <c r="K40" s="1"/>
  <c r="E40"/>
  <c r="B40"/>
  <c r="A40"/>
  <c r="B39"/>
  <c r="A39"/>
  <c r="G38"/>
  <c r="F38"/>
  <c r="K38" s="1"/>
  <c r="E38"/>
  <c r="B38"/>
  <c r="A38"/>
  <c r="B37"/>
  <c r="A37"/>
  <c r="G36"/>
  <c r="F36"/>
  <c r="K36" s="1"/>
  <c r="E36"/>
  <c r="B36"/>
  <c r="A36"/>
  <c r="B35"/>
  <c r="A35"/>
  <c r="G34"/>
  <c r="F34"/>
  <c r="K34" s="1"/>
  <c r="E34"/>
  <c r="B34"/>
  <c r="A34"/>
  <c r="B33"/>
  <c r="A33"/>
  <c r="B32"/>
  <c r="A32"/>
  <c r="G31"/>
  <c r="F31"/>
  <c r="K31" s="1"/>
  <c r="E31"/>
  <c r="B31"/>
  <c r="A31"/>
  <c r="G30"/>
  <c r="F30"/>
  <c r="K30" s="1"/>
  <c r="E30"/>
  <c r="B30"/>
  <c r="A30"/>
  <c r="B29"/>
  <c r="A29"/>
  <c r="G28"/>
  <c r="F28"/>
  <c r="K28" s="1"/>
  <c r="E28"/>
  <c r="B28"/>
  <c r="A28"/>
  <c r="G27"/>
  <c r="F27"/>
  <c r="K27" s="1"/>
  <c r="E27"/>
  <c r="B27"/>
  <c r="A27"/>
  <c r="B26"/>
  <c r="A26"/>
  <c r="B25"/>
  <c r="A25"/>
  <c r="G24"/>
  <c r="F24"/>
  <c r="K24" s="1"/>
  <c r="E24"/>
  <c r="B24"/>
  <c r="A24"/>
  <c r="G23"/>
  <c r="F23"/>
  <c r="K23" s="1"/>
  <c r="E23"/>
  <c r="B23"/>
  <c r="A23"/>
  <c r="G22"/>
  <c r="F22"/>
  <c r="K22" s="1"/>
  <c r="E22"/>
  <c r="B22"/>
  <c r="A22"/>
  <c r="G21"/>
  <c r="F21"/>
  <c r="K21" s="1"/>
  <c r="E21"/>
  <c r="B21"/>
  <c r="A21"/>
  <c r="B20"/>
  <c r="A20"/>
  <c r="G19"/>
  <c r="F19"/>
  <c r="K19" s="1"/>
  <c r="E19"/>
  <c r="B19"/>
  <c r="A19"/>
  <c r="G18"/>
  <c r="F18"/>
  <c r="K18" s="1"/>
  <c r="E18"/>
  <c r="B18"/>
  <c r="A18"/>
  <c r="G17"/>
  <c r="F17"/>
  <c r="K17" s="1"/>
  <c r="E17"/>
  <c r="B17"/>
  <c r="A17"/>
  <c r="G16"/>
  <c r="F16"/>
  <c r="K16" s="1"/>
  <c r="E16"/>
  <c r="B16"/>
  <c r="A16"/>
  <c r="G15"/>
  <c r="F15"/>
  <c r="K15" s="1"/>
  <c r="E15"/>
  <c r="B15"/>
  <c r="A15"/>
  <c r="B14"/>
  <c r="A14"/>
  <c r="G1045806" i="17"/>
  <c r="F1045806"/>
  <c r="E1045806"/>
  <c r="B1045806"/>
  <c r="G328"/>
  <c r="F328"/>
  <c r="K328" s="1"/>
  <c r="E328"/>
  <c r="B328"/>
  <c r="A328"/>
  <c r="L327"/>
  <c r="B327"/>
  <c r="A327"/>
  <c r="G326"/>
  <c r="F326"/>
  <c r="E326"/>
  <c r="B326"/>
  <c r="A326"/>
  <c r="G325"/>
  <c r="F325"/>
  <c r="E325"/>
  <c r="B325"/>
  <c r="A325"/>
  <c r="G324"/>
  <c r="F324"/>
  <c r="E324"/>
  <c r="B324"/>
  <c r="A324"/>
  <c r="G323"/>
  <c r="F323"/>
  <c r="E323"/>
  <c r="B323"/>
  <c r="A323"/>
  <c r="L322"/>
  <c r="B322"/>
  <c r="A322"/>
  <c r="G321"/>
  <c r="F321"/>
  <c r="E321"/>
  <c r="B321"/>
  <c r="A321"/>
  <c r="G320"/>
  <c r="F320"/>
  <c r="L320" s="1"/>
  <c r="E320"/>
  <c r="B320"/>
  <c r="A320"/>
  <c r="G319"/>
  <c r="F319"/>
  <c r="L319" s="1"/>
  <c r="E319"/>
  <c r="B319"/>
  <c r="A319"/>
  <c r="G318"/>
  <c r="F318"/>
  <c r="L318" s="1"/>
  <c r="E318"/>
  <c r="B318"/>
  <c r="A318"/>
  <c r="G317"/>
  <c r="F317"/>
  <c r="L317" s="1"/>
  <c r="E317"/>
  <c r="B317"/>
  <c r="A317"/>
  <c r="L316"/>
  <c r="B316"/>
  <c r="A316"/>
  <c r="G315"/>
  <c r="F315"/>
  <c r="L315" s="1"/>
  <c r="E315"/>
  <c r="B315"/>
  <c r="A315"/>
  <c r="G314"/>
  <c r="F314"/>
  <c r="L314" s="1"/>
  <c r="E314"/>
  <c r="B314"/>
  <c r="A314"/>
  <c r="G313"/>
  <c r="F313"/>
  <c r="L313" s="1"/>
  <c r="E313"/>
  <c r="B313"/>
  <c r="A313"/>
  <c r="G312"/>
  <c r="F312"/>
  <c r="L312" s="1"/>
  <c r="E312"/>
  <c r="B312"/>
  <c r="A312"/>
  <c r="G311"/>
  <c r="F311"/>
  <c r="L311" s="1"/>
  <c r="E311"/>
  <c r="B311"/>
  <c r="A311"/>
  <c r="G310"/>
  <c r="F310"/>
  <c r="L310" s="1"/>
  <c r="E310"/>
  <c r="B310"/>
  <c r="A310"/>
  <c r="G309"/>
  <c r="F309"/>
  <c r="L309" s="1"/>
  <c r="E309"/>
  <c r="B309"/>
  <c r="A309"/>
  <c r="L308"/>
  <c r="B308"/>
  <c r="A308"/>
  <c r="G307"/>
  <c r="F307"/>
  <c r="K307" s="1"/>
  <c r="E307"/>
  <c r="B307"/>
  <c r="A307"/>
  <c r="G306"/>
  <c r="F306"/>
  <c r="K306" s="1"/>
  <c r="E306"/>
  <c r="B306"/>
  <c r="A306"/>
  <c r="G305"/>
  <c r="F305"/>
  <c r="K305" s="1"/>
  <c r="E305"/>
  <c r="B305"/>
  <c r="A305"/>
  <c r="G304"/>
  <c r="F304"/>
  <c r="K304" s="1"/>
  <c r="E304"/>
  <c r="B304"/>
  <c r="A304"/>
  <c r="L303"/>
  <c r="B303"/>
  <c r="A303"/>
  <c r="L302"/>
  <c r="B302"/>
  <c r="A302"/>
  <c r="G301"/>
  <c r="F301"/>
  <c r="L301" s="1"/>
  <c r="E301"/>
  <c r="B301"/>
  <c r="A301"/>
  <c r="L300"/>
  <c r="B300"/>
  <c r="A300"/>
  <c r="G299"/>
  <c r="F299"/>
  <c r="L299" s="1"/>
  <c r="E299"/>
  <c r="B299"/>
  <c r="A299"/>
  <c r="L298"/>
  <c r="B298"/>
  <c r="A298"/>
  <c r="G297"/>
  <c r="F297"/>
  <c r="K297" s="1"/>
  <c r="E297"/>
  <c r="B297"/>
  <c r="A297"/>
  <c r="L296"/>
  <c r="B296"/>
  <c r="A296"/>
  <c r="L295"/>
  <c r="B295"/>
  <c r="A295"/>
  <c r="G294"/>
  <c r="F294"/>
  <c r="L294" s="1"/>
  <c r="E294"/>
  <c r="B294"/>
  <c r="A294"/>
  <c r="G293"/>
  <c r="F293"/>
  <c r="L293" s="1"/>
  <c r="E293"/>
  <c r="B293"/>
  <c r="A293"/>
  <c r="L292"/>
  <c r="B292"/>
  <c r="A292"/>
  <c r="L291"/>
  <c r="B291"/>
  <c r="A291"/>
  <c r="L290"/>
  <c r="B290"/>
  <c r="A290"/>
  <c r="G289"/>
  <c r="F289"/>
  <c r="E289"/>
  <c r="B289"/>
  <c r="A289"/>
  <c r="G288"/>
  <c r="F288"/>
  <c r="E288"/>
  <c r="B288"/>
  <c r="A288"/>
  <c r="G287"/>
  <c r="F287"/>
  <c r="E287"/>
  <c r="B287"/>
  <c r="A287"/>
  <c r="G286"/>
  <c r="F286"/>
  <c r="E286"/>
  <c r="B286"/>
  <c r="A286"/>
  <c r="G285"/>
  <c r="F285"/>
  <c r="E285"/>
  <c r="B285"/>
  <c r="A285"/>
  <c r="L284"/>
  <c r="B284"/>
  <c r="A284"/>
  <c r="G283"/>
  <c r="F283"/>
  <c r="L283" s="1"/>
  <c r="E283"/>
  <c r="B283"/>
  <c r="A283"/>
  <c r="L282"/>
  <c r="B282"/>
  <c r="A282"/>
  <c r="G281"/>
  <c r="F281"/>
  <c r="L281" s="1"/>
  <c r="E281"/>
  <c r="B281"/>
  <c r="A281"/>
  <c r="G280"/>
  <c r="F280"/>
  <c r="L280" s="1"/>
  <c r="E280"/>
  <c r="B280"/>
  <c r="A280"/>
  <c r="L279"/>
  <c r="B279"/>
  <c r="A279"/>
  <c r="G278"/>
  <c r="F278"/>
  <c r="K278" s="1"/>
  <c r="E278"/>
  <c r="B278"/>
  <c r="A278"/>
  <c r="G277"/>
  <c r="F277"/>
  <c r="K277" s="1"/>
  <c r="E277"/>
  <c r="B277"/>
  <c r="A277"/>
  <c r="G276"/>
  <c r="F276"/>
  <c r="K276" s="1"/>
  <c r="E276"/>
  <c r="B276"/>
  <c r="A276"/>
  <c r="G275"/>
  <c r="F275"/>
  <c r="K275" s="1"/>
  <c r="E275"/>
  <c r="B275"/>
  <c r="A275"/>
  <c r="G274"/>
  <c r="F274"/>
  <c r="K274" s="1"/>
  <c r="E274"/>
  <c r="B274"/>
  <c r="A274"/>
  <c r="G273"/>
  <c r="F273"/>
  <c r="K273" s="1"/>
  <c r="E273"/>
  <c r="B273"/>
  <c r="A273"/>
  <c r="G272"/>
  <c r="F272"/>
  <c r="K272" s="1"/>
  <c r="E272"/>
  <c r="B272"/>
  <c r="A272"/>
  <c r="G271"/>
  <c r="F271"/>
  <c r="K271" s="1"/>
  <c r="E271"/>
  <c r="B271"/>
  <c r="A271"/>
  <c r="G270"/>
  <c r="F270"/>
  <c r="K270" s="1"/>
  <c r="B270"/>
  <c r="A270"/>
  <c r="G269"/>
  <c r="F269"/>
  <c r="E269"/>
  <c r="B269"/>
  <c r="A269"/>
  <c r="G268"/>
  <c r="F268"/>
  <c r="E268"/>
  <c r="B268"/>
  <c r="A268"/>
  <c r="G267"/>
  <c r="F267"/>
  <c r="E267"/>
  <c r="B267"/>
  <c r="A267"/>
  <c r="G266"/>
  <c r="F266"/>
  <c r="E266"/>
  <c r="B266"/>
  <c r="A266"/>
  <c r="G265"/>
  <c r="F265"/>
  <c r="E265"/>
  <c r="B265"/>
  <c r="A265"/>
  <c r="L264"/>
  <c r="B264"/>
  <c r="A264"/>
  <c r="G263"/>
  <c r="F263"/>
  <c r="L263" s="1"/>
  <c r="E263"/>
  <c r="B263"/>
  <c r="A263"/>
  <c r="G262"/>
  <c r="F262"/>
  <c r="L262" s="1"/>
  <c r="E262"/>
  <c r="B262"/>
  <c r="A262"/>
  <c r="G261"/>
  <c r="F261"/>
  <c r="L261" s="1"/>
  <c r="E261"/>
  <c r="B261"/>
  <c r="A261"/>
  <c r="G260"/>
  <c r="F260"/>
  <c r="L260" s="1"/>
  <c r="E260"/>
  <c r="B260"/>
  <c r="A260"/>
  <c r="G259"/>
  <c r="F259"/>
  <c r="L259" s="1"/>
  <c r="E259"/>
  <c r="B259"/>
  <c r="A259"/>
  <c r="G258"/>
  <c r="F258"/>
  <c r="L258" s="1"/>
  <c r="E258"/>
  <c r="B258"/>
  <c r="A258"/>
  <c r="G257"/>
  <c r="F257"/>
  <c r="L257" s="1"/>
  <c r="E257"/>
  <c r="B257"/>
  <c r="A257"/>
  <c r="L256"/>
  <c r="B256"/>
  <c r="A256"/>
  <c r="G255"/>
  <c r="F255"/>
  <c r="L255" s="1"/>
  <c r="E255"/>
  <c r="B255"/>
  <c r="A255"/>
  <c r="G254"/>
  <c r="F254"/>
  <c r="L254" s="1"/>
  <c r="E254"/>
  <c r="B254"/>
  <c r="A254"/>
  <c r="G253"/>
  <c r="F253"/>
  <c r="L253" s="1"/>
  <c r="E253"/>
  <c r="B253"/>
  <c r="A253"/>
  <c r="G252"/>
  <c r="F252"/>
  <c r="L252" s="1"/>
  <c r="E252"/>
  <c r="B252"/>
  <c r="A252"/>
  <c r="G251"/>
  <c r="F251"/>
  <c r="L251" s="1"/>
  <c r="E251"/>
  <c r="B251"/>
  <c r="A251"/>
  <c r="G250"/>
  <c r="F250"/>
  <c r="L250" s="1"/>
  <c r="E250"/>
  <c r="B250"/>
  <c r="A250"/>
  <c r="L249"/>
  <c r="B249"/>
  <c r="A249"/>
  <c r="L248"/>
  <c r="B248"/>
  <c r="A248"/>
  <c r="G247"/>
  <c r="F247"/>
  <c r="E247"/>
  <c r="B247"/>
  <c r="A247"/>
  <c r="G246"/>
  <c r="F246"/>
  <c r="E246"/>
  <c r="B246"/>
  <c r="A246"/>
  <c r="G245"/>
  <c r="F245"/>
  <c r="E245"/>
  <c r="B245"/>
  <c r="A245"/>
  <c r="G244"/>
  <c r="F244"/>
  <c r="E244"/>
  <c r="B244"/>
  <c r="A244"/>
  <c r="G243"/>
  <c r="F243"/>
  <c r="E243"/>
  <c r="B243"/>
  <c r="A243"/>
  <c r="G242"/>
  <c r="F242"/>
  <c r="E242"/>
  <c r="B242"/>
  <c r="A242"/>
  <c r="G241"/>
  <c r="F241"/>
  <c r="E241"/>
  <c r="B241"/>
  <c r="A241"/>
  <c r="G240"/>
  <c r="F240"/>
  <c r="E240"/>
  <c r="B240"/>
  <c r="A240"/>
  <c r="G239"/>
  <c r="F239"/>
  <c r="E239"/>
  <c r="B239"/>
  <c r="A239"/>
  <c r="G238"/>
  <c r="F238"/>
  <c r="E238"/>
  <c r="B238"/>
  <c r="A238"/>
  <c r="G237"/>
  <c r="F237"/>
  <c r="E237"/>
  <c r="B237"/>
  <c r="A237"/>
  <c r="G236"/>
  <c r="F236"/>
  <c r="E236"/>
  <c r="B236"/>
  <c r="A236"/>
  <c r="G235"/>
  <c r="F235"/>
  <c r="E235"/>
  <c r="B235"/>
  <c r="A235"/>
  <c r="G234"/>
  <c r="F234"/>
  <c r="E234"/>
  <c r="B234"/>
  <c r="A234"/>
  <c r="G233"/>
  <c r="F233"/>
  <c r="E233"/>
  <c r="B233"/>
  <c r="A233"/>
  <c r="G232"/>
  <c r="F232"/>
  <c r="E232"/>
  <c r="B232"/>
  <c r="A232"/>
  <c r="G231"/>
  <c r="F231"/>
  <c r="E231"/>
  <c r="B231"/>
  <c r="A231"/>
  <c r="G230"/>
  <c r="F230"/>
  <c r="E230"/>
  <c r="B230"/>
  <c r="A230"/>
  <c r="G229"/>
  <c r="F229"/>
  <c r="E229"/>
  <c r="B229"/>
  <c r="A229"/>
  <c r="G228"/>
  <c r="F228"/>
  <c r="E228"/>
  <c r="B228"/>
  <c r="A228"/>
  <c r="G227"/>
  <c r="F227"/>
  <c r="E227"/>
  <c r="B227"/>
  <c r="A227"/>
  <c r="G226"/>
  <c r="F226"/>
  <c r="E226"/>
  <c r="B226"/>
  <c r="A226"/>
  <c r="G225"/>
  <c r="F225"/>
  <c r="E225"/>
  <c r="B225"/>
  <c r="A225"/>
  <c r="G224"/>
  <c r="F224"/>
  <c r="E224"/>
  <c r="B224"/>
  <c r="A224"/>
  <c r="G223"/>
  <c r="F223"/>
  <c r="E223"/>
  <c r="B223"/>
  <c r="A223"/>
  <c r="G222"/>
  <c r="F222"/>
  <c r="B222"/>
  <c r="A222"/>
  <c r="G221"/>
  <c r="F221"/>
  <c r="E221"/>
  <c r="B221"/>
  <c r="A221"/>
  <c r="G220"/>
  <c r="F220"/>
  <c r="E220"/>
  <c r="B220"/>
  <c r="A220"/>
  <c r="G219"/>
  <c r="F219"/>
  <c r="E219"/>
  <c r="B219"/>
  <c r="A219"/>
  <c r="G218"/>
  <c r="F218"/>
  <c r="E218"/>
  <c r="B218"/>
  <c r="A218"/>
  <c r="G217"/>
  <c r="F217"/>
  <c r="E217"/>
  <c r="B217"/>
  <c r="A217"/>
  <c r="G216"/>
  <c r="F216"/>
  <c r="E216"/>
  <c r="B216"/>
  <c r="A216"/>
  <c r="G215"/>
  <c r="F215"/>
  <c r="E215"/>
  <c r="B215"/>
  <c r="A215"/>
  <c r="G214"/>
  <c r="F214"/>
  <c r="E214"/>
  <c r="B214"/>
  <c r="A214"/>
  <c r="G213"/>
  <c r="F213"/>
  <c r="E213"/>
  <c r="B213"/>
  <c r="A213"/>
  <c r="G212"/>
  <c r="F212"/>
  <c r="B212"/>
  <c r="A212"/>
  <c r="G211"/>
  <c r="F211"/>
  <c r="L211" s="1"/>
  <c r="E211"/>
  <c r="B211"/>
  <c r="A211"/>
  <c r="G210"/>
  <c r="F210"/>
  <c r="L210" s="1"/>
  <c r="E210"/>
  <c r="B210"/>
  <c r="A210"/>
  <c r="G209"/>
  <c r="F209"/>
  <c r="L209" s="1"/>
  <c r="E209"/>
  <c r="B209"/>
  <c r="A209"/>
  <c r="L208"/>
  <c r="B208"/>
  <c r="A208"/>
  <c r="L207"/>
  <c r="B207"/>
  <c r="A207"/>
  <c r="G206"/>
  <c r="F206"/>
  <c r="E206"/>
  <c r="B206"/>
  <c r="A206"/>
  <c r="G205"/>
  <c r="F205"/>
  <c r="E205"/>
  <c r="B205"/>
  <c r="A205"/>
  <c r="G204"/>
  <c r="F204"/>
  <c r="E204"/>
  <c r="B204"/>
  <c r="A204"/>
  <c r="L203"/>
  <c r="B203"/>
  <c r="A203"/>
  <c r="G202"/>
  <c r="F202"/>
  <c r="E202"/>
  <c r="B202"/>
  <c r="A202"/>
  <c r="G201"/>
  <c r="F201"/>
  <c r="E201"/>
  <c r="B201"/>
  <c r="A201"/>
  <c r="G200"/>
  <c r="F200"/>
  <c r="E200"/>
  <c r="B200"/>
  <c r="A200"/>
  <c r="G199"/>
  <c r="F199"/>
  <c r="E199"/>
  <c r="B199"/>
  <c r="A199"/>
  <c r="G198"/>
  <c r="F198"/>
  <c r="E198"/>
  <c r="B198"/>
  <c r="A198"/>
  <c r="G197"/>
  <c r="F197"/>
  <c r="E197"/>
  <c r="B197"/>
  <c r="A197"/>
  <c r="G196"/>
  <c r="F196"/>
  <c r="E196"/>
  <c r="B196"/>
  <c r="A196"/>
  <c r="G195"/>
  <c r="F195"/>
  <c r="E195"/>
  <c r="B195"/>
  <c r="A195"/>
  <c r="G194"/>
  <c r="F194"/>
  <c r="E194"/>
  <c r="B194"/>
  <c r="A194"/>
  <c r="G193"/>
  <c r="F193"/>
  <c r="E193"/>
  <c r="B193"/>
  <c r="A193"/>
  <c r="G192"/>
  <c r="F192"/>
  <c r="E192"/>
  <c r="B192"/>
  <c r="A192"/>
  <c r="G191"/>
  <c r="F191"/>
  <c r="E191"/>
  <c r="B191"/>
  <c r="A191"/>
  <c r="G190"/>
  <c r="F190"/>
  <c r="E190"/>
  <c r="B190"/>
  <c r="A190"/>
  <c r="G189"/>
  <c r="F189"/>
  <c r="E189"/>
  <c r="B189"/>
  <c r="A189"/>
  <c r="G188"/>
  <c r="F188"/>
  <c r="E188"/>
  <c r="B188"/>
  <c r="A188"/>
  <c r="G187"/>
  <c r="F187"/>
  <c r="E187"/>
  <c r="B187"/>
  <c r="A187"/>
  <c r="G186"/>
  <c r="F186"/>
  <c r="E186"/>
  <c r="B186"/>
  <c r="A186"/>
  <c r="G185"/>
  <c r="F185"/>
  <c r="E185"/>
  <c r="B185"/>
  <c r="A185"/>
  <c r="G184"/>
  <c r="F184"/>
  <c r="E184"/>
  <c r="B184"/>
  <c r="A184"/>
  <c r="G183"/>
  <c r="F183"/>
  <c r="E183"/>
  <c r="B183"/>
  <c r="A183"/>
  <c r="G182"/>
  <c r="F182"/>
  <c r="E182"/>
  <c r="B182"/>
  <c r="A182"/>
  <c r="L181"/>
  <c r="B181"/>
  <c r="A181"/>
  <c r="L180"/>
  <c r="B180"/>
  <c r="A180"/>
  <c r="G179"/>
  <c r="F179"/>
  <c r="K179" s="1"/>
  <c r="E179"/>
  <c r="B179"/>
  <c r="A179"/>
  <c r="G178"/>
  <c r="F178"/>
  <c r="K178" s="1"/>
  <c r="E178"/>
  <c r="B178"/>
  <c r="A178"/>
  <c r="L177"/>
  <c r="B177"/>
  <c r="A177"/>
  <c r="G176"/>
  <c r="F176"/>
  <c r="E176"/>
  <c r="B176"/>
  <c r="A176"/>
  <c r="G175"/>
  <c r="F175"/>
  <c r="E175"/>
  <c r="B175"/>
  <c r="A175"/>
  <c r="G174"/>
  <c r="F174"/>
  <c r="E174"/>
  <c r="B174"/>
  <c r="A174"/>
  <c r="G173"/>
  <c r="F173"/>
  <c r="E173"/>
  <c r="B173"/>
  <c r="A173"/>
  <c r="G172"/>
  <c r="F172"/>
  <c r="E172"/>
  <c r="B172"/>
  <c r="A172"/>
  <c r="L171"/>
  <c r="B171"/>
  <c r="A171"/>
  <c r="G170"/>
  <c r="F170"/>
  <c r="E170"/>
  <c r="B170"/>
  <c r="A170"/>
  <c r="G169"/>
  <c r="F169"/>
  <c r="E169"/>
  <c r="B169"/>
  <c r="A169"/>
  <c r="L168"/>
  <c r="B168"/>
  <c r="A168"/>
  <c r="G167"/>
  <c r="F167"/>
  <c r="L167" s="1"/>
  <c r="E167"/>
  <c r="B167"/>
  <c r="A167"/>
  <c r="G166"/>
  <c r="F166"/>
  <c r="L166" s="1"/>
  <c r="E166"/>
  <c r="B166"/>
  <c r="A166"/>
  <c r="G165"/>
  <c r="F165"/>
  <c r="L165" s="1"/>
  <c r="E165"/>
  <c r="B165"/>
  <c r="A165"/>
  <c r="G164"/>
  <c r="F164"/>
  <c r="L164" s="1"/>
  <c r="E164"/>
  <c r="B164"/>
  <c r="A164"/>
  <c r="G163"/>
  <c r="F163"/>
  <c r="L163" s="1"/>
  <c r="B163"/>
  <c r="A163"/>
  <c r="G162"/>
  <c r="F162"/>
  <c r="K162" s="1"/>
  <c r="E162"/>
  <c r="B162"/>
  <c r="A162"/>
  <c r="G161"/>
  <c r="F161"/>
  <c r="K161" s="1"/>
  <c r="E161"/>
  <c r="B161"/>
  <c r="A161"/>
  <c r="G160"/>
  <c r="F160"/>
  <c r="K160" s="1"/>
  <c r="E160"/>
  <c r="B160"/>
  <c r="A160"/>
  <c r="L159"/>
  <c r="B159"/>
  <c r="A159"/>
  <c r="G158"/>
  <c r="F158"/>
  <c r="E158"/>
  <c r="B158"/>
  <c r="A158"/>
  <c r="G157"/>
  <c r="F157"/>
  <c r="E157"/>
  <c r="B157"/>
  <c r="A157"/>
  <c r="G156"/>
  <c r="F156"/>
  <c r="E156"/>
  <c r="B156"/>
  <c r="A156"/>
  <c r="G155"/>
  <c r="F155"/>
  <c r="E155"/>
  <c r="B155"/>
  <c r="A155"/>
  <c r="G154"/>
  <c r="F154"/>
  <c r="E154"/>
  <c r="B154"/>
  <c r="A154"/>
  <c r="G153"/>
  <c r="F153"/>
  <c r="E153"/>
  <c r="B153"/>
  <c r="A153"/>
  <c r="G152"/>
  <c r="F152"/>
  <c r="E152"/>
  <c r="B152"/>
  <c r="A152"/>
  <c r="G151"/>
  <c r="F151"/>
  <c r="E151"/>
  <c r="B151"/>
  <c r="A151"/>
  <c r="L150"/>
  <c r="B150"/>
  <c r="A150"/>
  <c r="L149"/>
  <c r="B149"/>
  <c r="A149"/>
  <c r="G148"/>
  <c r="F148"/>
  <c r="L148" s="1"/>
  <c r="E148"/>
  <c r="B148"/>
  <c r="A148"/>
  <c r="G147"/>
  <c r="F147"/>
  <c r="L147" s="1"/>
  <c r="E147"/>
  <c r="B147"/>
  <c r="A147"/>
  <c r="G146"/>
  <c r="F146"/>
  <c r="L146" s="1"/>
  <c r="E146"/>
  <c r="B146"/>
  <c r="A146"/>
  <c r="G145"/>
  <c r="F145"/>
  <c r="L145" s="1"/>
  <c r="E145"/>
  <c r="B145"/>
  <c r="A145"/>
  <c r="G144"/>
  <c r="F144"/>
  <c r="L144" s="1"/>
  <c r="E144"/>
  <c r="B144"/>
  <c r="A144"/>
  <c r="G143"/>
  <c r="F143"/>
  <c r="L143" s="1"/>
  <c r="E143"/>
  <c r="B143"/>
  <c r="A143"/>
  <c r="G142"/>
  <c r="F142"/>
  <c r="L142" s="1"/>
  <c r="E142"/>
  <c r="B142"/>
  <c r="A142"/>
  <c r="G141"/>
  <c r="F141"/>
  <c r="L141" s="1"/>
  <c r="E141"/>
  <c r="B141"/>
  <c r="A141"/>
  <c r="G140"/>
  <c r="F140"/>
  <c r="L140" s="1"/>
  <c r="E140"/>
  <c r="B140"/>
  <c r="A140"/>
  <c r="G139"/>
  <c r="F139"/>
  <c r="L139" s="1"/>
  <c r="E139"/>
  <c r="B139"/>
  <c r="A139"/>
  <c r="G138"/>
  <c r="F138"/>
  <c r="L138" s="1"/>
  <c r="E138"/>
  <c r="B138"/>
  <c r="A138"/>
  <c r="G137"/>
  <c r="F137"/>
  <c r="L137" s="1"/>
  <c r="E137"/>
  <c r="B137"/>
  <c r="A137"/>
  <c r="L136"/>
  <c r="B136"/>
  <c r="A136"/>
  <c r="G135"/>
  <c r="F135"/>
  <c r="K135" s="1"/>
  <c r="E135"/>
  <c r="B135"/>
  <c r="A135"/>
  <c r="G134"/>
  <c r="F134"/>
  <c r="K134" s="1"/>
  <c r="E134"/>
  <c r="B134"/>
  <c r="A134"/>
  <c r="G133"/>
  <c r="F133"/>
  <c r="K133" s="1"/>
  <c r="E133"/>
  <c r="B133"/>
  <c r="A133"/>
  <c r="G132"/>
  <c r="F132"/>
  <c r="K132" s="1"/>
  <c r="E132"/>
  <c r="B132"/>
  <c r="A132"/>
  <c r="G131"/>
  <c r="F131"/>
  <c r="K131" s="1"/>
  <c r="E131"/>
  <c r="B131"/>
  <c r="A131"/>
  <c r="G130"/>
  <c r="F130"/>
  <c r="K130" s="1"/>
  <c r="E130"/>
  <c r="B130"/>
  <c r="A130"/>
  <c r="G129"/>
  <c r="F129"/>
  <c r="K129" s="1"/>
  <c r="E129"/>
  <c r="B129"/>
  <c r="A129"/>
  <c r="G128"/>
  <c r="F128"/>
  <c r="K128" s="1"/>
  <c r="E128"/>
  <c r="B128"/>
  <c r="A128"/>
  <c r="G127"/>
  <c r="F127"/>
  <c r="K127" s="1"/>
  <c r="E127"/>
  <c r="B127"/>
  <c r="A127"/>
  <c r="G126"/>
  <c r="F126"/>
  <c r="L126" s="1"/>
  <c r="E126"/>
  <c r="B126"/>
  <c r="A126"/>
  <c r="G125"/>
  <c r="F125"/>
  <c r="L125" s="1"/>
  <c r="B125"/>
  <c r="B124"/>
  <c r="A124"/>
  <c r="G123"/>
  <c r="F123"/>
  <c r="L123" s="1"/>
  <c r="E123"/>
  <c r="B123"/>
  <c r="A123"/>
  <c r="G122"/>
  <c r="F122"/>
  <c r="L122" s="1"/>
  <c r="E122"/>
  <c r="B122"/>
  <c r="A122"/>
  <c r="G121"/>
  <c r="F121"/>
  <c r="L121" s="1"/>
  <c r="E121"/>
  <c r="B121"/>
  <c r="A121"/>
  <c r="G120"/>
  <c r="F120"/>
  <c r="L120" s="1"/>
  <c r="E120"/>
  <c r="B120"/>
  <c r="A120"/>
  <c r="G119"/>
  <c r="F119"/>
  <c r="L119" s="1"/>
  <c r="E119"/>
  <c r="B119"/>
  <c r="A119"/>
  <c r="G118"/>
  <c r="F118"/>
  <c r="L118" s="1"/>
  <c r="E118"/>
  <c r="B118"/>
  <c r="A118"/>
  <c r="G117"/>
  <c r="F117"/>
  <c r="L117" s="1"/>
  <c r="E117"/>
  <c r="B117"/>
  <c r="A117"/>
  <c r="G116"/>
  <c r="F116"/>
  <c r="L116" s="1"/>
  <c r="E116"/>
  <c r="B116"/>
  <c r="A116"/>
  <c r="G115"/>
  <c r="F115"/>
  <c r="L115" s="1"/>
  <c r="E115"/>
  <c r="B115"/>
  <c r="A115"/>
  <c r="B114"/>
  <c r="A114"/>
  <c r="G113"/>
  <c r="F113"/>
  <c r="E113"/>
  <c r="B113"/>
  <c r="A113"/>
  <c r="G112"/>
  <c r="F112"/>
  <c r="L112" s="1"/>
  <c r="E112"/>
  <c r="B112"/>
  <c r="A112"/>
  <c r="G111"/>
  <c r="F111"/>
  <c r="L111" s="1"/>
  <c r="E111"/>
  <c r="B111"/>
  <c r="A111"/>
  <c r="G110"/>
  <c r="F110"/>
  <c r="L110" s="1"/>
  <c r="E110"/>
  <c r="B110"/>
  <c r="A110"/>
  <c r="G109"/>
  <c r="F109"/>
  <c r="L109" s="1"/>
  <c r="E109"/>
  <c r="B109"/>
  <c r="A109"/>
  <c r="G108"/>
  <c r="F108"/>
  <c r="L108" s="1"/>
  <c r="E108"/>
  <c r="B108"/>
  <c r="A108"/>
  <c r="B107"/>
  <c r="A107"/>
  <c r="B106"/>
  <c r="A106"/>
  <c r="G105"/>
  <c r="F105"/>
  <c r="L105" s="1"/>
  <c r="E105"/>
  <c r="B105"/>
  <c r="A105"/>
  <c r="G104"/>
  <c r="F104"/>
  <c r="L104" s="1"/>
  <c r="E104"/>
  <c r="B104"/>
  <c r="A104"/>
  <c r="G103"/>
  <c r="F103"/>
  <c r="L103" s="1"/>
  <c r="E103"/>
  <c r="B103"/>
  <c r="A103"/>
  <c r="G102"/>
  <c r="F102"/>
  <c r="L102" s="1"/>
  <c r="E102"/>
  <c r="B102"/>
  <c r="A102"/>
  <c r="G101"/>
  <c r="F101"/>
  <c r="L101" s="1"/>
  <c r="E101"/>
  <c r="B101"/>
  <c r="A101"/>
  <c r="G100"/>
  <c r="F100"/>
  <c r="L100" s="1"/>
  <c r="E100"/>
  <c r="B100"/>
  <c r="A100"/>
  <c r="B99"/>
  <c r="A99"/>
  <c r="G98"/>
  <c r="F98"/>
  <c r="K98" s="1"/>
  <c r="E98"/>
  <c r="B98"/>
  <c r="A98"/>
  <c r="G97"/>
  <c r="F97"/>
  <c r="K97" s="1"/>
  <c r="E97"/>
  <c r="B97"/>
  <c r="A97"/>
  <c r="G96"/>
  <c r="F96"/>
  <c r="K96" s="1"/>
  <c r="E96"/>
  <c r="B96"/>
  <c r="A96"/>
  <c r="G95"/>
  <c r="F95"/>
  <c r="K95" s="1"/>
  <c r="E95"/>
  <c r="B95"/>
  <c r="A95"/>
  <c r="G94"/>
  <c r="F94"/>
  <c r="K94" s="1"/>
  <c r="B94"/>
  <c r="A94"/>
  <c r="G93"/>
  <c r="F93"/>
  <c r="E93"/>
  <c r="B93"/>
  <c r="A93"/>
  <c r="G92"/>
  <c r="F92"/>
  <c r="E92"/>
  <c r="B92"/>
  <c r="A92"/>
  <c r="G91"/>
  <c r="F91"/>
  <c r="E91"/>
  <c r="B91"/>
  <c r="A91"/>
  <c r="G90"/>
  <c r="F90"/>
  <c r="E90"/>
  <c r="B90"/>
  <c r="A90"/>
  <c r="G89"/>
  <c r="F89"/>
  <c r="E89"/>
  <c r="B89"/>
  <c r="A89"/>
  <c r="G88"/>
  <c r="F88"/>
  <c r="E88"/>
  <c r="B88"/>
  <c r="A88"/>
  <c r="G87"/>
  <c r="F87"/>
  <c r="E87"/>
  <c r="B87"/>
  <c r="A87"/>
  <c r="G86"/>
  <c r="F86"/>
  <c r="E86"/>
  <c r="B86"/>
  <c r="A86"/>
  <c r="G85"/>
  <c r="F85"/>
  <c r="E85"/>
  <c r="B85"/>
  <c r="A85"/>
  <c r="G84"/>
  <c r="F84"/>
  <c r="B84"/>
  <c r="A84"/>
  <c r="G83"/>
  <c r="F83"/>
  <c r="L83" s="1"/>
  <c r="E83"/>
  <c r="B83"/>
  <c r="A83"/>
  <c r="G82"/>
  <c r="F82"/>
  <c r="L82" s="1"/>
  <c r="E82"/>
  <c r="B82"/>
  <c r="A82"/>
  <c r="G81"/>
  <c r="F81"/>
  <c r="L81" s="1"/>
  <c r="E81"/>
  <c r="B81"/>
  <c r="A81"/>
  <c r="G80"/>
  <c r="F80"/>
  <c r="L80" s="1"/>
  <c r="E80"/>
  <c r="B80"/>
  <c r="A80"/>
  <c r="G79"/>
  <c r="F79"/>
  <c r="L79" s="1"/>
  <c r="E79"/>
  <c r="B79"/>
  <c r="A79"/>
  <c r="G78"/>
  <c r="F78"/>
  <c r="L78" s="1"/>
  <c r="E78"/>
  <c r="B78"/>
  <c r="A78"/>
  <c r="G77"/>
  <c r="F77"/>
  <c r="L77" s="1"/>
  <c r="E77"/>
  <c r="B77"/>
  <c r="A77"/>
  <c r="B76"/>
  <c r="A76"/>
  <c r="G75"/>
  <c r="F75"/>
  <c r="K75" s="1"/>
  <c r="E75"/>
  <c r="B75"/>
  <c r="A75"/>
  <c r="G74"/>
  <c r="F74"/>
  <c r="K74" s="1"/>
  <c r="E74"/>
  <c r="B74"/>
  <c r="A74"/>
  <c r="B73"/>
  <c r="A73"/>
  <c r="G72"/>
  <c r="F72"/>
  <c r="L72" s="1"/>
  <c r="E72"/>
  <c r="B72"/>
  <c r="A72"/>
  <c r="G71"/>
  <c r="F71"/>
  <c r="L71" s="1"/>
  <c r="E71"/>
  <c r="B71"/>
  <c r="A71"/>
  <c r="G70"/>
  <c r="F70"/>
  <c r="L70" s="1"/>
  <c r="E70"/>
  <c r="B70"/>
  <c r="A70"/>
  <c r="G69"/>
  <c r="F69"/>
  <c r="L69" s="1"/>
  <c r="E69"/>
  <c r="B69"/>
  <c r="A69"/>
  <c r="G68"/>
  <c r="F68"/>
  <c r="L68" s="1"/>
  <c r="B68"/>
  <c r="A68"/>
  <c r="G67"/>
  <c r="F67"/>
  <c r="L67" s="1"/>
  <c r="E67"/>
  <c r="B67"/>
  <c r="A67"/>
  <c r="B66"/>
  <c r="A66"/>
  <c r="G65"/>
  <c r="F65"/>
  <c r="E65"/>
  <c r="B65"/>
  <c r="A65"/>
  <c r="G64"/>
  <c r="F64"/>
  <c r="E64"/>
  <c r="B64"/>
  <c r="A64"/>
  <c r="G63"/>
  <c r="F63"/>
  <c r="E63"/>
  <c r="B63"/>
  <c r="A63"/>
  <c r="G62"/>
  <c r="F62"/>
  <c r="E62"/>
  <c r="B62"/>
  <c r="A62"/>
  <c r="G61"/>
  <c r="F61"/>
  <c r="E61"/>
  <c r="B61"/>
  <c r="A61"/>
  <c r="G60"/>
  <c r="F60"/>
  <c r="E60"/>
  <c r="B60"/>
  <c r="A60"/>
  <c r="G59"/>
  <c r="F59"/>
  <c r="B59"/>
  <c r="A59"/>
  <c r="G58"/>
  <c r="F58"/>
  <c r="L58" s="1"/>
  <c r="E58"/>
  <c r="B58"/>
  <c r="A58"/>
  <c r="G57"/>
  <c r="F57"/>
  <c r="L57" s="1"/>
  <c r="E57"/>
  <c r="B57"/>
  <c r="A57"/>
  <c r="B56"/>
  <c r="A56"/>
  <c r="G55"/>
  <c r="F55"/>
  <c r="K55" s="1"/>
  <c r="E55"/>
  <c r="B55"/>
  <c r="A55"/>
  <c r="G54"/>
  <c r="F54"/>
  <c r="K54" s="1"/>
  <c r="E54"/>
  <c r="B54"/>
  <c r="A54"/>
  <c r="G53"/>
  <c r="F53"/>
  <c r="K53" s="1"/>
  <c r="E53"/>
  <c r="B53"/>
  <c r="A53"/>
  <c r="G52"/>
  <c r="F52"/>
  <c r="K52" s="1"/>
  <c r="E52"/>
  <c r="B52"/>
  <c r="A52"/>
  <c r="G51"/>
  <c r="F51"/>
  <c r="K51" s="1"/>
  <c r="E51"/>
  <c r="B51"/>
  <c r="A51"/>
  <c r="G50"/>
  <c r="F50"/>
  <c r="K50" s="1"/>
  <c r="E50"/>
  <c r="B50"/>
  <c r="A50"/>
  <c r="G49"/>
  <c r="F49"/>
  <c r="K49" s="1"/>
  <c r="E49"/>
  <c r="B49"/>
  <c r="A49"/>
  <c r="B48"/>
  <c r="A48"/>
  <c r="B47"/>
  <c r="A47"/>
  <c r="G46"/>
  <c r="F46"/>
  <c r="K46" s="1"/>
  <c r="E46"/>
  <c r="B46"/>
  <c r="A46"/>
  <c r="G45"/>
  <c r="F45"/>
  <c r="K45" s="1"/>
  <c r="E45"/>
  <c r="B45"/>
  <c r="A45"/>
  <c r="L44"/>
  <c r="K44"/>
  <c r="J44"/>
  <c r="B44"/>
  <c r="A44"/>
  <c r="G43"/>
  <c r="F43"/>
  <c r="L43" s="1"/>
  <c r="E43"/>
  <c r="B43"/>
  <c r="A43"/>
  <c r="B42"/>
  <c r="A42"/>
  <c r="B41"/>
  <c r="A41"/>
  <c r="G40"/>
  <c r="F40"/>
  <c r="L40" s="1"/>
  <c r="E40"/>
  <c r="B40"/>
  <c r="A40"/>
  <c r="B39"/>
  <c r="A39"/>
  <c r="G38"/>
  <c r="F38"/>
  <c r="E38"/>
  <c r="B38"/>
  <c r="A38"/>
  <c r="B37"/>
  <c r="A37"/>
  <c r="G36"/>
  <c r="F36"/>
  <c r="L36" s="1"/>
  <c r="E36"/>
  <c r="B36"/>
  <c r="A36"/>
  <c r="B35"/>
  <c r="A35"/>
  <c r="G34"/>
  <c r="F34"/>
  <c r="E34"/>
  <c r="B34"/>
  <c r="A34"/>
  <c r="B33"/>
  <c r="A33"/>
  <c r="B32"/>
  <c r="A32"/>
  <c r="G31"/>
  <c r="F31"/>
  <c r="E31"/>
  <c r="B31"/>
  <c r="A31"/>
  <c r="G30"/>
  <c r="F30"/>
  <c r="E30"/>
  <c r="B30"/>
  <c r="A30"/>
  <c r="B29"/>
  <c r="A29"/>
  <c r="G28"/>
  <c r="F28"/>
  <c r="L28" s="1"/>
  <c r="E28"/>
  <c r="B28"/>
  <c r="A28"/>
  <c r="G27"/>
  <c r="F27"/>
  <c r="L27" s="1"/>
  <c r="E27"/>
  <c r="B27"/>
  <c r="A27"/>
  <c r="B26"/>
  <c r="A26"/>
  <c r="B25"/>
  <c r="A25"/>
  <c r="G24"/>
  <c r="F24"/>
  <c r="L24" s="1"/>
  <c r="E24"/>
  <c r="B24"/>
  <c r="A24"/>
  <c r="G23"/>
  <c r="F23"/>
  <c r="L23" s="1"/>
  <c r="E23"/>
  <c r="B23"/>
  <c r="A23"/>
  <c r="G22"/>
  <c r="F22"/>
  <c r="L22" s="1"/>
  <c r="E22"/>
  <c r="B22"/>
  <c r="A22"/>
  <c r="G21"/>
  <c r="F21"/>
  <c r="L21" s="1"/>
  <c r="E21"/>
  <c r="B21"/>
  <c r="A21"/>
  <c r="B20"/>
  <c r="A20"/>
  <c r="G19"/>
  <c r="F19"/>
  <c r="E19"/>
  <c r="B19"/>
  <c r="A19"/>
  <c r="G18"/>
  <c r="F18"/>
  <c r="E18"/>
  <c r="B18"/>
  <c r="A18"/>
  <c r="G17"/>
  <c r="F17"/>
  <c r="E17"/>
  <c r="B17"/>
  <c r="A17"/>
  <c r="G16"/>
  <c r="F16"/>
  <c r="E16"/>
  <c r="B16"/>
  <c r="A16"/>
  <c r="G15"/>
  <c r="F15"/>
  <c r="E15"/>
  <c r="B15"/>
  <c r="A15"/>
  <c r="B14"/>
  <c r="A14"/>
  <c r="G1045806" i="16"/>
  <c r="F1045806"/>
  <c r="E1045806"/>
  <c r="B1045806"/>
  <c r="G328"/>
  <c r="F328"/>
  <c r="L328" s="1"/>
  <c r="E328"/>
  <c r="B328"/>
  <c r="A328"/>
  <c r="L327"/>
  <c r="B327"/>
  <c r="A327"/>
  <c r="G326"/>
  <c r="F326"/>
  <c r="K326" s="1"/>
  <c r="E326"/>
  <c r="B326"/>
  <c r="A326"/>
  <c r="G325"/>
  <c r="F325"/>
  <c r="K325" s="1"/>
  <c r="E325"/>
  <c r="B325"/>
  <c r="A325"/>
  <c r="G324"/>
  <c r="F324"/>
  <c r="K324" s="1"/>
  <c r="E324"/>
  <c r="B324"/>
  <c r="A324"/>
  <c r="G323"/>
  <c r="F323"/>
  <c r="K323" s="1"/>
  <c r="E323"/>
  <c r="B323"/>
  <c r="A323"/>
  <c r="L322"/>
  <c r="B322"/>
  <c r="A322"/>
  <c r="G321"/>
  <c r="F321"/>
  <c r="E321"/>
  <c r="B321"/>
  <c r="A321"/>
  <c r="G320"/>
  <c r="F320"/>
  <c r="E320"/>
  <c r="B320"/>
  <c r="A320"/>
  <c r="G319"/>
  <c r="F319"/>
  <c r="E319"/>
  <c r="B319"/>
  <c r="A319"/>
  <c r="G318"/>
  <c r="F318"/>
  <c r="E318"/>
  <c r="B318"/>
  <c r="A318"/>
  <c r="G317"/>
  <c r="F317"/>
  <c r="E317"/>
  <c r="B317"/>
  <c r="A317"/>
  <c r="L316"/>
  <c r="B316"/>
  <c r="A316"/>
  <c r="G315"/>
  <c r="F315"/>
  <c r="L315" s="1"/>
  <c r="E315"/>
  <c r="B315"/>
  <c r="A315"/>
  <c r="G314"/>
  <c r="F314"/>
  <c r="L314" s="1"/>
  <c r="E314"/>
  <c r="B314"/>
  <c r="A314"/>
  <c r="G313"/>
  <c r="F313"/>
  <c r="E313"/>
  <c r="B313"/>
  <c r="A313"/>
  <c r="G312"/>
  <c r="F312"/>
  <c r="E312"/>
  <c r="B312"/>
  <c r="A312"/>
  <c r="G311"/>
  <c r="F311"/>
  <c r="E311"/>
  <c r="B311"/>
  <c r="A311"/>
  <c r="G310"/>
  <c r="F310"/>
  <c r="E310"/>
  <c r="B310"/>
  <c r="A310"/>
  <c r="G309"/>
  <c r="F309"/>
  <c r="L309" s="1"/>
  <c r="E309"/>
  <c r="B309"/>
  <c r="A309"/>
  <c r="L308"/>
  <c r="B308"/>
  <c r="A308"/>
  <c r="G307"/>
  <c r="F307"/>
  <c r="L307" s="1"/>
  <c r="E307"/>
  <c r="B307"/>
  <c r="A307"/>
  <c r="G306"/>
  <c r="F306"/>
  <c r="L306" s="1"/>
  <c r="E306"/>
  <c r="B306"/>
  <c r="A306"/>
  <c r="G305"/>
  <c r="F305"/>
  <c r="L305" s="1"/>
  <c r="E305"/>
  <c r="B305"/>
  <c r="A305"/>
  <c r="G304"/>
  <c r="F304"/>
  <c r="L304" s="1"/>
  <c r="E304"/>
  <c r="B304"/>
  <c r="A304"/>
  <c r="L303"/>
  <c r="B303"/>
  <c r="A303"/>
  <c r="L302"/>
  <c r="B302"/>
  <c r="A302"/>
  <c r="G301"/>
  <c r="F301"/>
  <c r="E301"/>
  <c r="B301"/>
  <c r="A301"/>
  <c r="L300"/>
  <c r="B300"/>
  <c r="A300"/>
  <c r="G299"/>
  <c r="F299"/>
  <c r="E299"/>
  <c r="B299"/>
  <c r="A299"/>
  <c r="L298"/>
  <c r="B298"/>
  <c r="A298"/>
  <c r="G297"/>
  <c r="F297"/>
  <c r="L297" s="1"/>
  <c r="E297"/>
  <c r="B297"/>
  <c r="A297"/>
  <c r="L296"/>
  <c r="B296"/>
  <c r="A296"/>
  <c r="L295"/>
  <c r="B295"/>
  <c r="A295"/>
  <c r="G294"/>
  <c r="F294"/>
  <c r="E294"/>
  <c r="B294"/>
  <c r="A294"/>
  <c r="G293"/>
  <c r="F293"/>
  <c r="E293"/>
  <c r="B293"/>
  <c r="A293"/>
  <c r="L292"/>
  <c r="B292"/>
  <c r="A292"/>
  <c r="L291"/>
  <c r="B291"/>
  <c r="A291"/>
  <c r="L290"/>
  <c r="B290"/>
  <c r="A290"/>
  <c r="G289"/>
  <c r="F289"/>
  <c r="K289" s="1"/>
  <c r="E289"/>
  <c r="B289"/>
  <c r="A289"/>
  <c r="G288"/>
  <c r="F288"/>
  <c r="K288" s="1"/>
  <c r="E288"/>
  <c r="B288"/>
  <c r="A288"/>
  <c r="G287"/>
  <c r="F287"/>
  <c r="K287" s="1"/>
  <c r="E287"/>
  <c r="B287"/>
  <c r="A287"/>
  <c r="G286"/>
  <c r="F286"/>
  <c r="K286" s="1"/>
  <c r="E286"/>
  <c r="B286"/>
  <c r="A286"/>
  <c r="G285"/>
  <c r="F285"/>
  <c r="K285" s="1"/>
  <c r="E285"/>
  <c r="B285"/>
  <c r="A285"/>
  <c r="L284"/>
  <c r="B284"/>
  <c r="A284"/>
  <c r="G283"/>
  <c r="F283"/>
  <c r="E283"/>
  <c r="B283"/>
  <c r="A283"/>
  <c r="L282"/>
  <c r="B282"/>
  <c r="A282"/>
  <c r="G281"/>
  <c r="F281"/>
  <c r="E281"/>
  <c r="B281"/>
  <c r="A281"/>
  <c r="G280"/>
  <c r="F280"/>
  <c r="L280" s="1"/>
  <c r="E280"/>
  <c r="B280"/>
  <c r="A280"/>
  <c r="L279"/>
  <c r="B279"/>
  <c r="A279"/>
  <c r="G278"/>
  <c r="F278"/>
  <c r="L278" s="1"/>
  <c r="E278"/>
  <c r="B278"/>
  <c r="A278"/>
  <c r="G277"/>
  <c r="F277"/>
  <c r="L277" s="1"/>
  <c r="E277"/>
  <c r="B277"/>
  <c r="A277"/>
  <c r="G276"/>
  <c r="F276"/>
  <c r="L276" s="1"/>
  <c r="E276"/>
  <c r="B276"/>
  <c r="A276"/>
  <c r="G275"/>
  <c r="F275"/>
  <c r="L275" s="1"/>
  <c r="E275"/>
  <c r="B275"/>
  <c r="A275"/>
  <c r="G274"/>
  <c r="F274"/>
  <c r="L274" s="1"/>
  <c r="E274"/>
  <c r="B274"/>
  <c r="A274"/>
  <c r="G273"/>
  <c r="F273"/>
  <c r="L273" s="1"/>
  <c r="E273"/>
  <c r="B273"/>
  <c r="A273"/>
  <c r="G272"/>
  <c r="F272"/>
  <c r="L272" s="1"/>
  <c r="E272"/>
  <c r="B272"/>
  <c r="A272"/>
  <c r="G271"/>
  <c r="F271"/>
  <c r="L271" s="1"/>
  <c r="E271"/>
  <c r="B271"/>
  <c r="A271"/>
  <c r="G270"/>
  <c r="F270"/>
  <c r="L270" s="1"/>
  <c r="B270"/>
  <c r="A270"/>
  <c r="G269"/>
  <c r="F269"/>
  <c r="K269" s="1"/>
  <c r="E269"/>
  <c r="B269"/>
  <c r="A269"/>
  <c r="G268"/>
  <c r="F268"/>
  <c r="K268" s="1"/>
  <c r="E268"/>
  <c r="B268"/>
  <c r="A268"/>
  <c r="G267"/>
  <c r="F267"/>
  <c r="K267" s="1"/>
  <c r="E267"/>
  <c r="B267"/>
  <c r="A267"/>
  <c r="G266"/>
  <c r="F266"/>
  <c r="K266" s="1"/>
  <c r="E266"/>
  <c r="B266"/>
  <c r="A266"/>
  <c r="G265"/>
  <c r="F265"/>
  <c r="K265" s="1"/>
  <c r="E265"/>
  <c r="B265"/>
  <c r="A265"/>
  <c r="L264"/>
  <c r="B264"/>
  <c r="A264"/>
  <c r="G263"/>
  <c r="F263"/>
  <c r="E263"/>
  <c r="B263"/>
  <c r="A263"/>
  <c r="G262"/>
  <c r="F262"/>
  <c r="E262"/>
  <c r="B262"/>
  <c r="A262"/>
  <c r="G261"/>
  <c r="F261"/>
  <c r="E261"/>
  <c r="B261"/>
  <c r="A261"/>
  <c r="G260"/>
  <c r="F260"/>
  <c r="E260"/>
  <c r="B260"/>
  <c r="A260"/>
  <c r="G259"/>
  <c r="F259"/>
  <c r="E259"/>
  <c r="B259"/>
  <c r="A259"/>
  <c r="G258"/>
  <c r="F258"/>
  <c r="E258"/>
  <c r="B258"/>
  <c r="A258"/>
  <c r="G257"/>
  <c r="F257"/>
  <c r="E257"/>
  <c r="B257"/>
  <c r="A257"/>
  <c r="L256"/>
  <c r="B256"/>
  <c r="A256"/>
  <c r="G255"/>
  <c r="F255"/>
  <c r="L255" s="1"/>
  <c r="E255"/>
  <c r="B255"/>
  <c r="A255"/>
  <c r="G254"/>
  <c r="F254"/>
  <c r="L254" s="1"/>
  <c r="E254"/>
  <c r="B254"/>
  <c r="A254"/>
  <c r="G253"/>
  <c r="F253"/>
  <c r="L253" s="1"/>
  <c r="E253"/>
  <c r="B253"/>
  <c r="A253"/>
  <c r="G252"/>
  <c r="F252"/>
  <c r="L252" s="1"/>
  <c r="E252"/>
  <c r="B252"/>
  <c r="A252"/>
  <c r="G251"/>
  <c r="F251"/>
  <c r="L251" s="1"/>
  <c r="E251"/>
  <c r="B251"/>
  <c r="A251"/>
  <c r="G250"/>
  <c r="F250"/>
  <c r="L250" s="1"/>
  <c r="E250"/>
  <c r="B250"/>
  <c r="A250"/>
  <c r="L249"/>
  <c r="B249"/>
  <c r="A249"/>
  <c r="L248"/>
  <c r="B248"/>
  <c r="A248"/>
  <c r="G247"/>
  <c r="F247"/>
  <c r="K247" s="1"/>
  <c r="E247"/>
  <c r="B247"/>
  <c r="A247"/>
  <c r="G246"/>
  <c r="F246"/>
  <c r="K246" s="1"/>
  <c r="E246"/>
  <c r="B246"/>
  <c r="A246"/>
  <c r="G245"/>
  <c r="F245"/>
  <c r="K245" s="1"/>
  <c r="E245"/>
  <c r="B245"/>
  <c r="A245"/>
  <c r="G244"/>
  <c r="F244"/>
  <c r="K244" s="1"/>
  <c r="E244"/>
  <c r="B244"/>
  <c r="A244"/>
  <c r="G243"/>
  <c r="F243"/>
  <c r="K243" s="1"/>
  <c r="E243"/>
  <c r="B243"/>
  <c r="A243"/>
  <c r="G242"/>
  <c r="F242"/>
  <c r="K242" s="1"/>
  <c r="E242"/>
  <c r="B242"/>
  <c r="A242"/>
  <c r="G241"/>
  <c r="F241"/>
  <c r="K241" s="1"/>
  <c r="E241"/>
  <c r="B241"/>
  <c r="A241"/>
  <c r="G240"/>
  <c r="F240"/>
  <c r="K240" s="1"/>
  <c r="E240"/>
  <c r="B240"/>
  <c r="A240"/>
  <c r="G239"/>
  <c r="F239"/>
  <c r="K239" s="1"/>
  <c r="E239"/>
  <c r="B239"/>
  <c r="A239"/>
  <c r="G238"/>
  <c r="F238"/>
  <c r="K238" s="1"/>
  <c r="E238"/>
  <c r="B238"/>
  <c r="A238"/>
  <c r="G237"/>
  <c r="F237"/>
  <c r="K237" s="1"/>
  <c r="E237"/>
  <c r="B237"/>
  <c r="A237"/>
  <c r="G236"/>
  <c r="F236"/>
  <c r="K236" s="1"/>
  <c r="E236"/>
  <c r="B236"/>
  <c r="A236"/>
  <c r="G235"/>
  <c r="F235"/>
  <c r="K235" s="1"/>
  <c r="E235"/>
  <c r="B235"/>
  <c r="A235"/>
  <c r="G234"/>
  <c r="F234"/>
  <c r="K234" s="1"/>
  <c r="E234"/>
  <c r="B234"/>
  <c r="A234"/>
  <c r="G233"/>
  <c r="F233"/>
  <c r="K233" s="1"/>
  <c r="E233"/>
  <c r="B233"/>
  <c r="A233"/>
  <c r="G232"/>
  <c r="F232"/>
  <c r="K232" s="1"/>
  <c r="E232"/>
  <c r="B232"/>
  <c r="A232"/>
  <c r="G231"/>
  <c r="F231"/>
  <c r="K231" s="1"/>
  <c r="E231"/>
  <c r="B231"/>
  <c r="A231"/>
  <c r="G230"/>
  <c r="F230"/>
  <c r="K230" s="1"/>
  <c r="E230"/>
  <c r="B230"/>
  <c r="A230"/>
  <c r="G229"/>
  <c r="F229"/>
  <c r="K229" s="1"/>
  <c r="E229"/>
  <c r="B229"/>
  <c r="A229"/>
  <c r="G228"/>
  <c r="F228"/>
  <c r="K228" s="1"/>
  <c r="E228"/>
  <c r="B228"/>
  <c r="A228"/>
  <c r="G227"/>
  <c r="F227"/>
  <c r="K227" s="1"/>
  <c r="E227"/>
  <c r="B227"/>
  <c r="A227"/>
  <c r="G226"/>
  <c r="F226"/>
  <c r="K226" s="1"/>
  <c r="E226"/>
  <c r="B226"/>
  <c r="A226"/>
  <c r="G225"/>
  <c r="F225"/>
  <c r="K225" s="1"/>
  <c r="E225"/>
  <c r="B225"/>
  <c r="A225"/>
  <c r="G224"/>
  <c r="F224"/>
  <c r="K224" s="1"/>
  <c r="E224"/>
  <c r="B224"/>
  <c r="A224"/>
  <c r="G223"/>
  <c r="F223"/>
  <c r="K223" s="1"/>
  <c r="E223"/>
  <c r="B223"/>
  <c r="A223"/>
  <c r="G222"/>
  <c r="F222"/>
  <c r="K222" s="1"/>
  <c r="B222"/>
  <c r="A222"/>
  <c r="G221"/>
  <c r="F221"/>
  <c r="E221"/>
  <c r="B221"/>
  <c r="A221"/>
  <c r="G220"/>
  <c r="F220"/>
  <c r="E220"/>
  <c r="B220"/>
  <c r="A220"/>
  <c r="G219"/>
  <c r="F219"/>
  <c r="E219"/>
  <c r="B219"/>
  <c r="A219"/>
  <c r="G218"/>
  <c r="F218"/>
  <c r="E218"/>
  <c r="B218"/>
  <c r="A218"/>
  <c r="G217"/>
  <c r="F217"/>
  <c r="E217"/>
  <c r="B217"/>
  <c r="A217"/>
  <c r="G216"/>
  <c r="F216"/>
  <c r="E216"/>
  <c r="B216"/>
  <c r="A216"/>
  <c r="G215"/>
  <c r="F215"/>
  <c r="E215"/>
  <c r="B215"/>
  <c r="A215"/>
  <c r="G214"/>
  <c r="F214"/>
  <c r="E214"/>
  <c r="B214"/>
  <c r="A214"/>
  <c r="G213"/>
  <c r="F213"/>
  <c r="E213"/>
  <c r="B213"/>
  <c r="A213"/>
  <c r="G212"/>
  <c r="F212"/>
  <c r="B212"/>
  <c r="A212"/>
  <c r="G211"/>
  <c r="F211"/>
  <c r="L211" s="1"/>
  <c r="E211"/>
  <c r="B211"/>
  <c r="A211"/>
  <c r="G210"/>
  <c r="F210"/>
  <c r="L210" s="1"/>
  <c r="E210"/>
  <c r="B210"/>
  <c r="A210"/>
  <c r="G209"/>
  <c r="F209"/>
  <c r="L209" s="1"/>
  <c r="E209"/>
  <c r="B209"/>
  <c r="A209"/>
  <c r="L208"/>
  <c r="B208"/>
  <c r="A208"/>
  <c r="L207"/>
  <c r="B207"/>
  <c r="A207"/>
  <c r="G206"/>
  <c r="F206"/>
  <c r="K206" s="1"/>
  <c r="E206"/>
  <c r="B206"/>
  <c r="A206"/>
  <c r="G205"/>
  <c r="F205"/>
  <c r="K205" s="1"/>
  <c r="E205"/>
  <c r="B205"/>
  <c r="A205"/>
  <c r="G204"/>
  <c r="F204"/>
  <c r="K204" s="1"/>
  <c r="E204"/>
  <c r="B204"/>
  <c r="A204"/>
  <c r="L203"/>
  <c r="B203"/>
  <c r="A203"/>
  <c r="G202"/>
  <c r="F202"/>
  <c r="E202"/>
  <c r="B202"/>
  <c r="A202"/>
  <c r="G201"/>
  <c r="F201"/>
  <c r="E201"/>
  <c r="B201"/>
  <c r="A201"/>
  <c r="G200"/>
  <c r="F200"/>
  <c r="E200"/>
  <c r="B200"/>
  <c r="A200"/>
  <c r="G199"/>
  <c r="F199"/>
  <c r="E199"/>
  <c r="B199"/>
  <c r="A199"/>
  <c r="G198"/>
  <c r="F198"/>
  <c r="E198"/>
  <c r="B198"/>
  <c r="A198"/>
  <c r="G197"/>
  <c r="F197"/>
  <c r="E197"/>
  <c r="B197"/>
  <c r="A197"/>
  <c r="G196"/>
  <c r="F196"/>
  <c r="E196"/>
  <c r="B196"/>
  <c r="A196"/>
  <c r="G195"/>
  <c r="F195"/>
  <c r="E195"/>
  <c r="B195"/>
  <c r="A195"/>
  <c r="G194"/>
  <c r="F194"/>
  <c r="E194"/>
  <c r="B194"/>
  <c r="A194"/>
  <c r="G193"/>
  <c r="F193"/>
  <c r="E193"/>
  <c r="B193"/>
  <c r="A193"/>
  <c r="G192"/>
  <c r="F192"/>
  <c r="E192"/>
  <c r="B192"/>
  <c r="A192"/>
  <c r="G191"/>
  <c r="F191"/>
  <c r="E191"/>
  <c r="B191"/>
  <c r="A191"/>
  <c r="G190"/>
  <c r="F190"/>
  <c r="E190"/>
  <c r="B190"/>
  <c r="A190"/>
  <c r="G189"/>
  <c r="F189"/>
  <c r="E189"/>
  <c r="B189"/>
  <c r="A189"/>
  <c r="G188"/>
  <c r="F188"/>
  <c r="E188"/>
  <c r="B188"/>
  <c r="A188"/>
  <c r="G187"/>
  <c r="F187"/>
  <c r="E187"/>
  <c r="B187"/>
  <c r="A187"/>
  <c r="G186"/>
  <c r="F186"/>
  <c r="E186"/>
  <c r="B186"/>
  <c r="A186"/>
  <c r="G185"/>
  <c r="F185"/>
  <c r="E185"/>
  <c r="B185"/>
  <c r="A185"/>
  <c r="G184"/>
  <c r="F184"/>
  <c r="E184"/>
  <c r="B184"/>
  <c r="A184"/>
  <c r="G183"/>
  <c r="F183"/>
  <c r="E183"/>
  <c r="B183"/>
  <c r="A183"/>
  <c r="G182"/>
  <c r="F182"/>
  <c r="E182"/>
  <c r="B182"/>
  <c r="A182"/>
  <c r="L181"/>
  <c r="B181"/>
  <c r="A181"/>
  <c r="L180"/>
  <c r="B180"/>
  <c r="A180"/>
  <c r="G179"/>
  <c r="F179"/>
  <c r="L179" s="1"/>
  <c r="E179"/>
  <c r="B179"/>
  <c r="A179"/>
  <c r="G178"/>
  <c r="F178"/>
  <c r="L178" s="1"/>
  <c r="E178"/>
  <c r="B178"/>
  <c r="A178"/>
  <c r="L177"/>
  <c r="B177"/>
  <c r="A177"/>
  <c r="G176"/>
  <c r="F176"/>
  <c r="K176" s="1"/>
  <c r="E176"/>
  <c r="B176"/>
  <c r="A176"/>
  <c r="G175"/>
  <c r="F175"/>
  <c r="K175" s="1"/>
  <c r="E175"/>
  <c r="B175"/>
  <c r="A175"/>
  <c r="G174"/>
  <c r="F174"/>
  <c r="K174" s="1"/>
  <c r="E174"/>
  <c r="B174"/>
  <c r="A174"/>
  <c r="G173"/>
  <c r="F173"/>
  <c r="K173" s="1"/>
  <c r="E173"/>
  <c r="B173"/>
  <c r="A173"/>
  <c r="G172"/>
  <c r="F172"/>
  <c r="K172" s="1"/>
  <c r="E172"/>
  <c r="B172"/>
  <c r="A172"/>
  <c r="L171"/>
  <c r="B171"/>
  <c r="A171"/>
  <c r="G170"/>
  <c r="F170"/>
  <c r="E170"/>
  <c r="B170"/>
  <c r="A170"/>
  <c r="G169"/>
  <c r="F169"/>
  <c r="E169"/>
  <c r="B169"/>
  <c r="A169"/>
  <c r="L168"/>
  <c r="B168"/>
  <c r="A168"/>
  <c r="G167"/>
  <c r="F167"/>
  <c r="L167" s="1"/>
  <c r="E167"/>
  <c r="B167"/>
  <c r="A167"/>
  <c r="G166"/>
  <c r="F166"/>
  <c r="L166" s="1"/>
  <c r="E166"/>
  <c r="B166"/>
  <c r="A166"/>
  <c r="G165"/>
  <c r="F165"/>
  <c r="L165" s="1"/>
  <c r="E165"/>
  <c r="B165"/>
  <c r="A165"/>
  <c r="G164"/>
  <c r="F164"/>
  <c r="L164" s="1"/>
  <c r="E164"/>
  <c r="B164"/>
  <c r="A164"/>
  <c r="G163"/>
  <c r="F163"/>
  <c r="L163" s="1"/>
  <c r="B163"/>
  <c r="A163"/>
  <c r="G162"/>
  <c r="F162"/>
  <c r="L162" s="1"/>
  <c r="E162"/>
  <c r="B162"/>
  <c r="A162"/>
  <c r="G161"/>
  <c r="F161"/>
  <c r="L161" s="1"/>
  <c r="E161"/>
  <c r="B161"/>
  <c r="A161"/>
  <c r="G160"/>
  <c r="F160"/>
  <c r="L160" s="1"/>
  <c r="E160"/>
  <c r="B160"/>
  <c r="A160"/>
  <c r="L159"/>
  <c r="B159"/>
  <c r="A159"/>
  <c r="G158"/>
  <c r="F158"/>
  <c r="K158" s="1"/>
  <c r="E158"/>
  <c r="B158"/>
  <c r="A158"/>
  <c r="G157"/>
  <c r="F157"/>
  <c r="K157" s="1"/>
  <c r="E157"/>
  <c r="B157"/>
  <c r="A157"/>
  <c r="G156"/>
  <c r="F156"/>
  <c r="K156" s="1"/>
  <c r="E156"/>
  <c r="B156"/>
  <c r="A156"/>
  <c r="G155"/>
  <c r="F155"/>
  <c r="K155" s="1"/>
  <c r="E155"/>
  <c r="B155"/>
  <c r="A155"/>
  <c r="G154"/>
  <c r="F154"/>
  <c r="K154" s="1"/>
  <c r="E154"/>
  <c r="B154"/>
  <c r="A154"/>
  <c r="G153"/>
  <c r="F153"/>
  <c r="K153" s="1"/>
  <c r="E153"/>
  <c r="B153"/>
  <c r="A153"/>
  <c r="G152"/>
  <c r="F152"/>
  <c r="K152" s="1"/>
  <c r="E152"/>
  <c r="B152"/>
  <c r="A152"/>
  <c r="G151"/>
  <c r="F151"/>
  <c r="K151" s="1"/>
  <c r="E151"/>
  <c r="B151"/>
  <c r="A151"/>
  <c r="L150"/>
  <c r="B150"/>
  <c r="A150"/>
  <c r="L149"/>
  <c r="B149"/>
  <c r="A149"/>
  <c r="G148"/>
  <c r="F148"/>
  <c r="E148"/>
  <c r="B148"/>
  <c r="A148"/>
  <c r="G147"/>
  <c r="F147"/>
  <c r="E147"/>
  <c r="B147"/>
  <c r="A147"/>
  <c r="G146"/>
  <c r="F146"/>
  <c r="L146" s="1"/>
  <c r="E146"/>
  <c r="B146"/>
  <c r="A146"/>
  <c r="G145"/>
  <c r="F145"/>
  <c r="E145"/>
  <c r="B145"/>
  <c r="A145"/>
  <c r="G144"/>
  <c r="F144"/>
  <c r="E144"/>
  <c r="B144"/>
  <c r="A144"/>
  <c r="G143"/>
  <c r="F143"/>
  <c r="L143" s="1"/>
  <c r="E143"/>
  <c r="B143"/>
  <c r="A143"/>
  <c r="G142"/>
  <c r="F142"/>
  <c r="L142" s="1"/>
  <c r="E142"/>
  <c r="B142"/>
  <c r="A142"/>
  <c r="G141"/>
  <c r="F141"/>
  <c r="L141" s="1"/>
  <c r="E141"/>
  <c r="B141"/>
  <c r="A141"/>
  <c r="G140"/>
  <c r="F140"/>
  <c r="L140" s="1"/>
  <c r="E140"/>
  <c r="B140"/>
  <c r="A140"/>
  <c r="G139"/>
  <c r="F139"/>
  <c r="L139" s="1"/>
  <c r="E139"/>
  <c r="B139"/>
  <c r="A139"/>
  <c r="G138"/>
  <c r="F138"/>
  <c r="E138"/>
  <c r="B138"/>
  <c r="A138"/>
  <c r="G137"/>
  <c r="F137"/>
  <c r="E137"/>
  <c r="B137"/>
  <c r="A137"/>
  <c r="L136"/>
  <c r="B136"/>
  <c r="A136"/>
  <c r="G135"/>
  <c r="F135"/>
  <c r="L135" s="1"/>
  <c r="E135"/>
  <c r="B135"/>
  <c r="A135"/>
  <c r="G134"/>
  <c r="F134"/>
  <c r="E134"/>
  <c r="B134"/>
  <c r="A134"/>
  <c r="G133"/>
  <c r="F133"/>
  <c r="L133" s="1"/>
  <c r="E133"/>
  <c r="B133"/>
  <c r="A133"/>
  <c r="G132"/>
  <c r="F132"/>
  <c r="L132" s="1"/>
  <c r="E132"/>
  <c r="B132"/>
  <c r="A132"/>
  <c r="G131"/>
  <c r="F131"/>
  <c r="E131"/>
  <c r="B131"/>
  <c r="A131"/>
  <c r="G130"/>
  <c r="F130"/>
  <c r="L130" s="1"/>
  <c r="E130"/>
  <c r="B130"/>
  <c r="A130"/>
  <c r="G129"/>
  <c r="F129"/>
  <c r="L129" s="1"/>
  <c r="E129"/>
  <c r="B129"/>
  <c r="A129"/>
  <c r="G128"/>
  <c r="F128"/>
  <c r="L128" s="1"/>
  <c r="E128"/>
  <c r="B128"/>
  <c r="A128"/>
  <c r="G127"/>
  <c r="F127"/>
  <c r="L127" s="1"/>
  <c r="E127"/>
  <c r="B127"/>
  <c r="A127"/>
  <c r="G126"/>
  <c r="F126"/>
  <c r="L126" s="1"/>
  <c r="E126"/>
  <c r="B126"/>
  <c r="A126"/>
  <c r="G125"/>
  <c r="F125"/>
  <c r="L125" s="1"/>
  <c r="B125"/>
  <c r="B124"/>
  <c r="A124"/>
  <c r="G123"/>
  <c r="F123"/>
  <c r="L123" s="1"/>
  <c r="E123"/>
  <c r="B123"/>
  <c r="A123"/>
  <c r="G122"/>
  <c r="F122"/>
  <c r="L122" s="1"/>
  <c r="E122"/>
  <c r="B122"/>
  <c r="A122"/>
  <c r="G121"/>
  <c r="F121"/>
  <c r="L121" s="1"/>
  <c r="E121"/>
  <c r="B121"/>
  <c r="A121"/>
  <c r="G120"/>
  <c r="F120"/>
  <c r="L120" s="1"/>
  <c r="E120"/>
  <c r="B120"/>
  <c r="A120"/>
  <c r="G119"/>
  <c r="F119"/>
  <c r="L119" s="1"/>
  <c r="E119"/>
  <c r="B119"/>
  <c r="A119"/>
  <c r="G118"/>
  <c r="F118"/>
  <c r="L118" s="1"/>
  <c r="E118"/>
  <c r="B118"/>
  <c r="A118"/>
  <c r="G117"/>
  <c r="F117"/>
  <c r="L117" s="1"/>
  <c r="E117"/>
  <c r="B117"/>
  <c r="A117"/>
  <c r="G116"/>
  <c r="F116"/>
  <c r="L116" s="1"/>
  <c r="E116"/>
  <c r="B116"/>
  <c r="A116"/>
  <c r="G115"/>
  <c r="F115"/>
  <c r="L115" s="1"/>
  <c r="E115"/>
  <c r="B115"/>
  <c r="A115"/>
  <c r="B114"/>
  <c r="A114"/>
  <c r="G113"/>
  <c r="F113"/>
  <c r="E113"/>
  <c r="B113"/>
  <c r="A113"/>
  <c r="G112"/>
  <c r="F112"/>
  <c r="E112"/>
  <c r="B112"/>
  <c r="A112"/>
  <c r="G111"/>
  <c r="F111"/>
  <c r="E111"/>
  <c r="B111"/>
  <c r="A111"/>
  <c r="G110"/>
  <c r="F110"/>
  <c r="E110"/>
  <c r="B110"/>
  <c r="A110"/>
  <c r="G109"/>
  <c r="F109"/>
  <c r="E109"/>
  <c r="B109"/>
  <c r="A109"/>
  <c r="G108"/>
  <c r="F108"/>
  <c r="E108"/>
  <c r="B108"/>
  <c r="A108"/>
  <c r="B107"/>
  <c r="A107"/>
  <c r="B106"/>
  <c r="A106"/>
  <c r="G105"/>
  <c r="F105"/>
  <c r="E105"/>
  <c r="B105"/>
  <c r="A105"/>
  <c r="G104"/>
  <c r="F104"/>
  <c r="E104"/>
  <c r="B104"/>
  <c r="A104"/>
  <c r="G103"/>
  <c r="F103"/>
  <c r="E103"/>
  <c r="B103"/>
  <c r="A103"/>
  <c r="G102"/>
  <c r="F102"/>
  <c r="E102"/>
  <c r="B102"/>
  <c r="A102"/>
  <c r="G101"/>
  <c r="F101"/>
  <c r="E101"/>
  <c r="B101"/>
  <c r="A101"/>
  <c r="G100"/>
  <c r="F100"/>
  <c r="E100"/>
  <c r="B100"/>
  <c r="A100"/>
  <c r="B99"/>
  <c r="A99"/>
  <c r="G98"/>
  <c r="F98"/>
  <c r="L98" s="1"/>
  <c r="E98"/>
  <c r="B98"/>
  <c r="A98"/>
  <c r="G97"/>
  <c r="F97"/>
  <c r="L97" s="1"/>
  <c r="E97"/>
  <c r="B97"/>
  <c r="A97"/>
  <c r="G96"/>
  <c r="F96"/>
  <c r="L96" s="1"/>
  <c r="E96"/>
  <c r="B96"/>
  <c r="A96"/>
  <c r="G95"/>
  <c r="F95"/>
  <c r="L95" s="1"/>
  <c r="E95"/>
  <c r="B95"/>
  <c r="A95"/>
  <c r="G94"/>
  <c r="F94"/>
  <c r="L94" s="1"/>
  <c r="B94"/>
  <c r="A94"/>
  <c r="G93"/>
  <c r="F93"/>
  <c r="K93" s="1"/>
  <c r="E93"/>
  <c r="B93"/>
  <c r="A93"/>
  <c r="G92"/>
  <c r="F92"/>
  <c r="K92" s="1"/>
  <c r="E92"/>
  <c r="B92"/>
  <c r="A92"/>
  <c r="G91"/>
  <c r="F91"/>
  <c r="K91" s="1"/>
  <c r="E91"/>
  <c r="B91"/>
  <c r="A91"/>
  <c r="G90"/>
  <c r="F90"/>
  <c r="K90" s="1"/>
  <c r="E90"/>
  <c r="B90"/>
  <c r="A90"/>
  <c r="G89"/>
  <c r="F89"/>
  <c r="K89" s="1"/>
  <c r="E89"/>
  <c r="B89"/>
  <c r="A89"/>
  <c r="G88"/>
  <c r="F88"/>
  <c r="K88" s="1"/>
  <c r="E88"/>
  <c r="B88"/>
  <c r="A88"/>
  <c r="G87"/>
  <c r="F87"/>
  <c r="K87" s="1"/>
  <c r="E87"/>
  <c r="B87"/>
  <c r="A87"/>
  <c r="G86"/>
  <c r="F86"/>
  <c r="K86" s="1"/>
  <c r="E86"/>
  <c r="B86"/>
  <c r="A86"/>
  <c r="G85"/>
  <c r="F85"/>
  <c r="K85" s="1"/>
  <c r="E85"/>
  <c r="B85"/>
  <c r="A85"/>
  <c r="G84"/>
  <c r="F84"/>
  <c r="K84" s="1"/>
  <c r="B84"/>
  <c r="A84"/>
  <c r="G83"/>
  <c r="F83"/>
  <c r="E83"/>
  <c r="B83"/>
  <c r="A83"/>
  <c r="G82"/>
  <c r="F82"/>
  <c r="E82"/>
  <c r="B82"/>
  <c r="A82"/>
  <c r="G81"/>
  <c r="F81"/>
  <c r="E81"/>
  <c r="B81"/>
  <c r="A81"/>
  <c r="G80"/>
  <c r="F80"/>
  <c r="E80"/>
  <c r="B80"/>
  <c r="A80"/>
  <c r="G79"/>
  <c r="F79"/>
  <c r="E79"/>
  <c r="B79"/>
  <c r="A79"/>
  <c r="G78"/>
  <c r="F78"/>
  <c r="E78"/>
  <c r="B78"/>
  <c r="A78"/>
  <c r="G77"/>
  <c r="F77"/>
  <c r="E77"/>
  <c r="B77"/>
  <c r="A77"/>
  <c r="B76"/>
  <c r="A76"/>
  <c r="G75"/>
  <c r="F75"/>
  <c r="L75" s="1"/>
  <c r="E75"/>
  <c r="B75"/>
  <c r="A75"/>
  <c r="G74"/>
  <c r="F74"/>
  <c r="L74" s="1"/>
  <c r="E74"/>
  <c r="B74"/>
  <c r="A74"/>
  <c r="B73"/>
  <c r="A73"/>
  <c r="G72"/>
  <c r="F72"/>
  <c r="E72"/>
  <c r="B72"/>
  <c r="A72"/>
  <c r="G71"/>
  <c r="F71"/>
  <c r="E71"/>
  <c r="B71"/>
  <c r="A71"/>
  <c r="G70"/>
  <c r="F70"/>
  <c r="E70"/>
  <c r="B70"/>
  <c r="A70"/>
  <c r="G69"/>
  <c r="F69"/>
  <c r="E69"/>
  <c r="B69"/>
  <c r="A69"/>
  <c r="G68"/>
  <c r="F68"/>
  <c r="B68"/>
  <c r="A68"/>
  <c r="G67"/>
  <c r="F67"/>
  <c r="E67"/>
  <c r="B67"/>
  <c r="A67"/>
  <c r="B66"/>
  <c r="A66"/>
  <c r="G65"/>
  <c r="F65"/>
  <c r="K65" s="1"/>
  <c r="E65"/>
  <c r="B65"/>
  <c r="A65"/>
  <c r="G64"/>
  <c r="F64"/>
  <c r="K64" s="1"/>
  <c r="E64"/>
  <c r="B64"/>
  <c r="A64"/>
  <c r="G63"/>
  <c r="F63"/>
  <c r="K63" s="1"/>
  <c r="E63"/>
  <c r="B63"/>
  <c r="A63"/>
  <c r="G62"/>
  <c r="F62"/>
  <c r="K62" s="1"/>
  <c r="E62"/>
  <c r="B62"/>
  <c r="A62"/>
  <c r="G61"/>
  <c r="F61"/>
  <c r="K61" s="1"/>
  <c r="E61"/>
  <c r="B61"/>
  <c r="A61"/>
  <c r="G60"/>
  <c r="F60"/>
  <c r="K60" s="1"/>
  <c r="E60"/>
  <c r="B60"/>
  <c r="A60"/>
  <c r="G59"/>
  <c r="F59"/>
  <c r="K59" s="1"/>
  <c r="B59"/>
  <c r="A59"/>
  <c r="G58"/>
  <c r="F58"/>
  <c r="E58"/>
  <c r="B58"/>
  <c r="A58"/>
  <c r="G57"/>
  <c r="F57"/>
  <c r="E57"/>
  <c r="B57"/>
  <c r="A57"/>
  <c r="B56"/>
  <c r="A56"/>
  <c r="G55"/>
  <c r="F55"/>
  <c r="L55" s="1"/>
  <c r="E55"/>
  <c r="B55"/>
  <c r="A55"/>
  <c r="G54"/>
  <c r="F54"/>
  <c r="L54" s="1"/>
  <c r="E54"/>
  <c r="B54"/>
  <c r="A54"/>
  <c r="G53"/>
  <c r="F53"/>
  <c r="L53" s="1"/>
  <c r="E53"/>
  <c r="B53"/>
  <c r="A53"/>
  <c r="G52"/>
  <c r="F52"/>
  <c r="L52" s="1"/>
  <c r="E52"/>
  <c r="B52"/>
  <c r="A52"/>
  <c r="G51"/>
  <c r="F51"/>
  <c r="L51" s="1"/>
  <c r="E51"/>
  <c r="B51"/>
  <c r="A51"/>
  <c r="G50"/>
  <c r="F50"/>
  <c r="L50" s="1"/>
  <c r="E50"/>
  <c r="B50"/>
  <c r="A50"/>
  <c r="G49"/>
  <c r="F49"/>
  <c r="L49" s="1"/>
  <c r="E49"/>
  <c r="B49"/>
  <c r="A49"/>
  <c r="B48"/>
  <c r="A48"/>
  <c r="B47"/>
  <c r="A47"/>
  <c r="G46"/>
  <c r="F46"/>
  <c r="L46" s="1"/>
  <c r="E46"/>
  <c r="B46"/>
  <c r="A46"/>
  <c r="G45"/>
  <c r="F45"/>
  <c r="L45" s="1"/>
  <c r="E45"/>
  <c r="B45"/>
  <c r="A45"/>
  <c r="L44"/>
  <c r="K44"/>
  <c r="J44"/>
  <c r="B44"/>
  <c r="A44"/>
  <c r="G43"/>
  <c r="F43"/>
  <c r="E43"/>
  <c r="B43"/>
  <c r="A43"/>
  <c r="B42"/>
  <c r="A42"/>
  <c r="B41"/>
  <c r="A41"/>
  <c r="G40"/>
  <c r="F40"/>
  <c r="E40"/>
  <c r="B40"/>
  <c r="A40"/>
  <c r="B39"/>
  <c r="A39"/>
  <c r="G38"/>
  <c r="F38"/>
  <c r="K38" s="1"/>
  <c r="E38"/>
  <c r="B38"/>
  <c r="A38"/>
  <c r="B37"/>
  <c r="A37"/>
  <c r="G36"/>
  <c r="F36"/>
  <c r="L36" s="1"/>
  <c r="E36"/>
  <c r="B36"/>
  <c r="A36"/>
  <c r="B35"/>
  <c r="A35"/>
  <c r="G34"/>
  <c r="F34"/>
  <c r="K34" s="1"/>
  <c r="E34"/>
  <c r="B34"/>
  <c r="A34"/>
  <c r="B33"/>
  <c r="A33"/>
  <c r="B32"/>
  <c r="A32"/>
  <c r="G31"/>
  <c r="F31"/>
  <c r="K31" s="1"/>
  <c r="E31"/>
  <c r="B31"/>
  <c r="A31"/>
  <c r="G30"/>
  <c r="F30"/>
  <c r="K30" s="1"/>
  <c r="E30"/>
  <c r="B30"/>
  <c r="A30"/>
  <c r="B29"/>
  <c r="A29"/>
  <c r="G28"/>
  <c r="F28"/>
  <c r="L28" s="1"/>
  <c r="E28"/>
  <c r="B28"/>
  <c r="A28"/>
  <c r="G27"/>
  <c r="F27"/>
  <c r="L27" s="1"/>
  <c r="E27"/>
  <c r="B27"/>
  <c r="A27"/>
  <c r="B26"/>
  <c r="A26"/>
  <c r="B25"/>
  <c r="A25"/>
  <c r="G24"/>
  <c r="F24"/>
  <c r="E24"/>
  <c r="B24"/>
  <c r="A24"/>
  <c r="G23"/>
  <c r="F23"/>
  <c r="E23"/>
  <c r="B23"/>
  <c r="A23"/>
  <c r="G22"/>
  <c r="F22"/>
  <c r="L22" s="1"/>
  <c r="E22"/>
  <c r="B22"/>
  <c r="A22"/>
  <c r="G21"/>
  <c r="F21"/>
  <c r="E21"/>
  <c r="B21"/>
  <c r="A21"/>
  <c r="B20"/>
  <c r="A20"/>
  <c r="G19"/>
  <c r="F19"/>
  <c r="K19" s="1"/>
  <c r="E19"/>
  <c r="B19"/>
  <c r="A19"/>
  <c r="G18"/>
  <c r="F18"/>
  <c r="K18" s="1"/>
  <c r="E18"/>
  <c r="B18"/>
  <c r="A18"/>
  <c r="G17"/>
  <c r="F17"/>
  <c r="K17" s="1"/>
  <c r="E17"/>
  <c r="B17"/>
  <c r="A17"/>
  <c r="G16"/>
  <c r="F16"/>
  <c r="K16" s="1"/>
  <c r="E16"/>
  <c r="B16"/>
  <c r="A16"/>
  <c r="G15"/>
  <c r="F15"/>
  <c r="K15" s="1"/>
  <c r="E15"/>
  <c r="B15"/>
  <c r="A15"/>
  <c r="B14"/>
  <c r="A14"/>
  <c r="G1045806" i="15"/>
  <c r="F1045806"/>
  <c r="L1045806" s="1"/>
  <c r="E1045806"/>
  <c r="B1045806"/>
  <c r="G328"/>
  <c r="F328"/>
  <c r="L328" s="1"/>
  <c r="E328"/>
  <c r="B328"/>
  <c r="A328"/>
  <c r="L327"/>
  <c r="B327"/>
  <c r="A327"/>
  <c r="G326"/>
  <c r="F326"/>
  <c r="K326" s="1"/>
  <c r="E326"/>
  <c r="B326"/>
  <c r="A326"/>
  <c r="G325"/>
  <c r="F325"/>
  <c r="K325" s="1"/>
  <c r="E325"/>
  <c r="B325"/>
  <c r="A325"/>
  <c r="G324"/>
  <c r="F324"/>
  <c r="K324" s="1"/>
  <c r="E324"/>
  <c r="B324"/>
  <c r="A324"/>
  <c r="G323"/>
  <c r="F323"/>
  <c r="K323" s="1"/>
  <c r="E323"/>
  <c r="B323"/>
  <c r="A323"/>
  <c r="L322"/>
  <c r="B322"/>
  <c r="A322"/>
  <c r="G321"/>
  <c r="F321"/>
  <c r="L321" s="1"/>
  <c r="E321"/>
  <c r="B321"/>
  <c r="A321"/>
  <c r="G320"/>
  <c r="F320"/>
  <c r="E320"/>
  <c r="B320"/>
  <c r="A320"/>
  <c r="G319"/>
  <c r="F319"/>
  <c r="L319" s="1"/>
  <c r="E319"/>
  <c r="B319"/>
  <c r="A319"/>
  <c r="G318"/>
  <c r="F318"/>
  <c r="E318"/>
  <c r="B318"/>
  <c r="A318"/>
  <c r="G317"/>
  <c r="F317"/>
  <c r="L317" s="1"/>
  <c r="E317"/>
  <c r="B317"/>
  <c r="A317"/>
  <c r="L316"/>
  <c r="B316"/>
  <c r="A316"/>
  <c r="G315"/>
  <c r="F315"/>
  <c r="E315"/>
  <c r="B315"/>
  <c r="A315"/>
  <c r="G314"/>
  <c r="F314"/>
  <c r="E314"/>
  <c r="B314"/>
  <c r="A314"/>
  <c r="G313"/>
  <c r="F313"/>
  <c r="E313"/>
  <c r="B313"/>
  <c r="A313"/>
  <c r="G312"/>
  <c r="F312"/>
  <c r="E312"/>
  <c r="B312"/>
  <c r="A312"/>
  <c r="G311"/>
  <c r="F311"/>
  <c r="E311"/>
  <c r="B311"/>
  <c r="A311"/>
  <c r="G310"/>
  <c r="F310"/>
  <c r="E310"/>
  <c r="B310"/>
  <c r="A310"/>
  <c r="G309"/>
  <c r="F309"/>
  <c r="E309"/>
  <c r="B309"/>
  <c r="A309"/>
  <c r="L308"/>
  <c r="B308"/>
  <c r="A308"/>
  <c r="G307"/>
  <c r="F307"/>
  <c r="L307" s="1"/>
  <c r="E307"/>
  <c r="B307"/>
  <c r="A307"/>
  <c r="G306"/>
  <c r="F306"/>
  <c r="L306" s="1"/>
  <c r="E306"/>
  <c r="B306"/>
  <c r="A306"/>
  <c r="G305"/>
  <c r="F305"/>
  <c r="L305" s="1"/>
  <c r="E305"/>
  <c r="B305"/>
  <c r="A305"/>
  <c r="G304"/>
  <c r="F304"/>
  <c r="L304" s="1"/>
  <c r="E304"/>
  <c r="B304"/>
  <c r="A304"/>
  <c r="L303"/>
  <c r="B303"/>
  <c r="A303"/>
  <c r="L302"/>
  <c r="B302"/>
  <c r="A302"/>
  <c r="G301"/>
  <c r="F301"/>
  <c r="L301" s="1"/>
  <c r="E301"/>
  <c r="B301"/>
  <c r="A301"/>
  <c r="L300"/>
  <c r="B300"/>
  <c r="A300"/>
  <c r="G299"/>
  <c r="F299"/>
  <c r="E299"/>
  <c r="B299"/>
  <c r="A299"/>
  <c r="L298"/>
  <c r="B298"/>
  <c r="A298"/>
  <c r="G297"/>
  <c r="F297"/>
  <c r="L297" s="1"/>
  <c r="E297"/>
  <c r="B297"/>
  <c r="A297"/>
  <c r="L296"/>
  <c r="B296"/>
  <c r="A296"/>
  <c r="L295"/>
  <c r="B295"/>
  <c r="A295"/>
  <c r="G294"/>
  <c r="F294"/>
  <c r="L294" s="1"/>
  <c r="E294"/>
  <c r="B294"/>
  <c r="A294"/>
  <c r="G293"/>
  <c r="F293"/>
  <c r="L293" s="1"/>
  <c r="E293"/>
  <c r="B293"/>
  <c r="A293"/>
  <c r="L292"/>
  <c r="B292"/>
  <c r="A292"/>
  <c r="L291"/>
  <c r="B291"/>
  <c r="A291"/>
  <c r="L290"/>
  <c r="B290"/>
  <c r="A290"/>
  <c r="G289"/>
  <c r="F289"/>
  <c r="K289" s="1"/>
  <c r="E289"/>
  <c r="B289"/>
  <c r="A289"/>
  <c r="G288"/>
  <c r="F288"/>
  <c r="K288" s="1"/>
  <c r="E288"/>
  <c r="B288"/>
  <c r="A288"/>
  <c r="G287"/>
  <c r="F287"/>
  <c r="K287" s="1"/>
  <c r="E287"/>
  <c r="B287"/>
  <c r="A287"/>
  <c r="G286"/>
  <c r="F286"/>
  <c r="K286" s="1"/>
  <c r="E286"/>
  <c r="B286"/>
  <c r="A286"/>
  <c r="G285"/>
  <c r="F285"/>
  <c r="K285" s="1"/>
  <c r="E285"/>
  <c r="B285"/>
  <c r="A285"/>
  <c r="L284"/>
  <c r="B284"/>
  <c r="A284"/>
  <c r="G283"/>
  <c r="F283"/>
  <c r="L283" s="1"/>
  <c r="E283"/>
  <c r="B283"/>
  <c r="A283"/>
  <c r="L282"/>
  <c r="B282"/>
  <c r="A282"/>
  <c r="G281"/>
  <c r="F281"/>
  <c r="L281" s="1"/>
  <c r="E281"/>
  <c r="B281"/>
  <c r="A281"/>
  <c r="G280"/>
  <c r="F280"/>
  <c r="E280"/>
  <c r="B280"/>
  <c r="A280"/>
  <c r="L279"/>
  <c r="B279"/>
  <c r="A279"/>
  <c r="G278"/>
  <c r="F278"/>
  <c r="L278" s="1"/>
  <c r="E278"/>
  <c r="B278"/>
  <c r="A278"/>
  <c r="G277"/>
  <c r="F277"/>
  <c r="L277" s="1"/>
  <c r="E277"/>
  <c r="B277"/>
  <c r="A277"/>
  <c r="G276"/>
  <c r="F276"/>
  <c r="L276" s="1"/>
  <c r="E276"/>
  <c r="B276"/>
  <c r="A276"/>
  <c r="G275"/>
  <c r="F275"/>
  <c r="L275" s="1"/>
  <c r="E275"/>
  <c r="B275"/>
  <c r="A275"/>
  <c r="G274"/>
  <c r="F274"/>
  <c r="L274" s="1"/>
  <c r="E274"/>
  <c r="B274"/>
  <c r="A274"/>
  <c r="G273"/>
  <c r="F273"/>
  <c r="L273" s="1"/>
  <c r="E273"/>
  <c r="B273"/>
  <c r="A273"/>
  <c r="G272"/>
  <c r="F272"/>
  <c r="L272" s="1"/>
  <c r="E272"/>
  <c r="B272"/>
  <c r="A272"/>
  <c r="G271"/>
  <c r="F271"/>
  <c r="L271" s="1"/>
  <c r="E271"/>
  <c r="B271"/>
  <c r="A271"/>
  <c r="G270"/>
  <c r="F270"/>
  <c r="L270" s="1"/>
  <c r="B270"/>
  <c r="A270"/>
  <c r="G269"/>
  <c r="F269"/>
  <c r="K269" s="1"/>
  <c r="E269"/>
  <c r="B269"/>
  <c r="A269"/>
  <c r="G268"/>
  <c r="F268"/>
  <c r="K268" s="1"/>
  <c r="E268"/>
  <c r="B268"/>
  <c r="A268"/>
  <c r="G267"/>
  <c r="F267"/>
  <c r="K267" s="1"/>
  <c r="E267"/>
  <c r="B267"/>
  <c r="A267"/>
  <c r="G266"/>
  <c r="F266"/>
  <c r="K266" s="1"/>
  <c r="E266"/>
  <c r="B266"/>
  <c r="A266"/>
  <c r="G265"/>
  <c r="F265"/>
  <c r="K265" s="1"/>
  <c r="E265"/>
  <c r="B265"/>
  <c r="A265"/>
  <c r="L264"/>
  <c r="B264"/>
  <c r="A264"/>
  <c r="G263"/>
  <c r="F263"/>
  <c r="E263"/>
  <c r="B263"/>
  <c r="A263"/>
  <c r="G262"/>
  <c r="F262"/>
  <c r="L262" s="1"/>
  <c r="E262"/>
  <c r="B262"/>
  <c r="A262"/>
  <c r="G261"/>
  <c r="F261"/>
  <c r="E261"/>
  <c r="B261"/>
  <c r="A261"/>
  <c r="G260"/>
  <c r="F260"/>
  <c r="L260" s="1"/>
  <c r="E260"/>
  <c r="B260"/>
  <c r="A260"/>
  <c r="G259"/>
  <c r="F259"/>
  <c r="E259"/>
  <c r="B259"/>
  <c r="A259"/>
  <c r="G258"/>
  <c r="F258"/>
  <c r="L258" s="1"/>
  <c r="E258"/>
  <c r="B258"/>
  <c r="A258"/>
  <c r="G257"/>
  <c r="F257"/>
  <c r="E257"/>
  <c r="B257"/>
  <c r="A257"/>
  <c r="L256"/>
  <c r="B256"/>
  <c r="A256"/>
  <c r="G255"/>
  <c r="F255"/>
  <c r="L255" s="1"/>
  <c r="E255"/>
  <c r="B255"/>
  <c r="A255"/>
  <c r="G254"/>
  <c r="F254"/>
  <c r="L254" s="1"/>
  <c r="E254"/>
  <c r="B254"/>
  <c r="A254"/>
  <c r="G253"/>
  <c r="F253"/>
  <c r="L253" s="1"/>
  <c r="E253"/>
  <c r="B253"/>
  <c r="A253"/>
  <c r="G252"/>
  <c r="F252"/>
  <c r="L252" s="1"/>
  <c r="E252"/>
  <c r="B252"/>
  <c r="A252"/>
  <c r="G251"/>
  <c r="F251"/>
  <c r="L251" s="1"/>
  <c r="E251"/>
  <c r="B251"/>
  <c r="A251"/>
  <c r="G250"/>
  <c r="F250"/>
  <c r="L250" s="1"/>
  <c r="E250"/>
  <c r="B250"/>
  <c r="A250"/>
  <c r="L249"/>
  <c r="B249"/>
  <c r="A249"/>
  <c r="L248"/>
  <c r="B248"/>
  <c r="A248"/>
  <c r="G247"/>
  <c r="F247"/>
  <c r="K247" s="1"/>
  <c r="E247"/>
  <c r="B247"/>
  <c r="A247"/>
  <c r="G246"/>
  <c r="F246"/>
  <c r="K246" s="1"/>
  <c r="E246"/>
  <c r="B246"/>
  <c r="A246"/>
  <c r="G245"/>
  <c r="F245"/>
  <c r="K245" s="1"/>
  <c r="E245"/>
  <c r="B245"/>
  <c r="A245"/>
  <c r="G244"/>
  <c r="F244"/>
  <c r="K244" s="1"/>
  <c r="E244"/>
  <c r="B244"/>
  <c r="A244"/>
  <c r="G243"/>
  <c r="F243"/>
  <c r="K243" s="1"/>
  <c r="E243"/>
  <c r="B243"/>
  <c r="A243"/>
  <c r="G242"/>
  <c r="F242"/>
  <c r="K242" s="1"/>
  <c r="E242"/>
  <c r="B242"/>
  <c r="A242"/>
  <c r="G241"/>
  <c r="F241"/>
  <c r="K241" s="1"/>
  <c r="E241"/>
  <c r="B241"/>
  <c r="A241"/>
  <c r="G240"/>
  <c r="F240"/>
  <c r="K240" s="1"/>
  <c r="E240"/>
  <c r="B240"/>
  <c r="A240"/>
  <c r="G239"/>
  <c r="F239"/>
  <c r="K239" s="1"/>
  <c r="E239"/>
  <c r="B239"/>
  <c r="A239"/>
  <c r="G238"/>
  <c r="F238"/>
  <c r="K238" s="1"/>
  <c r="E238"/>
  <c r="B238"/>
  <c r="A238"/>
  <c r="G237"/>
  <c r="F237"/>
  <c r="K237" s="1"/>
  <c r="E237"/>
  <c r="B237"/>
  <c r="A237"/>
  <c r="G236"/>
  <c r="F236"/>
  <c r="K236" s="1"/>
  <c r="E236"/>
  <c r="B236"/>
  <c r="A236"/>
  <c r="G235"/>
  <c r="F235"/>
  <c r="K235" s="1"/>
  <c r="E235"/>
  <c r="B235"/>
  <c r="A235"/>
  <c r="G234"/>
  <c r="F234"/>
  <c r="K234" s="1"/>
  <c r="E234"/>
  <c r="B234"/>
  <c r="A234"/>
  <c r="G233"/>
  <c r="F233"/>
  <c r="K233" s="1"/>
  <c r="E233"/>
  <c r="B233"/>
  <c r="A233"/>
  <c r="G232"/>
  <c r="F232"/>
  <c r="K232" s="1"/>
  <c r="E232"/>
  <c r="B232"/>
  <c r="A232"/>
  <c r="G231"/>
  <c r="F231"/>
  <c r="K231" s="1"/>
  <c r="E231"/>
  <c r="B231"/>
  <c r="A231"/>
  <c r="G230"/>
  <c r="F230"/>
  <c r="K230" s="1"/>
  <c r="E230"/>
  <c r="B230"/>
  <c r="A230"/>
  <c r="G229"/>
  <c r="F229"/>
  <c r="K229" s="1"/>
  <c r="E229"/>
  <c r="B229"/>
  <c r="A229"/>
  <c r="G228"/>
  <c r="F228"/>
  <c r="K228" s="1"/>
  <c r="E228"/>
  <c r="B228"/>
  <c r="A228"/>
  <c r="G227"/>
  <c r="F227"/>
  <c r="K227" s="1"/>
  <c r="E227"/>
  <c r="B227"/>
  <c r="A227"/>
  <c r="G226"/>
  <c r="F226"/>
  <c r="K226" s="1"/>
  <c r="E226"/>
  <c r="B226"/>
  <c r="A226"/>
  <c r="G225"/>
  <c r="F225"/>
  <c r="K225" s="1"/>
  <c r="E225"/>
  <c r="B225"/>
  <c r="A225"/>
  <c r="G224"/>
  <c r="F224"/>
  <c r="K224" s="1"/>
  <c r="E224"/>
  <c r="B224"/>
  <c r="A224"/>
  <c r="G223"/>
  <c r="F223"/>
  <c r="K223" s="1"/>
  <c r="E223"/>
  <c r="B223"/>
  <c r="A223"/>
  <c r="G222"/>
  <c r="F222"/>
  <c r="K222" s="1"/>
  <c r="B222"/>
  <c r="A222"/>
  <c r="G221"/>
  <c r="F221"/>
  <c r="K221" s="1"/>
  <c r="E221"/>
  <c r="B221"/>
  <c r="A221"/>
  <c r="G220"/>
  <c r="F220"/>
  <c r="E220"/>
  <c r="B220"/>
  <c r="A220"/>
  <c r="G219"/>
  <c r="F219"/>
  <c r="K219" s="1"/>
  <c r="E219"/>
  <c r="B219"/>
  <c r="A219"/>
  <c r="G218"/>
  <c r="F218"/>
  <c r="E218"/>
  <c r="B218"/>
  <c r="A218"/>
  <c r="G217"/>
  <c r="F217"/>
  <c r="K217" s="1"/>
  <c r="E217"/>
  <c r="B217"/>
  <c r="A217"/>
  <c r="G216"/>
  <c r="F216"/>
  <c r="E216"/>
  <c r="B216"/>
  <c r="A216"/>
  <c r="G215"/>
  <c r="F215"/>
  <c r="K215" s="1"/>
  <c r="E215"/>
  <c r="B215"/>
  <c r="A215"/>
  <c r="G214"/>
  <c r="F214"/>
  <c r="E214"/>
  <c r="B214"/>
  <c r="A214"/>
  <c r="G213"/>
  <c r="F213"/>
  <c r="K213" s="1"/>
  <c r="E213"/>
  <c r="B213"/>
  <c r="A213"/>
  <c r="G212"/>
  <c r="F212"/>
  <c r="B212"/>
  <c r="A212"/>
  <c r="G211"/>
  <c r="F211"/>
  <c r="L211" s="1"/>
  <c r="E211"/>
  <c r="B211"/>
  <c r="A211"/>
  <c r="G210"/>
  <c r="F210"/>
  <c r="L210" s="1"/>
  <c r="E210"/>
  <c r="B210"/>
  <c r="A210"/>
  <c r="G209"/>
  <c r="F209"/>
  <c r="L209" s="1"/>
  <c r="E209"/>
  <c r="B209"/>
  <c r="A209"/>
  <c r="L208"/>
  <c r="B208"/>
  <c r="A208"/>
  <c r="L207"/>
  <c r="B207"/>
  <c r="A207"/>
  <c r="G206"/>
  <c r="F206"/>
  <c r="K206" s="1"/>
  <c r="E206"/>
  <c r="B206"/>
  <c r="A206"/>
  <c r="G205"/>
  <c r="F205"/>
  <c r="K205" s="1"/>
  <c r="E205"/>
  <c r="B205"/>
  <c r="A205"/>
  <c r="G204"/>
  <c r="F204"/>
  <c r="K204" s="1"/>
  <c r="E204"/>
  <c r="B204"/>
  <c r="A204"/>
  <c r="L203"/>
  <c r="B203"/>
  <c r="A203"/>
  <c r="G202"/>
  <c r="F202"/>
  <c r="E202"/>
  <c r="B202"/>
  <c r="A202"/>
  <c r="G201"/>
  <c r="F201"/>
  <c r="K201" s="1"/>
  <c r="E201"/>
  <c r="B201"/>
  <c r="A201"/>
  <c r="G200"/>
  <c r="F200"/>
  <c r="E200"/>
  <c r="B200"/>
  <c r="A200"/>
  <c r="G199"/>
  <c r="F199"/>
  <c r="K199" s="1"/>
  <c r="E199"/>
  <c r="B199"/>
  <c r="A199"/>
  <c r="G198"/>
  <c r="F198"/>
  <c r="E198"/>
  <c r="B198"/>
  <c r="A198"/>
  <c r="G197"/>
  <c r="F197"/>
  <c r="K197" s="1"/>
  <c r="E197"/>
  <c r="B197"/>
  <c r="A197"/>
  <c r="G196"/>
  <c r="F196"/>
  <c r="E196"/>
  <c r="B196"/>
  <c r="A196"/>
  <c r="G195"/>
  <c r="F195"/>
  <c r="K195" s="1"/>
  <c r="E195"/>
  <c r="B195"/>
  <c r="A195"/>
  <c r="G194"/>
  <c r="F194"/>
  <c r="E194"/>
  <c r="B194"/>
  <c r="A194"/>
  <c r="G193"/>
  <c r="F193"/>
  <c r="K193" s="1"/>
  <c r="E193"/>
  <c r="B193"/>
  <c r="A193"/>
  <c r="G192"/>
  <c r="F192"/>
  <c r="E192"/>
  <c r="B192"/>
  <c r="A192"/>
  <c r="G191"/>
  <c r="F191"/>
  <c r="K191" s="1"/>
  <c r="E191"/>
  <c r="B191"/>
  <c r="A191"/>
  <c r="G190"/>
  <c r="F190"/>
  <c r="E190"/>
  <c r="B190"/>
  <c r="A190"/>
  <c r="G189"/>
  <c r="F189"/>
  <c r="K189" s="1"/>
  <c r="E189"/>
  <c r="B189"/>
  <c r="A189"/>
  <c r="G188"/>
  <c r="F188"/>
  <c r="E188"/>
  <c r="B188"/>
  <c r="A188"/>
  <c r="G187"/>
  <c r="F187"/>
  <c r="K187" s="1"/>
  <c r="E187"/>
  <c r="B187"/>
  <c r="A187"/>
  <c r="G186"/>
  <c r="F186"/>
  <c r="E186"/>
  <c r="B186"/>
  <c r="A186"/>
  <c r="G185"/>
  <c r="F185"/>
  <c r="K185" s="1"/>
  <c r="E185"/>
  <c r="B185"/>
  <c r="A185"/>
  <c r="G184"/>
  <c r="F184"/>
  <c r="E184"/>
  <c r="B184"/>
  <c r="A184"/>
  <c r="G183"/>
  <c r="F183"/>
  <c r="K183" s="1"/>
  <c r="E183"/>
  <c r="B183"/>
  <c r="A183"/>
  <c r="G182"/>
  <c r="F182"/>
  <c r="E182"/>
  <c r="B182"/>
  <c r="A182"/>
  <c r="L181"/>
  <c r="B181"/>
  <c r="A181"/>
  <c r="L180"/>
  <c r="B180"/>
  <c r="A180"/>
  <c r="G179"/>
  <c r="F179"/>
  <c r="L179" s="1"/>
  <c r="E179"/>
  <c r="B179"/>
  <c r="A179"/>
  <c r="G178"/>
  <c r="F178"/>
  <c r="L178" s="1"/>
  <c r="E178"/>
  <c r="B178"/>
  <c r="A178"/>
  <c r="L177"/>
  <c r="B177"/>
  <c r="A177"/>
  <c r="G176"/>
  <c r="F176"/>
  <c r="K176" s="1"/>
  <c r="E176"/>
  <c r="B176"/>
  <c r="A176"/>
  <c r="G175"/>
  <c r="F175"/>
  <c r="K175" s="1"/>
  <c r="E175"/>
  <c r="B175"/>
  <c r="A175"/>
  <c r="G174"/>
  <c r="F174"/>
  <c r="K174" s="1"/>
  <c r="E174"/>
  <c r="B174"/>
  <c r="A174"/>
  <c r="G173"/>
  <c r="F173"/>
  <c r="K173" s="1"/>
  <c r="E173"/>
  <c r="B173"/>
  <c r="A173"/>
  <c r="G172"/>
  <c r="F172"/>
  <c r="K172" s="1"/>
  <c r="E172"/>
  <c r="B172"/>
  <c r="A172"/>
  <c r="L171"/>
  <c r="B171"/>
  <c r="A171"/>
  <c r="G170"/>
  <c r="F170"/>
  <c r="E170"/>
  <c r="B170"/>
  <c r="A170"/>
  <c r="G169"/>
  <c r="F169"/>
  <c r="K169" s="1"/>
  <c r="E169"/>
  <c r="B169"/>
  <c r="A169"/>
  <c r="L168"/>
  <c r="B168"/>
  <c r="A168"/>
  <c r="G167"/>
  <c r="F167"/>
  <c r="K167" s="1"/>
  <c r="E167"/>
  <c r="B167"/>
  <c r="A167"/>
  <c r="G166"/>
  <c r="F166"/>
  <c r="K166" s="1"/>
  <c r="E166"/>
  <c r="B166"/>
  <c r="A166"/>
  <c r="G165"/>
  <c r="F165"/>
  <c r="K165" s="1"/>
  <c r="E165"/>
  <c r="B165"/>
  <c r="A165"/>
  <c r="G164"/>
  <c r="F164"/>
  <c r="K164" s="1"/>
  <c r="E164"/>
  <c r="B164"/>
  <c r="A164"/>
  <c r="G163"/>
  <c r="F163"/>
  <c r="K163" s="1"/>
  <c r="B163"/>
  <c r="A163"/>
  <c r="G162"/>
  <c r="F162"/>
  <c r="L162" s="1"/>
  <c r="E162"/>
  <c r="B162"/>
  <c r="A162"/>
  <c r="G161"/>
  <c r="F161"/>
  <c r="L161" s="1"/>
  <c r="E161"/>
  <c r="B161"/>
  <c r="A161"/>
  <c r="G160"/>
  <c r="F160"/>
  <c r="L160" s="1"/>
  <c r="E160"/>
  <c r="B160"/>
  <c r="A160"/>
  <c r="L159"/>
  <c r="B159"/>
  <c r="A159"/>
  <c r="G158"/>
  <c r="F158"/>
  <c r="K158" s="1"/>
  <c r="E158"/>
  <c r="B158"/>
  <c r="A158"/>
  <c r="G157"/>
  <c r="F157"/>
  <c r="K157" s="1"/>
  <c r="E157"/>
  <c r="B157"/>
  <c r="A157"/>
  <c r="G156"/>
  <c r="F156"/>
  <c r="K156" s="1"/>
  <c r="E156"/>
  <c r="B156"/>
  <c r="A156"/>
  <c r="G155"/>
  <c r="F155"/>
  <c r="K155" s="1"/>
  <c r="E155"/>
  <c r="B155"/>
  <c r="A155"/>
  <c r="G154"/>
  <c r="F154"/>
  <c r="K154" s="1"/>
  <c r="E154"/>
  <c r="B154"/>
  <c r="A154"/>
  <c r="G153"/>
  <c r="F153"/>
  <c r="K153" s="1"/>
  <c r="E153"/>
  <c r="B153"/>
  <c r="A153"/>
  <c r="G152"/>
  <c r="F152"/>
  <c r="K152" s="1"/>
  <c r="E152"/>
  <c r="B152"/>
  <c r="A152"/>
  <c r="G151"/>
  <c r="F151"/>
  <c r="K151" s="1"/>
  <c r="E151"/>
  <c r="B151"/>
  <c r="A151"/>
  <c r="L150"/>
  <c r="B150"/>
  <c r="A150"/>
  <c r="L149"/>
  <c r="B149"/>
  <c r="A149"/>
  <c r="G148"/>
  <c r="F148"/>
  <c r="L148" s="1"/>
  <c r="E148"/>
  <c r="B148"/>
  <c r="A148"/>
  <c r="G147"/>
  <c r="F147"/>
  <c r="L147" s="1"/>
  <c r="E147"/>
  <c r="B147"/>
  <c r="A147"/>
  <c r="G146"/>
  <c r="F146"/>
  <c r="L146" s="1"/>
  <c r="E146"/>
  <c r="B146"/>
  <c r="A146"/>
  <c r="G145"/>
  <c r="F145"/>
  <c r="L145" s="1"/>
  <c r="E145"/>
  <c r="B145"/>
  <c r="A145"/>
  <c r="G144"/>
  <c r="F144"/>
  <c r="L144" s="1"/>
  <c r="E144"/>
  <c r="B144"/>
  <c r="A144"/>
  <c r="G143"/>
  <c r="F143"/>
  <c r="L143" s="1"/>
  <c r="E143"/>
  <c r="B143"/>
  <c r="A143"/>
  <c r="G142"/>
  <c r="F142"/>
  <c r="L142" s="1"/>
  <c r="E142"/>
  <c r="B142"/>
  <c r="A142"/>
  <c r="G141"/>
  <c r="F141"/>
  <c r="L141" s="1"/>
  <c r="E141"/>
  <c r="B141"/>
  <c r="A141"/>
  <c r="G140"/>
  <c r="F140"/>
  <c r="L140" s="1"/>
  <c r="E140"/>
  <c r="B140"/>
  <c r="A140"/>
  <c r="G139"/>
  <c r="F139"/>
  <c r="L139" s="1"/>
  <c r="E139"/>
  <c r="B139"/>
  <c r="A139"/>
  <c r="G138"/>
  <c r="F138"/>
  <c r="L138" s="1"/>
  <c r="E138"/>
  <c r="B138"/>
  <c r="A138"/>
  <c r="G137"/>
  <c r="F137"/>
  <c r="L137" s="1"/>
  <c r="E137"/>
  <c r="B137"/>
  <c r="A137"/>
  <c r="L136"/>
  <c r="B136"/>
  <c r="A136"/>
  <c r="G135"/>
  <c r="F135"/>
  <c r="L135" s="1"/>
  <c r="E135"/>
  <c r="B135"/>
  <c r="A135"/>
  <c r="G134"/>
  <c r="F134"/>
  <c r="L134" s="1"/>
  <c r="E134"/>
  <c r="B134"/>
  <c r="A134"/>
  <c r="G133"/>
  <c r="F133"/>
  <c r="L133" s="1"/>
  <c r="E133"/>
  <c r="B133"/>
  <c r="A133"/>
  <c r="G132"/>
  <c r="F132"/>
  <c r="L132" s="1"/>
  <c r="E132"/>
  <c r="B132"/>
  <c r="A132"/>
  <c r="G131"/>
  <c r="F131"/>
  <c r="L131" s="1"/>
  <c r="E131"/>
  <c r="B131"/>
  <c r="A131"/>
  <c r="G130"/>
  <c r="F130"/>
  <c r="L130" s="1"/>
  <c r="E130"/>
  <c r="B130"/>
  <c r="A130"/>
  <c r="G129"/>
  <c r="F129"/>
  <c r="L129" s="1"/>
  <c r="E129"/>
  <c r="B129"/>
  <c r="A129"/>
  <c r="G128"/>
  <c r="F128"/>
  <c r="L128" s="1"/>
  <c r="E128"/>
  <c r="B128"/>
  <c r="A128"/>
  <c r="G127"/>
  <c r="F127"/>
  <c r="L127" s="1"/>
  <c r="E127"/>
  <c r="B127"/>
  <c r="A127"/>
  <c r="G126"/>
  <c r="F126"/>
  <c r="L126" s="1"/>
  <c r="E126"/>
  <c r="B126"/>
  <c r="A126"/>
  <c r="G125"/>
  <c r="F125"/>
  <c r="L125" s="1"/>
  <c r="B125"/>
  <c r="B124"/>
  <c r="A124"/>
  <c r="G123"/>
  <c r="F123"/>
  <c r="L123" s="1"/>
  <c r="E123"/>
  <c r="B123"/>
  <c r="A123"/>
  <c r="G122"/>
  <c r="F122"/>
  <c r="L122" s="1"/>
  <c r="E122"/>
  <c r="B122"/>
  <c r="A122"/>
  <c r="G121"/>
  <c r="F121"/>
  <c r="L121" s="1"/>
  <c r="E121"/>
  <c r="B121"/>
  <c r="A121"/>
  <c r="G120"/>
  <c r="F120"/>
  <c r="L120" s="1"/>
  <c r="E120"/>
  <c r="B120"/>
  <c r="A120"/>
  <c r="G119"/>
  <c r="F119"/>
  <c r="L119" s="1"/>
  <c r="E119"/>
  <c r="B119"/>
  <c r="A119"/>
  <c r="G118"/>
  <c r="F118"/>
  <c r="L118" s="1"/>
  <c r="E118"/>
  <c r="B118"/>
  <c r="A118"/>
  <c r="G117"/>
  <c r="F117"/>
  <c r="L117" s="1"/>
  <c r="E117"/>
  <c r="B117"/>
  <c r="A117"/>
  <c r="G116"/>
  <c r="F116"/>
  <c r="L116" s="1"/>
  <c r="E116"/>
  <c r="B116"/>
  <c r="A116"/>
  <c r="G115"/>
  <c r="F115"/>
  <c r="L115" s="1"/>
  <c r="E115"/>
  <c r="B115"/>
  <c r="A115"/>
  <c r="B114"/>
  <c r="A114"/>
  <c r="G113"/>
  <c r="F113"/>
  <c r="K113" s="1"/>
  <c r="E113"/>
  <c r="B113"/>
  <c r="A113"/>
  <c r="G112"/>
  <c r="F112"/>
  <c r="E112"/>
  <c r="B112"/>
  <c r="A112"/>
  <c r="G111"/>
  <c r="F111"/>
  <c r="K111" s="1"/>
  <c r="E111"/>
  <c r="B111"/>
  <c r="A111"/>
  <c r="G110"/>
  <c r="F110"/>
  <c r="E110"/>
  <c r="B110"/>
  <c r="A110"/>
  <c r="G109"/>
  <c r="F109"/>
  <c r="K109" s="1"/>
  <c r="E109"/>
  <c r="B109"/>
  <c r="A109"/>
  <c r="G108"/>
  <c r="F108"/>
  <c r="E108"/>
  <c r="B108"/>
  <c r="A108"/>
  <c r="B107"/>
  <c r="A107"/>
  <c r="B106"/>
  <c r="A106"/>
  <c r="G105"/>
  <c r="F105"/>
  <c r="K105" s="1"/>
  <c r="E105"/>
  <c r="B105"/>
  <c r="A105"/>
  <c r="G104"/>
  <c r="F104"/>
  <c r="E104"/>
  <c r="B104"/>
  <c r="A104"/>
  <c r="G103"/>
  <c r="F103"/>
  <c r="K103" s="1"/>
  <c r="E103"/>
  <c r="B103"/>
  <c r="A103"/>
  <c r="G102"/>
  <c r="F102"/>
  <c r="E102"/>
  <c r="B102"/>
  <c r="A102"/>
  <c r="G101"/>
  <c r="F101"/>
  <c r="K101" s="1"/>
  <c r="E101"/>
  <c r="B101"/>
  <c r="A101"/>
  <c r="G100"/>
  <c r="F100"/>
  <c r="E100"/>
  <c r="B100"/>
  <c r="A100"/>
  <c r="B99"/>
  <c r="A99"/>
  <c r="G98"/>
  <c r="F98"/>
  <c r="L98" s="1"/>
  <c r="E98"/>
  <c r="B98"/>
  <c r="A98"/>
  <c r="G97"/>
  <c r="F97"/>
  <c r="L97" s="1"/>
  <c r="E97"/>
  <c r="B97"/>
  <c r="A97"/>
  <c r="G96"/>
  <c r="F96"/>
  <c r="L96" s="1"/>
  <c r="E96"/>
  <c r="B96"/>
  <c r="A96"/>
  <c r="G95"/>
  <c r="F95"/>
  <c r="L95" s="1"/>
  <c r="E95"/>
  <c r="B95"/>
  <c r="A95"/>
  <c r="G94"/>
  <c r="F94"/>
  <c r="L94" s="1"/>
  <c r="B94"/>
  <c r="A94"/>
  <c r="G93"/>
  <c r="F93"/>
  <c r="K93" s="1"/>
  <c r="E93"/>
  <c r="B93"/>
  <c r="A93"/>
  <c r="G92"/>
  <c r="F92"/>
  <c r="K92" s="1"/>
  <c r="E92"/>
  <c r="B92"/>
  <c r="A92"/>
  <c r="G91"/>
  <c r="F91"/>
  <c r="K91" s="1"/>
  <c r="E91"/>
  <c r="B91"/>
  <c r="A91"/>
  <c r="G90"/>
  <c r="F90"/>
  <c r="K90" s="1"/>
  <c r="E90"/>
  <c r="B90"/>
  <c r="A90"/>
  <c r="G89"/>
  <c r="F89"/>
  <c r="K89" s="1"/>
  <c r="E89"/>
  <c r="B89"/>
  <c r="A89"/>
  <c r="G88"/>
  <c r="F88"/>
  <c r="K88" s="1"/>
  <c r="E88"/>
  <c r="B88"/>
  <c r="A88"/>
  <c r="G87"/>
  <c r="F87"/>
  <c r="K87" s="1"/>
  <c r="E87"/>
  <c r="B87"/>
  <c r="A87"/>
  <c r="G86"/>
  <c r="F86"/>
  <c r="K86" s="1"/>
  <c r="E86"/>
  <c r="B86"/>
  <c r="A86"/>
  <c r="G85"/>
  <c r="F85"/>
  <c r="K85" s="1"/>
  <c r="E85"/>
  <c r="B85"/>
  <c r="A85"/>
  <c r="G84"/>
  <c r="F84"/>
  <c r="K84" s="1"/>
  <c r="B84"/>
  <c r="A84"/>
  <c r="G83"/>
  <c r="F83"/>
  <c r="E83"/>
  <c r="B83"/>
  <c r="A83"/>
  <c r="G82"/>
  <c r="F82"/>
  <c r="K82" s="1"/>
  <c r="E82"/>
  <c r="B82"/>
  <c r="A82"/>
  <c r="G81"/>
  <c r="F81"/>
  <c r="E81"/>
  <c r="B81"/>
  <c r="A81"/>
  <c r="G80"/>
  <c r="F80"/>
  <c r="K80" s="1"/>
  <c r="E80"/>
  <c r="B80"/>
  <c r="A80"/>
  <c r="G79"/>
  <c r="F79"/>
  <c r="E79"/>
  <c r="B79"/>
  <c r="A79"/>
  <c r="G78"/>
  <c r="F78"/>
  <c r="K78" s="1"/>
  <c r="E78"/>
  <c r="B78"/>
  <c r="A78"/>
  <c r="G77"/>
  <c r="F77"/>
  <c r="E77"/>
  <c r="B77"/>
  <c r="A77"/>
  <c r="B76"/>
  <c r="A76"/>
  <c r="G75"/>
  <c r="F75"/>
  <c r="L75" s="1"/>
  <c r="E75"/>
  <c r="B75"/>
  <c r="A75"/>
  <c r="G74"/>
  <c r="F74"/>
  <c r="L74" s="1"/>
  <c r="E74"/>
  <c r="B74"/>
  <c r="A74"/>
  <c r="B73"/>
  <c r="A73"/>
  <c r="G72"/>
  <c r="F72"/>
  <c r="K72" s="1"/>
  <c r="E72"/>
  <c r="B72"/>
  <c r="A72"/>
  <c r="G71"/>
  <c r="F71"/>
  <c r="E71"/>
  <c r="B71"/>
  <c r="A71"/>
  <c r="G70"/>
  <c r="F70"/>
  <c r="K70" s="1"/>
  <c r="E70"/>
  <c r="B70"/>
  <c r="A70"/>
  <c r="G69"/>
  <c r="F69"/>
  <c r="E69"/>
  <c r="B69"/>
  <c r="A69"/>
  <c r="G68"/>
  <c r="F68"/>
  <c r="K68" s="1"/>
  <c r="B68"/>
  <c r="A68"/>
  <c r="G67"/>
  <c r="F67"/>
  <c r="K67" s="1"/>
  <c r="E67"/>
  <c r="B67"/>
  <c r="A67"/>
  <c r="B66"/>
  <c r="A66"/>
  <c r="G65"/>
  <c r="F65"/>
  <c r="K65" s="1"/>
  <c r="E65"/>
  <c r="B65"/>
  <c r="A65"/>
  <c r="G64"/>
  <c r="F64"/>
  <c r="K64" s="1"/>
  <c r="E64"/>
  <c r="B64"/>
  <c r="A64"/>
  <c r="G63"/>
  <c r="F63"/>
  <c r="K63" s="1"/>
  <c r="E63"/>
  <c r="B63"/>
  <c r="A63"/>
  <c r="G62"/>
  <c r="F62"/>
  <c r="K62" s="1"/>
  <c r="E62"/>
  <c r="B62"/>
  <c r="A62"/>
  <c r="G61"/>
  <c r="F61"/>
  <c r="K61" s="1"/>
  <c r="E61"/>
  <c r="B61"/>
  <c r="A61"/>
  <c r="G60"/>
  <c r="F60"/>
  <c r="K60" s="1"/>
  <c r="E60"/>
  <c r="B60"/>
  <c r="A60"/>
  <c r="G59"/>
  <c r="F59"/>
  <c r="K59" s="1"/>
  <c r="B59"/>
  <c r="A59"/>
  <c r="G58"/>
  <c r="F58"/>
  <c r="K58" s="1"/>
  <c r="E58"/>
  <c r="B58"/>
  <c r="A58"/>
  <c r="G57"/>
  <c r="F57"/>
  <c r="E57"/>
  <c r="B57"/>
  <c r="A57"/>
  <c r="B56"/>
  <c r="A56"/>
  <c r="G55"/>
  <c r="F55"/>
  <c r="L55" s="1"/>
  <c r="E55"/>
  <c r="B55"/>
  <c r="A55"/>
  <c r="G54"/>
  <c r="F54"/>
  <c r="L54" s="1"/>
  <c r="E54"/>
  <c r="B54"/>
  <c r="A54"/>
  <c r="G53"/>
  <c r="F53"/>
  <c r="L53" s="1"/>
  <c r="E53"/>
  <c r="B53"/>
  <c r="A53"/>
  <c r="G52"/>
  <c r="F52"/>
  <c r="L52" s="1"/>
  <c r="E52"/>
  <c r="B52"/>
  <c r="A52"/>
  <c r="G51"/>
  <c r="F51"/>
  <c r="L51" s="1"/>
  <c r="E51"/>
  <c r="B51"/>
  <c r="A51"/>
  <c r="G50"/>
  <c r="F50"/>
  <c r="L50" s="1"/>
  <c r="E50"/>
  <c r="B50"/>
  <c r="A50"/>
  <c r="G49"/>
  <c r="F49"/>
  <c r="L49" s="1"/>
  <c r="E49"/>
  <c r="B49"/>
  <c r="A49"/>
  <c r="B48"/>
  <c r="A48"/>
  <c r="B47"/>
  <c r="A47"/>
  <c r="G46"/>
  <c r="F46"/>
  <c r="L46" s="1"/>
  <c r="E46"/>
  <c r="B46"/>
  <c r="A46"/>
  <c r="G45"/>
  <c r="F45"/>
  <c r="L45" s="1"/>
  <c r="E45"/>
  <c r="B45"/>
  <c r="A45"/>
  <c r="L44"/>
  <c r="K44"/>
  <c r="J44"/>
  <c r="B44"/>
  <c r="A44"/>
  <c r="G43"/>
  <c r="F43"/>
  <c r="E43"/>
  <c r="B43"/>
  <c r="A43"/>
  <c r="B42"/>
  <c r="A42"/>
  <c r="B41"/>
  <c r="A41"/>
  <c r="G40"/>
  <c r="F40"/>
  <c r="E40"/>
  <c r="B40"/>
  <c r="A40"/>
  <c r="B39"/>
  <c r="A39"/>
  <c r="G38"/>
  <c r="F38"/>
  <c r="K38" s="1"/>
  <c r="E38"/>
  <c r="B38"/>
  <c r="A38"/>
  <c r="B37"/>
  <c r="A37"/>
  <c r="G36"/>
  <c r="F36"/>
  <c r="L36" s="1"/>
  <c r="E36"/>
  <c r="B36"/>
  <c r="A36"/>
  <c r="B35"/>
  <c r="A35"/>
  <c r="G34"/>
  <c r="F34"/>
  <c r="K34" s="1"/>
  <c r="E34"/>
  <c r="B34"/>
  <c r="A34"/>
  <c r="B33"/>
  <c r="A33"/>
  <c r="B32"/>
  <c r="A32"/>
  <c r="G31"/>
  <c r="F31"/>
  <c r="K31" s="1"/>
  <c r="E31"/>
  <c r="B31"/>
  <c r="A31"/>
  <c r="G30"/>
  <c r="F30"/>
  <c r="K30" s="1"/>
  <c r="E30"/>
  <c r="B30"/>
  <c r="A30"/>
  <c r="B29"/>
  <c r="A29"/>
  <c r="G28"/>
  <c r="F28"/>
  <c r="E28"/>
  <c r="B28"/>
  <c r="A28"/>
  <c r="G27"/>
  <c r="F27"/>
  <c r="E27"/>
  <c r="B27"/>
  <c r="A27"/>
  <c r="B26"/>
  <c r="A26"/>
  <c r="B25"/>
  <c r="A25"/>
  <c r="G24"/>
  <c r="F24"/>
  <c r="E24"/>
  <c r="B24"/>
  <c r="A24"/>
  <c r="G23"/>
  <c r="F23"/>
  <c r="E23"/>
  <c r="B23"/>
  <c r="A23"/>
  <c r="G22"/>
  <c r="F22"/>
  <c r="E22"/>
  <c r="B22"/>
  <c r="A22"/>
  <c r="G21"/>
  <c r="F21"/>
  <c r="E21"/>
  <c r="B21"/>
  <c r="A21"/>
  <c r="B20"/>
  <c r="A20"/>
  <c r="G19"/>
  <c r="F19"/>
  <c r="K19" s="1"/>
  <c r="E19"/>
  <c r="B19"/>
  <c r="A19"/>
  <c r="G18"/>
  <c r="F18"/>
  <c r="K18" s="1"/>
  <c r="E18"/>
  <c r="B18"/>
  <c r="A18"/>
  <c r="G17"/>
  <c r="F17"/>
  <c r="K17" s="1"/>
  <c r="E17"/>
  <c r="B17"/>
  <c r="A17"/>
  <c r="G16"/>
  <c r="F16"/>
  <c r="K16" s="1"/>
  <c r="E16"/>
  <c r="B16"/>
  <c r="A16"/>
  <c r="G15"/>
  <c r="F15"/>
  <c r="K15" s="1"/>
  <c r="E15"/>
  <c r="B15"/>
  <c r="A15"/>
  <c r="B14"/>
  <c r="A14"/>
  <c r="L136" i="14"/>
  <c r="L149"/>
  <c r="L150"/>
  <c r="L159"/>
  <c r="L168"/>
  <c r="L171"/>
  <c r="L177"/>
  <c r="L180"/>
  <c r="L181"/>
  <c r="L203"/>
  <c r="L207"/>
  <c r="L208"/>
  <c r="L248"/>
  <c r="L249"/>
  <c r="L256"/>
  <c r="L264"/>
  <c r="L279"/>
  <c r="L282"/>
  <c r="L284"/>
  <c r="L290"/>
  <c r="L291"/>
  <c r="L292"/>
  <c r="L295"/>
  <c r="L296"/>
  <c r="L298"/>
  <c r="L300"/>
  <c r="L302"/>
  <c r="L303"/>
  <c r="L308"/>
  <c r="L316"/>
  <c r="L322"/>
  <c r="L327"/>
  <c r="G1045806"/>
  <c r="F1045806"/>
  <c r="L1045806" s="1"/>
  <c r="E1045806"/>
  <c r="B1045806"/>
  <c r="G328"/>
  <c r="F328"/>
  <c r="E328"/>
  <c r="B328"/>
  <c r="A328"/>
  <c r="B327"/>
  <c r="A327"/>
  <c r="G326"/>
  <c r="F326"/>
  <c r="K326" s="1"/>
  <c r="E326"/>
  <c r="B326"/>
  <c r="A326"/>
  <c r="G325"/>
  <c r="F325"/>
  <c r="L325" s="1"/>
  <c r="E325"/>
  <c r="B325"/>
  <c r="A325"/>
  <c r="G324"/>
  <c r="F324"/>
  <c r="L324" s="1"/>
  <c r="E324"/>
  <c r="B324"/>
  <c r="A324"/>
  <c r="G323"/>
  <c r="F323"/>
  <c r="K323" s="1"/>
  <c r="E323"/>
  <c r="B323"/>
  <c r="A323"/>
  <c r="B322"/>
  <c r="A322"/>
  <c r="G321"/>
  <c r="F321"/>
  <c r="E321"/>
  <c r="B321"/>
  <c r="A321"/>
  <c r="G320"/>
  <c r="F320"/>
  <c r="K320" s="1"/>
  <c r="E320"/>
  <c r="B320"/>
  <c r="A320"/>
  <c r="G319"/>
  <c r="F319"/>
  <c r="K319" s="1"/>
  <c r="E319"/>
  <c r="B319"/>
  <c r="A319"/>
  <c r="G318"/>
  <c r="F318"/>
  <c r="E318"/>
  <c r="B318"/>
  <c r="A318"/>
  <c r="G317"/>
  <c r="F317"/>
  <c r="K317" s="1"/>
  <c r="E317"/>
  <c r="B317"/>
  <c r="A317"/>
  <c r="B316"/>
  <c r="A316"/>
  <c r="G315"/>
  <c r="F315"/>
  <c r="L315" s="1"/>
  <c r="E315"/>
  <c r="B315"/>
  <c r="A315"/>
  <c r="G314"/>
  <c r="F314"/>
  <c r="L314" s="1"/>
  <c r="E314"/>
  <c r="B314"/>
  <c r="A314"/>
  <c r="G313"/>
  <c r="F313"/>
  <c r="K313" s="1"/>
  <c r="E313"/>
  <c r="B313"/>
  <c r="A313"/>
  <c r="G312"/>
  <c r="F312"/>
  <c r="K312" s="1"/>
  <c r="E312"/>
  <c r="B312"/>
  <c r="A312"/>
  <c r="G311"/>
  <c r="F311"/>
  <c r="E311"/>
  <c r="B311"/>
  <c r="A311"/>
  <c r="G310"/>
  <c r="F310"/>
  <c r="L310" s="1"/>
  <c r="E310"/>
  <c r="B310"/>
  <c r="A310"/>
  <c r="G309"/>
  <c r="F309"/>
  <c r="K309" s="1"/>
  <c r="E309"/>
  <c r="B309"/>
  <c r="A309"/>
  <c r="B308"/>
  <c r="A308"/>
  <c r="G307"/>
  <c r="F307"/>
  <c r="K307" s="1"/>
  <c r="E307"/>
  <c r="B307"/>
  <c r="A307"/>
  <c r="G306"/>
  <c r="F306"/>
  <c r="K306" s="1"/>
  <c r="E306"/>
  <c r="B306"/>
  <c r="A306"/>
  <c r="G305"/>
  <c r="F305"/>
  <c r="K305" s="1"/>
  <c r="E305"/>
  <c r="B305"/>
  <c r="A305"/>
  <c r="G304"/>
  <c r="F304"/>
  <c r="E304"/>
  <c r="B304"/>
  <c r="A304"/>
  <c r="B303"/>
  <c r="A303"/>
  <c r="B302"/>
  <c r="A302"/>
  <c r="G301"/>
  <c r="F301"/>
  <c r="E301"/>
  <c r="B301"/>
  <c r="A301"/>
  <c r="B300"/>
  <c r="A300"/>
  <c r="G299"/>
  <c r="F299"/>
  <c r="E299"/>
  <c r="B299"/>
  <c r="A299"/>
  <c r="B298"/>
  <c r="A298"/>
  <c r="G297"/>
  <c r="F297"/>
  <c r="K297" s="1"/>
  <c r="E297"/>
  <c r="B297"/>
  <c r="A297"/>
  <c r="B296"/>
  <c r="A296"/>
  <c r="B295"/>
  <c r="A295"/>
  <c r="G294"/>
  <c r="F294"/>
  <c r="E294"/>
  <c r="B294"/>
  <c r="A294"/>
  <c r="G293"/>
  <c r="F293"/>
  <c r="E293"/>
  <c r="B293"/>
  <c r="A293"/>
  <c r="B292"/>
  <c r="A292"/>
  <c r="B291"/>
  <c r="A291"/>
  <c r="B290"/>
  <c r="A290"/>
  <c r="G289"/>
  <c r="F289"/>
  <c r="E289"/>
  <c r="B289"/>
  <c r="A289"/>
  <c r="G288"/>
  <c r="F288"/>
  <c r="L288" s="1"/>
  <c r="E288"/>
  <c r="B288"/>
  <c r="A288"/>
  <c r="G287"/>
  <c r="F287"/>
  <c r="K287" s="1"/>
  <c r="E287"/>
  <c r="B287"/>
  <c r="A287"/>
  <c r="G286"/>
  <c r="F286"/>
  <c r="K286" s="1"/>
  <c r="E286"/>
  <c r="B286"/>
  <c r="A286"/>
  <c r="G285"/>
  <c r="F285"/>
  <c r="L285" s="1"/>
  <c r="E285"/>
  <c r="B285"/>
  <c r="A285"/>
  <c r="B284"/>
  <c r="A284"/>
  <c r="G283"/>
  <c r="F283"/>
  <c r="K283" s="1"/>
  <c r="E283"/>
  <c r="B283"/>
  <c r="A283"/>
  <c r="B282"/>
  <c r="A282"/>
  <c r="G281"/>
  <c r="F281"/>
  <c r="K281" s="1"/>
  <c r="E281"/>
  <c r="B281"/>
  <c r="A281"/>
  <c r="G280"/>
  <c r="F280"/>
  <c r="K280" s="1"/>
  <c r="E280"/>
  <c r="B280"/>
  <c r="A280"/>
  <c r="B279"/>
  <c r="A279"/>
  <c r="G278"/>
  <c r="F278"/>
  <c r="K278" s="1"/>
  <c r="E278"/>
  <c r="B278"/>
  <c r="A278"/>
  <c r="G277"/>
  <c r="F277"/>
  <c r="K277" s="1"/>
  <c r="E277"/>
  <c r="B277"/>
  <c r="A277"/>
  <c r="G276"/>
  <c r="F276"/>
  <c r="E276"/>
  <c r="B276"/>
  <c r="A276"/>
  <c r="G275"/>
  <c r="F275"/>
  <c r="K275" s="1"/>
  <c r="E275"/>
  <c r="B275"/>
  <c r="A275"/>
  <c r="G274"/>
  <c r="F274"/>
  <c r="K274" s="1"/>
  <c r="E274"/>
  <c r="B274"/>
  <c r="A274"/>
  <c r="G273"/>
  <c r="F273"/>
  <c r="K273" s="1"/>
  <c r="E273"/>
  <c r="B273"/>
  <c r="A273"/>
  <c r="G272"/>
  <c r="F272"/>
  <c r="E272"/>
  <c r="B272"/>
  <c r="A272"/>
  <c r="G271"/>
  <c r="F271"/>
  <c r="E271"/>
  <c r="B271"/>
  <c r="A271"/>
  <c r="G270"/>
  <c r="F270"/>
  <c r="L270" s="1"/>
  <c r="B270"/>
  <c r="A270"/>
  <c r="G269"/>
  <c r="F269"/>
  <c r="J269" s="1"/>
  <c r="E269"/>
  <c r="B269"/>
  <c r="A269"/>
  <c r="G268"/>
  <c r="F268"/>
  <c r="L268" s="1"/>
  <c r="E268"/>
  <c r="B268"/>
  <c r="A268"/>
  <c r="G267"/>
  <c r="F267"/>
  <c r="K267" s="1"/>
  <c r="E267"/>
  <c r="B267"/>
  <c r="A267"/>
  <c r="G266"/>
  <c r="F266"/>
  <c r="K266" s="1"/>
  <c r="E266"/>
  <c r="B266"/>
  <c r="A266"/>
  <c r="G265"/>
  <c r="F265"/>
  <c r="E265"/>
  <c r="B265"/>
  <c r="A265"/>
  <c r="B264"/>
  <c r="A264"/>
  <c r="G263"/>
  <c r="F263"/>
  <c r="K263" s="1"/>
  <c r="E263"/>
  <c r="B263"/>
  <c r="A263"/>
  <c r="G262"/>
  <c r="F262"/>
  <c r="E262"/>
  <c r="B262"/>
  <c r="A262"/>
  <c r="G261"/>
  <c r="F261"/>
  <c r="E261"/>
  <c r="B261"/>
  <c r="A261"/>
  <c r="G260"/>
  <c r="F260"/>
  <c r="L260" s="1"/>
  <c r="E260"/>
  <c r="B260"/>
  <c r="A260"/>
  <c r="G259"/>
  <c r="F259"/>
  <c r="K259" s="1"/>
  <c r="E259"/>
  <c r="B259"/>
  <c r="A259"/>
  <c r="G258"/>
  <c r="F258"/>
  <c r="E258"/>
  <c r="B258"/>
  <c r="A258"/>
  <c r="G257"/>
  <c r="F257"/>
  <c r="E257"/>
  <c r="B257"/>
  <c r="A257"/>
  <c r="B256"/>
  <c r="A256"/>
  <c r="G255"/>
  <c r="F255"/>
  <c r="J255" s="1"/>
  <c r="E255"/>
  <c r="B255"/>
  <c r="A255"/>
  <c r="G254"/>
  <c r="F254"/>
  <c r="L254" s="1"/>
  <c r="E254"/>
  <c r="B254"/>
  <c r="A254"/>
  <c r="G253"/>
  <c r="F253"/>
  <c r="K253" s="1"/>
  <c r="E253"/>
  <c r="B253"/>
  <c r="A253"/>
  <c r="G252"/>
  <c r="F252"/>
  <c r="K252" s="1"/>
  <c r="E252"/>
  <c r="B252"/>
  <c r="A252"/>
  <c r="G251"/>
  <c r="F251"/>
  <c r="E251"/>
  <c r="B251"/>
  <c r="A251"/>
  <c r="G250"/>
  <c r="F250"/>
  <c r="L250" s="1"/>
  <c r="E250"/>
  <c r="B250"/>
  <c r="A250"/>
  <c r="B249"/>
  <c r="A249"/>
  <c r="B248"/>
  <c r="A248"/>
  <c r="G247"/>
  <c r="F247"/>
  <c r="E247"/>
  <c r="B247"/>
  <c r="A247"/>
  <c r="G246"/>
  <c r="F246"/>
  <c r="E246"/>
  <c r="B246"/>
  <c r="A246"/>
  <c r="G245"/>
  <c r="F245"/>
  <c r="E245"/>
  <c r="B245"/>
  <c r="A245"/>
  <c r="G244"/>
  <c r="F244"/>
  <c r="L244" s="1"/>
  <c r="E244"/>
  <c r="B244"/>
  <c r="A244"/>
  <c r="G243"/>
  <c r="F243"/>
  <c r="E243"/>
  <c r="B243"/>
  <c r="A243"/>
  <c r="G242"/>
  <c r="F242"/>
  <c r="E242"/>
  <c r="B242"/>
  <c r="A242"/>
  <c r="G241"/>
  <c r="F241"/>
  <c r="E241"/>
  <c r="B241"/>
  <c r="A241"/>
  <c r="G240"/>
  <c r="F240"/>
  <c r="L240" s="1"/>
  <c r="E240"/>
  <c r="B240"/>
  <c r="A240"/>
  <c r="G239"/>
  <c r="F239"/>
  <c r="E239"/>
  <c r="B239"/>
  <c r="A239"/>
  <c r="G238"/>
  <c r="F238"/>
  <c r="E238"/>
  <c r="B238"/>
  <c r="A238"/>
  <c r="G237"/>
  <c r="F237"/>
  <c r="E237"/>
  <c r="B237"/>
  <c r="A237"/>
  <c r="G236"/>
  <c r="F236"/>
  <c r="L236" s="1"/>
  <c r="E236"/>
  <c r="B236"/>
  <c r="A236"/>
  <c r="G235"/>
  <c r="F235"/>
  <c r="E235"/>
  <c r="B235"/>
  <c r="A235"/>
  <c r="G234"/>
  <c r="F234"/>
  <c r="E234"/>
  <c r="B234"/>
  <c r="A234"/>
  <c r="G233"/>
  <c r="F233"/>
  <c r="E233"/>
  <c r="B233"/>
  <c r="A233"/>
  <c r="G232"/>
  <c r="F232"/>
  <c r="L232" s="1"/>
  <c r="E232"/>
  <c r="B232"/>
  <c r="A232"/>
  <c r="G231"/>
  <c r="F231"/>
  <c r="E231"/>
  <c r="B231"/>
  <c r="A231"/>
  <c r="G230"/>
  <c r="F230"/>
  <c r="E230"/>
  <c r="B230"/>
  <c r="A230"/>
  <c r="G229"/>
  <c r="F229"/>
  <c r="E229"/>
  <c r="B229"/>
  <c r="A229"/>
  <c r="G228"/>
  <c r="F228"/>
  <c r="L228" s="1"/>
  <c r="E228"/>
  <c r="B228"/>
  <c r="A228"/>
  <c r="G227"/>
  <c r="F227"/>
  <c r="E227"/>
  <c r="B227"/>
  <c r="A227"/>
  <c r="G226"/>
  <c r="F226"/>
  <c r="E226"/>
  <c r="B226"/>
  <c r="A226"/>
  <c r="G225"/>
  <c r="F225"/>
  <c r="E225"/>
  <c r="B225"/>
  <c r="A225"/>
  <c r="G224"/>
  <c r="F224"/>
  <c r="L224" s="1"/>
  <c r="E224"/>
  <c r="B224"/>
  <c r="A224"/>
  <c r="G223"/>
  <c r="F223"/>
  <c r="E223"/>
  <c r="B223"/>
  <c r="A223"/>
  <c r="G222"/>
  <c r="F222"/>
  <c r="B222"/>
  <c r="A222"/>
  <c r="G221"/>
  <c r="F221"/>
  <c r="L221" s="1"/>
  <c r="E221"/>
  <c r="B221"/>
  <c r="A221"/>
  <c r="G220"/>
  <c r="F220"/>
  <c r="E220"/>
  <c r="B220"/>
  <c r="A220"/>
  <c r="G219"/>
  <c r="F219"/>
  <c r="E219"/>
  <c r="B219"/>
  <c r="A219"/>
  <c r="G218"/>
  <c r="F218"/>
  <c r="E218"/>
  <c r="B218"/>
  <c r="A218"/>
  <c r="G217"/>
  <c r="F217"/>
  <c r="L217" s="1"/>
  <c r="E217"/>
  <c r="B217"/>
  <c r="A217"/>
  <c r="G216"/>
  <c r="F216"/>
  <c r="E216"/>
  <c r="B216"/>
  <c r="A216"/>
  <c r="G215"/>
  <c r="F215"/>
  <c r="E215"/>
  <c r="B215"/>
  <c r="A215"/>
  <c r="G214"/>
  <c r="F214"/>
  <c r="E214"/>
  <c r="B214"/>
  <c r="A214"/>
  <c r="G213"/>
  <c r="F213"/>
  <c r="L213" s="1"/>
  <c r="E213"/>
  <c r="B213"/>
  <c r="A213"/>
  <c r="G212"/>
  <c r="F212"/>
  <c r="B212"/>
  <c r="A212"/>
  <c r="G211"/>
  <c r="F211"/>
  <c r="E211"/>
  <c r="B211"/>
  <c r="A211"/>
  <c r="G210"/>
  <c r="F210"/>
  <c r="L210" s="1"/>
  <c r="E210"/>
  <c r="B210"/>
  <c r="A210"/>
  <c r="G209"/>
  <c r="F209"/>
  <c r="E209"/>
  <c r="B209"/>
  <c r="A209"/>
  <c r="B208"/>
  <c r="A208"/>
  <c r="B207"/>
  <c r="A207"/>
  <c r="G206"/>
  <c r="F206"/>
  <c r="E206"/>
  <c r="B206"/>
  <c r="A206"/>
  <c r="G205"/>
  <c r="F205"/>
  <c r="E205"/>
  <c r="B205"/>
  <c r="A205"/>
  <c r="G204"/>
  <c r="F204"/>
  <c r="L204" s="1"/>
  <c r="E204"/>
  <c r="B204"/>
  <c r="A204"/>
  <c r="B203"/>
  <c r="A203"/>
  <c r="G202"/>
  <c r="F202"/>
  <c r="E202"/>
  <c r="B202"/>
  <c r="A202"/>
  <c r="G201"/>
  <c r="F201"/>
  <c r="L201" s="1"/>
  <c r="E201"/>
  <c r="B201"/>
  <c r="A201"/>
  <c r="G200"/>
  <c r="F200"/>
  <c r="E200"/>
  <c r="B200"/>
  <c r="A200"/>
  <c r="G199"/>
  <c r="F199"/>
  <c r="E199"/>
  <c r="B199"/>
  <c r="A199"/>
  <c r="G198"/>
  <c r="F198"/>
  <c r="E198"/>
  <c r="B198"/>
  <c r="A198"/>
  <c r="G197"/>
  <c r="F197"/>
  <c r="L197" s="1"/>
  <c r="E197"/>
  <c r="B197"/>
  <c r="A197"/>
  <c r="G196"/>
  <c r="F196"/>
  <c r="E196"/>
  <c r="B196"/>
  <c r="A196"/>
  <c r="G195"/>
  <c r="F195"/>
  <c r="E195"/>
  <c r="B195"/>
  <c r="A195"/>
  <c r="G194"/>
  <c r="F194"/>
  <c r="E194"/>
  <c r="B194"/>
  <c r="A194"/>
  <c r="G193"/>
  <c r="F193"/>
  <c r="L193" s="1"/>
  <c r="E193"/>
  <c r="B193"/>
  <c r="A193"/>
  <c r="G192"/>
  <c r="F192"/>
  <c r="E192"/>
  <c r="B192"/>
  <c r="A192"/>
  <c r="G191"/>
  <c r="F191"/>
  <c r="E191"/>
  <c r="B191"/>
  <c r="A191"/>
  <c r="G190"/>
  <c r="F190"/>
  <c r="E190"/>
  <c r="B190"/>
  <c r="A190"/>
  <c r="G189"/>
  <c r="F189"/>
  <c r="L189" s="1"/>
  <c r="E189"/>
  <c r="B189"/>
  <c r="A189"/>
  <c r="G188"/>
  <c r="F188"/>
  <c r="E188"/>
  <c r="B188"/>
  <c r="A188"/>
  <c r="G187"/>
  <c r="F187"/>
  <c r="E187"/>
  <c r="B187"/>
  <c r="A187"/>
  <c r="G186"/>
  <c r="F186"/>
  <c r="E186"/>
  <c r="B186"/>
  <c r="A186"/>
  <c r="G185"/>
  <c r="F185"/>
  <c r="L185" s="1"/>
  <c r="E185"/>
  <c r="B185"/>
  <c r="A185"/>
  <c r="G184"/>
  <c r="F184"/>
  <c r="E184"/>
  <c r="B184"/>
  <c r="A184"/>
  <c r="G183"/>
  <c r="F183"/>
  <c r="E183"/>
  <c r="B183"/>
  <c r="A183"/>
  <c r="G182"/>
  <c r="F182"/>
  <c r="E182"/>
  <c r="B182"/>
  <c r="A182"/>
  <c r="B181"/>
  <c r="A181"/>
  <c r="B180"/>
  <c r="A180"/>
  <c r="G179"/>
  <c r="F179"/>
  <c r="L179" s="1"/>
  <c r="E179"/>
  <c r="B179"/>
  <c r="A179"/>
  <c r="G178"/>
  <c r="F178"/>
  <c r="E178"/>
  <c r="B178"/>
  <c r="A178"/>
  <c r="B177"/>
  <c r="A177"/>
  <c r="G176"/>
  <c r="F176"/>
  <c r="L176" s="1"/>
  <c r="E176"/>
  <c r="B176"/>
  <c r="A176"/>
  <c r="G175"/>
  <c r="F175"/>
  <c r="E175"/>
  <c r="B175"/>
  <c r="A175"/>
  <c r="G174"/>
  <c r="F174"/>
  <c r="E174"/>
  <c r="B174"/>
  <c r="A174"/>
  <c r="G173"/>
  <c r="F173"/>
  <c r="E173"/>
  <c r="B173"/>
  <c r="A173"/>
  <c r="G172"/>
  <c r="F172"/>
  <c r="L172" s="1"/>
  <c r="E172"/>
  <c r="B172"/>
  <c r="A172"/>
  <c r="B171"/>
  <c r="A171"/>
  <c r="G170"/>
  <c r="F170"/>
  <c r="E170"/>
  <c r="B170"/>
  <c r="A170"/>
  <c r="G169"/>
  <c r="F169"/>
  <c r="L169" s="1"/>
  <c r="E169"/>
  <c r="B169"/>
  <c r="A169"/>
  <c r="B168"/>
  <c r="A168"/>
  <c r="G167"/>
  <c r="F167"/>
  <c r="E167"/>
  <c r="B167"/>
  <c r="A167"/>
  <c r="G166"/>
  <c r="F166"/>
  <c r="L166" s="1"/>
  <c r="E166"/>
  <c r="B166"/>
  <c r="A166"/>
  <c r="G165"/>
  <c r="F165"/>
  <c r="E165"/>
  <c r="B165"/>
  <c r="A165"/>
  <c r="G164"/>
  <c r="F164"/>
  <c r="E164"/>
  <c r="B164"/>
  <c r="A164"/>
  <c r="G163"/>
  <c r="F163"/>
  <c r="B163"/>
  <c r="A163"/>
  <c r="G162"/>
  <c r="F162"/>
  <c r="E162"/>
  <c r="B162"/>
  <c r="A162"/>
  <c r="G161"/>
  <c r="F161"/>
  <c r="E161"/>
  <c r="B161"/>
  <c r="A161"/>
  <c r="G160"/>
  <c r="F160"/>
  <c r="E160"/>
  <c r="B160"/>
  <c r="A160"/>
  <c r="B159"/>
  <c r="A159"/>
  <c r="G158"/>
  <c r="F158"/>
  <c r="E158"/>
  <c r="B158"/>
  <c r="A158"/>
  <c r="G157"/>
  <c r="F157"/>
  <c r="E157"/>
  <c r="B157"/>
  <c r="A157"/>
  <c r="G156"/>
  <c r="F156"/>
  <c r="L156" s="1"/>
  <c r="E156"/>
  <c r="B156"/>
  <c r="A156"/>
  <c r="G155"/>
  <c r="F155"/>
  <c r="E155"/>
  <c r="B155"/>
  <c r="A155"/>
  <c r="G154"/>
  <c r="F154"/>
  <c r="E154"/>
  <c r="B154"/>
  <c r="A154"/>
  <c r="G153"/>
  <c r="F153"/>
  <c r="E153"/>
  <c r="B153"/>
  <c r="A153"/>
  <c r="G152"/>
  <c r="F152"/>
  <c r="L152" s="1"/>
  <c r="E152"/>
  <c r="B152"/>
  <c r="A152"/>
  <c r="G151"/>
  <c r="F151"/>
  <c r="E151"/>
  <c r="B151"/>
  <c r="A151"/>
  <c r="B150"/>
  <c r="A150"/>
  <c r="B149"/>
  <c r="A149"/>
  <c r="G148"/>
  <c r="F148"/>
  <c r="E148"/>
  <c r="B148"/>
  <c r="A148"/>
  <c r="G147"/>
  <c r="F147"/>
  <c r="E147"/>
  <c r="B147"/>
  <c r="A147"/>
  <c r="G146"/>
  <c r="F146"/>
  <c r="L146" s="1"/>
  <c r="E146"/>
  <c r="B146"/>
  <c r="A146"/>
  <c r="G145"/>
  <c r="F145"/>
  <c r="E145"/>
  <c r="B145"/>
  <c r="A145"/>
  <c r="G144"/>
  <c r="F144"/>
  <c r="E144"/>
  <c r="B144"/>
  <c r="A144"/>
  <c r="G143"/>
  <c r="F143"/>
  <c r="E143"/>
  <c r="B143"/>
  <c r="A143"/>
  <c r="G142"/>
  <c r="F142"/>
  <c r="L142" s="1"/>
  <c r="E142"/>
  <c r="B142"/>
  <c r="A142"/>
  <c r="G141"/>
  <c r="F141"/>
  <c r="E141"/>
  <c r="B141"/>
  <c r="A141"/>
  <c r="G140"/>
  <c r="F140"/>
  <c r="E140"/>
  <c r="B140"/>
  <c r="A140"/>
  <c r="G139"/>
  <c r="F139"/>
  <c r="E139"/>
  <c r="B139"/>
  <c r="A139"/>
  <c r="G138"/>
  <c r="F138"/>
  <c r="L138" s="1"/>
  <c r="E138"/>
  <c r="B138"/>
  <c r="A138"/>
  <c r="G137"/>
  <c r="F137"/>
  <c r="E137"/>
  <c r="B137"/>
  <c r="A137"/>
  <c r="B136"/>
  <c r="A136"/>
  <c r="G135"/>
  <c r="F135"/>
  <c r="L135" s="1"/>
  <c r="E135"/>
  <c r="B135"/>
  <c r="A135"/>
  <c r="G134"/>
  <c r="F134"/>
  <c r="E134"/>
  <c r="B134"/>
  <c r="A134"/>
  <c r="G133"/>
  <c r="F133"/>
  <c r="E133"/>
  <c r="B133"/>
  <c r="A133"/>
  <c r="G132"/>
  <c r="F132"/>
  <c r="E132"/>
  <c r="B132"/>
  <c r="A132"/>
  <c r="G131"/>
  <c r="F131"/>
  <c r="L131" s="1"/>
  <c r="E131"/>
  <c r="B131"/>
  <c r="A131"/>
  <c r="G130"/>
  <c r="F130"/>
  <c r="L130" s="1"/>
  <c r="E130"/>
  <c r="B130"/>
  <c r="A130"/>
  <c r="G129"/>
  <c r="F129"/>
  <c r="L129" s="1"/>
  <c r="E129"/>
  <c r="B129"/>
  <c r="A129"/>
  <c r="G128"/>
  <c r="F128"/>
  <c r="L128" s="1"/>
  <c r="E128"/>
  <c r="B128"/>
  <c r="A128"/>
  <c r="G127"/>
  <c r="F127"/>
  <c r="L127" s="1"/>
  <c r="E127"/>
  <c r="B127"/>
  <c r="A127"/>
  <c r="G126"/>
  <c r="F126"/>
  <c r="L126" s="1"/>
  <c r="E126"/>
  <c r="B126"/>
  <c r="A126"/>
  <c r="G125"/>
  <c r="F125"/>
  <c r="L125" s="1"/>
  <c r="B125"/>
  <c r="B124"/>
  <c r="A124"/>
  <c r="G123"/>
  <c r="F123"/>
  <c r="L123" s="1"/>
  <c r="E123"/>
  <c r="B123"/>
  <c r="A123"/>
  <c r="G122"/>
  <c r="F122"/>
  <c r="L122" s="1"/>
  <c r="E122"/>
  <c r="B122"/>
  <c r="A122"/>
  <c r="G121"/>
  <c r="F121"/>
  <c r="L121" s="1"/>
  <c r="E121"/>
  <c r="B121"/>
  <c r="A121"/>
  <c r="G120"/>
  <c r="F120"/>
  <c r="L120" s="1"/>
  <c r="E120"/>
  <c r="B120"/>
  <c r="A120"/>
  <c r="G119"/>
  <c r="F119"/>
  <c r="L119" s="1"/>
  <c r="E119"/>
  <c r="B119"/>
  <c r="A119"/>
  <c r="G118"/>
  <c r="F118"/>
  <c r="L118" s="1"/>
  <c r="E118"/>
  <c r="B118"/>
  <c r="A118"/>
  <c r="G117"/>
  <c r="F117"/>
  <c r="L117" s="1"/>
  <c r="E117"/>
  <c r="B117"/>
  <c r="A117"/>
  <c r="G116"/>
  <c r="F116"/>
  <c r="L116" s="1"/>
  <c r="E116"/>
  <c r="B116"/>
  <c r="A116"/>
  <c r="G115"/>
  <c r="F115"/>
  <c r="L115" s="1"/>
  <c r="E115"/>
  <c r="B115"/>
  <c r="A115"/>
  <c r="B114"/>
  <c r="A114"/>
  <c r="G113"/>
  <c r="F113"/>
  <c r="K113" s="1"/>
  <c r="E113"/>
  <c r="B113"/>
  <c r="A113"/>
  <c r="G112"/>
  <c r="F112"/>
  <c r="K112" s="1"/>
  <c r="E112"/>
  <c r="B112"/>
  <c r="A112"/>
  <c r="G111"/>
  <c r="F111"/>
  <c r="K111" s="1"/>
  <c r="E111"/>
  <c r="B111"/>
  <c r="A111"/>
  <c r="G110"/>
  <c r="F110"/>
  <c r="K110" s="1"/>
  <c r="E110"/>
  <c r="B110"/>
  <c r="A110"/>
  <c r="G109"/>
  <c r="F109"/>
  <c r="K109" s="1"/>
  <c r="E109"/>
  <c r="B109"/>
  <c r="A109"/>
  <c r="G108"/>
  <c r="F108"/>
  <c r="K108" s="1"/>
  <c r="E108"/>
  <c r="B108"/>
  <c r="A108"/>
  <c r="B107"/>
  <c r="A107"/>
  <c r="B106"/>
  <c r="A106"/>
  <c r="G105"/>
  <c r="F105"/>
  <c r="K105" s="1"/>
  <c r="E105"/>
  <c r="B105"/>
  <c r="A105"/>
  <c r="G104"/>
  <c r="F104"/>
  <c r="K104" s="1"/>
  <c r="E104"/>
  <c r="B104"/>
  <c r="A104"/>
  <c r="G103"/>
  <c r="F103"/>
  <c r="K103" s="1"/>
  <c r="E103"/>
  <c r="B103"/>
  <c r="A103"/>
  <c r="G102"/>
  <c r="F102"/>
  <c r="K102" s="1"/>
  <c r="E102"/>
  <c r="B102"/>
  <c r="A102"/>
  <c r="G101"/>
  <c r="F101"/>
  <c r="K101" s="1"/>
  <c r="E101"/>
  <c r="B101"/>
  <c r="A101"/>
  <c r="G100"/>
  <c r="F100"/>
  <c r="K100" s="1"/>
  <c r="E100"/>
  <c r="B100"/>
  <c r="A100"/>
  <c r="B99"/>
  <c r="A99"/>
  <c r="G98"/>
  <c r="F98"/>
  <c r="L98" s="1"/>
  <c r="E98"/>
  <c r="B98"/>
  <c r="A98"/>
  <c r="G97"/>
  <c r="F97"/>
  <c r="L97" s="1"/>
  <c r="E97"/>
  <c r="B97"/>
  <c r="A97"/>
  <c r="G96"/>
  <c r="F96"/>
  <c r="L96" s="1"/>
  <c r="E96"/>
  <c r="B96"/>
  <c r="A96"/>
  <c r="G95"/>
  <c r="F95"/>
  <c r="L95" s="1"/>
  <c r="E95"/>
  <c r="B95"/>
  <c r="A95"/>
  <c r="G94"/>
  <c r="F94"/>
  <c r="L94" s="1"/>
  <c r="B94"/>
  <c r="A94"/>
  <c r="G93"/>
  <c r="F93"/>
  <c r="L93" s="1"/>
  <c r="E93"/>
  <c r="B93"/>
  <c r="A93"/>
  <c r="G92"/>
  <c r="F92"/>
  <c r="L92" s="1"/>
  <c r="E92"/>
  <c r="B92"/>
  <c r="A92"/>
  <c r="G91"/>
  <c r="F91"/>
  <c r="L91" s="1"/>
  <c r="E91"/>
  <c r="B91"/>
  <c r="A91"/>
  <c r="G90"/>
  <c r="F90"/>
  <c r="L90" s="1"/>
  <c r="E90"/>
  <c r="B90"/>
  <c r="A90"/>
  <c r="G89"/>
  <c r="F89"/>
  <c r="L89" s="1"/>
  <c r="E89"/>
  <c r="B89"/>
  <c r="A89"/>
  <c r="G88"/>
  <c r="F88"/>
  <c r="L88" s="1"/>
  <c r="E88"/>
  <c r="B88"/>
  <c r="A88"/>
  <c r="G87"/>
  <c r="F87"/>
  <c r="L87" s="1"/>
  <c r="E87"/>
  <c r="B87"/>
  <c r="A87"/>
  <c r="G86"/>
  <c r="F86"/>
  <c r="L86" s="1"/>
  <c r="E86"/>
  <c r="B86"/>
  <c r="A86"/>
  <c r="G85"/>
  <c r="F85"/>
  <c r="L85" s="1"/>
  <c r="E85"/>
  <c r="B85"/>
  <c r="A85"/>
  <c r="G84"/>
  <c r="F84"/>
  <c r="L84" s="1"/>
  <c r="B84"/>
  <c r="A84"/>
  <c r="G83"/>
  <c r="F83"/>
  <c r="K83" s="1"/>
  <c r="E83"/>
  <c r="B83"/>
  <c r="A83"/>
  <c r="G82"/>
  <c r="F82"/>
  <c r="K82" s="1"/>
  <c r="E82"/>
  <c r="B82"/>
  <c r="A82"/>
  <c r="G81"/>
  <c r="F81"/>
  <c r="K81" s="1"/>
  <c r="E81"/>
  <c r="B81"/>
  <c r="A81"/>
  <c r="G80"/>
  <c r="F80"/>
  <c r="K80" s="1"/>
  <c r="E80"/>
  <c r="B80"/>
  <c r="A80"/>
  <c r="G79"/>
  <c r="F79"/>
  <c r="K79" s="1"/>
  <c r="E79"/>
  <c r="B79"/>
  <c r="A79"/>
  <c r="G78"/>
  <c r="F78"/>
  <c r="K78" s="1"/>
  <c r="E78"/>
  <c r="B78"/>
  <c r="A78"/>
  <c r="G77"/>
  <c r="F77"/>
  <c r="K77" s="1"/>
  <c r="E77"/>
  <c r="B77"/>
  <c r="A77"/>
  <c r="B76"/>
  <c r="A76"/>
  <c r="G75"/>
  <c r="F75"/>
  <c r="L75" s="1"/>
  <c r="E75"/>
  <c r="B75"/>
  <c r="A75"/>
  <c r="G74"/>
  <c r="F74"/>
  <c r="L74" s="1"/>
  <c r="E74"/>
  <c r="B74"/>
  <c r="A74"/>
  <c r="B73"/>
  <c r="A73"/>
  <c r="G72"/>
  <c r="F72"/>
  <c r="K72" s="1"/>
  <c r="E72"/>
  <c r="B72"/>
  <c r="A72"/>
  <c r="G71"/>
  <c r="F71"/>
  <c r="K71" s="1"/>
  <c r="E71"/>
  <c r="B71"/>
  <c r="A71"/>
  <c r="G70"/>
  <c r="F70"/>
  <c r="K70" s="1"/>
  <c r="E70"/>
  <c r="B70"/>
  <c r="A70"/>
  <c r="G69"/>
  <c r="F69"/>
  <c r="K69" s="1"/>
  <c r="E69"/>
  <c r="B69"/>
  <c r="A69"/>
  <c r="G68"/>
  <c r="F68"/>
  <c r="K68" s="1"/>
  <c r="B68"/>
  <c r="A68"/>
  <c r="G67"/>
  <c r="F67"/>
  <c r="E67"/>
  <c r="B67"/>
  <c r="A67"/>
  <c r="B66"/>
  <c r="A66"/>
  <c r="G65"/>
  <c r="F65"/>
  <c r="L65" s="1"/>
  <c r="E65"/>
  <c r="B65"/>
  <c r="A65"/>
  <c r="G64"/>
  <c r="F64"/>
  <c r="L64" s="1"/>
  <c r="E64"/>
  <c r="B64"/>
  <c r="A64"/>
  <c r="G63"/>
  <c r="F63"/>
  <c r="L63" s="1"/>
  <c r="E63"/>
  <c r="B63"/>
  <c r="A63"/>
  <c r="G62"/>
  <c r="F62"/>
  <c r="L62" s="1"/>
  <c r="E62"/>
  <c r="B62"/>
  <c r="A62"/>
  <c r="G61"/>
  <c r="F61"/>
  <c r="L61" s="1"/>
  <c r="E61"/>
  <c r="B61"/>
  <c r="A61"/>
  <c r="G60"/>
  <c r="F60"/>
  <c r="L60" s="1"/>
  <c r="E60"/>
  <c r="B60"/>
  <c r="A60"/>
  <c r="G59"/>
  <c r="F59"/>
  <c r="L59" s="1"/>
  <c r="B59"/>
  <c r="A59"/>
  <c r="G58"/>
  <c r="F58"/>
  <c r="K58" s="1"/>
  <c r="E58"/>
  <c r="B58"/>
  <c r="A58"/>
  <c r="G57"/>
  <c r="F57"/>
  <c r="K57" s="1"/>
  <c r="E57"/>
  <c r="B57"/>
  <c r="A57"/>
  <c r="B56"/>
  <c r="A56"/>
  <c r="G55"/>
  <c r="F55"/>
  <c r="L55" s="1"/>
  <c r="E55"/>
  <c r="B55"/>
  <c r="A55"/>
  <c r="G54"/>
  <c r="F54"/>
  <c r="L54" s="1"/>
  <c r="E54"/>
  <c r="B54"/>
  <c r="A54"/>
  <c r="G53"/>
  <c r="F53"/>
  <c r="L53" s="1"/>
  <c r="E53"/>
  <c r="B53"/>
  <c r="A53"/>
  <c r="G52"/>
  <c r="F52"/>
  <c r="L52" s="1"/>
  <c r="E52"/>
  <c r="B52"/>
  <c r="A52"/>
  <c r="G51"/>
  <c r="F51"/>
  <c r="L51" s="1"/>
  <c r="E51"/>
  <c r="B51"/>
  <c r="A51"/>
  <c r="G50"/>
  <c r="F50"/>
  <c r="L50" s="1"/>
  <c r="E50"/>
  <c r="B50"/>
  <c r="A50"/>
  <c r="G49"/>
  <c r="F49"/>
  <c r="L49" s="1"/>
  <c r="E49"/>
  <c r="B49"/>
  <c r="A49"/>
  <c r="B48"/>
  <c r="A48"/>
  <c r="B47"/>
  <c r="A47"/>
  <c r="G46"/>
  <c r="F46"/>
  <c r="L46" s="1"/>
  <c r="E46"/>
  <c r="B46"/>
  <c r="A46"/>
  <c r="G45"/>
  <c r="F45"/>
  <c r="L45" s="1"/>
  <c r="E45"/>
  <c r="B45"/>
  <c r="A45"/>
  <c r="L44"/>
  <c r="K44"/>
  <c r="J44"/>
  <c r="B44"/>
  <c r="A44"/>
  <c r="G43"/>
  <c r="F43"/>
  <c r="E43"/>
  <c r="B43"/>
  <c r="A43"/>
  <c r="B42"/>
  <c r="A42"/>
  <c r="B41"/>
  <c r="A41"/>
  <c r="G40"/>
  <c r="F40"/>
  <c r="E40"/>
  <c r="B40"/>
  <c r="A40"/>
  <c r="B39"/>
  <c r="A39"/>
  <c r="G38"/>
  <c r="F38"/>
  <c r="L38" s="1"/>
  <c r="E38"/>
  <c r="B38"/>
  <c r="A38"/>
  <c r="B37"/>
  <c r="A37"/>
  <c r="G36"/>
  <c r="F36"/>
  <c r="E36"/>
  <c r="B36"/>
  <c r="A36"/>
  <c r="B35"/>
  <c r="A35"/>
  <c r="G34"/>
  <c r="F34"/>
  <c r="L34" s="1"/>
  <c r="E34"/>
  <c r="B34"/>
  <c r="A34"/>
  <c r="B33"/>
  <c r="A33"/>
  <c r="B32"/>
  <c r="A32"/>
  <c r="G31"/>
  <c r="F31"/>
  <c r="L31" s="1"/>
  <c r="E31"/>
  <c r="B31"/>
  <c r="A31"/>
  <c r="G30"/>
  <c r="F30"/>
  <c r="L30" s="1"/>
  <c r="E30"/>
  <c r="B30"/>
  <c r="A30"/>
  <c r="B29"/>
  <c r="A29"/>
  <c r="G28"/>
  <c r="F28"/>
  <c r="E28"/>
  <c r="B28"/>
  <c r="A28"/>
  <c r="G27"/>
  <c r="F27"/>
  <c r="E27"/>
  <c r="B27"/>
  <c r="A27"/>
  <c r="B26"/>
  <c r="A26"/>
  <c r="B25"/>
  <c r="A25"/>
  <c r="G24"/>
  <c r="F24"/>
  <c r="E24"/>
  <c r="B24"/>
  <c r="A24"/>
  <c r="G23"/>
  <c r="F23"/>
  <c r="E23"/>
  <c r="B23"/>
  <c r="A23"/>
  <c r="G22"/>
  <c r="F22"/>
  <c r="E22"/>
  <c r="B22"/>
  <c r="A22"/>
  <c r="G21"/>
  <c r="F21"/>
  <c r="E21"/>
  <c r="B21"/>
  <c r="A21"/>
  <c r="B20"/>
  <c r="A20"/>
  <c r="G19"/>
  <c r="F19"/>
  <c r="L19" s="1"/>
  <c r="E19"/>
  <c r="B19"/>
  <c r="A19"/>
  <c r="G18"/>
  <c r="F18"/>
  <c r="L18" s="1"/>
  <c r="E18"/>
  <c r="B18"/>
  <c r="A18"/>
  <c r="G17"/>
  <c r="F17"/>
  <c r="L17" s="1"/>
  <c r="E17"/>
  <c r="B17"/>
  <c r="A17"/>
  <c r="G16"/>
  <c r="F16"/>
  <c r="L16" s="1"/>
  <c r="E16"/>
  <c r="B16"/>
  <c r="A16"/>
  <c r="G15"/>
  <c r="F15"/>
  <c r="L15" s="1"/>
  <c r="E15"/>
  <c r="B15"/>
  <c r="A15"/>
  <c r="B14"/>
  <c r="A14"/>
  <c r="G1045806" i="13"/>
  <c r="F1045806"/>
  <c r="K1045806" s="1"/>
  <c r="E1045806"/>
  <c r="B1045806"/>
  <c r="G328"/>
  <c r="F328"/>
  <c r="K328" s="1"/>
  <c r="E328"/>
  <c r="B328"/>
  <c r="A328"/>
  <c r="B327"/>
  <c r="A327"/>
  <c r="G326"/>
  <c r="F326"/>
  <c r="E326"/>
  <c r="B326"/>
  <c r="A326"/>
  <c r="G325"/>
  <c r="F325"/>
  <c r="K325" s="1"/>
  <c r="E325"/>
  <c r="B325"/>
  <c r="A325"/>
  <c r="G324"/>
  <c r="F324"/>
  <c r="E324"/>
  <c r="B324"/>
  <c r="A324"/>
  <c r="G323"/>
  <c r="F323"/>
  <c r="K323" s="1"/>
  <c r="E323"/>
  <c r="B323"/>
  <c r="A323"/>
  <c r="B322"/>
  <c r="A322"/>
  <c r="G321"/>
  <c r="F321"/>
  <c r="E321"/>
  <c r="B321"/>
  <c r="A321"/>
  <c r="G320"/>
  <c r="F320"/>
  <c r="K320" s="1"/>
  <c r="E320"/>
  <c r="B320"/>
  <c r="A320"/>
  <c r="G319"/>
  <c r="F319"/>
  <c r="E319"/>
  <c r="B319"/>
  <c r="A319"/>
  <c r="G318"/>
  <c r="F318"/>
  <c r="K318" s="1"/>
  <c r="E318"/>
  <c r="B318"/>
  <c r="A318"/>
  <c r="G317"/>
  <c r="F317"/>
  <c r="E317"/>
  <c r="B317"/>
  <c r="A317"/>
  <c r="B316"/>
  <c r="A316"/>
  <c r="G315"/>
  <c r="F315"/>
  <c r="K315" s="1"/>
  <c r="E315"/>
  <c r="B315"/>
  <c r="A315"/>
  <c r="G314"/>
  <c r="F314"/>
  <c r="E314"/>
  <c r="B314"/>
  <c r="A314"/>
  <c r="G313"/>
  <c r="F313"/>
  <c r="K313" s="1"/>
  <c r="E313"/>
  <c r="B313"/>
  <c r="A313"/>
  <c r="G312"/>
  <c r="F312"/>
  <c r="E312"/>
  <c r="B312"/>
  <c r="A312"/>
  <c r="G311"/>
  <c r="F311"/>
  <c r="K311" s="1"/>
  <c r="E311"/>
  <c r="B311"/>
  <c r="A311"/>
  <c r="G310"/>
  <c r="F310"/>
  <c r="E310"/>
  <c r="B310"/>
  <c r="A310"/>
  <c r="G309"/>
  <c r="F309"/>
  <c r="K309" s="1"/>
  <c r="E309"/>
  <c r="B309"/>
  <c r="A309"/>
  <c r="B308"/>
  <c r="A308"/>
  <c r="G307"/>
  <c r="F307"/>
  <c r="E307"/>
  <c r="B307"/>
  <c r="A307"/>
  <c r="G306"/>
  <c r="F306"/>
  <c r="K306" s="1"/>
  <c r="E306"/>
  <c r="B306"/>
  <c r="A306"/>
  <c r="G305"/>
  <c r="F305"/>
  <c r="E305"/>
  <c r="B305"/>
  <c r="A305"/>
  <c r="G304"/>
  <c r="F304"/>
  <c r="K304" s="1"/>
  <c r="E304"/>
  <c r="B304"/>
  <c r="A304"/>
  <c r="B303"/>
  <c r="A303"/>
  <c r="B302"/>
  <c r="A302"/>
  <c r="G301"/>
  <c r="F301"/>
  <c r="E301"/>
  <c r="B301"/>
  <c r="A301"/>
  <c r="B300"/>
  <c r="A300"/>
  <c r="G299"/>
  <c r="F299"/>
  <c r="K299" s="1"/>
  <c r="E299"/>
  <c r="B299"/>
  <c r="A299"/>
  <c r="B298"/>
  <c r="A298"/>
  <c r="G297"/>
  <c r="F297"/>
  <c r="E297"/>
  <c r="B297"/>
  <c r="A297"/>
  <c r="B296"/>
  <c r="A296"/>
  <c r="B295"/>
  <c r="A295"/>
  <c r="G294"/>
  <c r="F294"/>
  <c r="K294" s="1"/>
  <c r="E294"/>
  <c r="B294"/>
  <c r="A294"/>
  <c r="G293"/>
  <c r="F293"/>
  <c r="E293"/>
  <c r="B293"/>
  <c r="A293"/>
  <c r="B292"/>
  <c r="A292"/>
  <c r="B291"/>
  <c r="A291"/>
  <c r="B290"/>
  <c r="A290"/>
  <c r="G289"/>
  <c r="F289"/>
  <c r="K289" s="1"/>
  <c r="E289"/>
  <c r="B289"/>
  <c r="A289"/>
  <c r="G288"/>
  <c r="F288"/>
  <c r="E288"/>
  <c r="B288"/>
  <c r="A288"/>
  <c r="G287"/>
  <c r="F287"/>
  <c r="K287" s="1"/>
  <c r="E287"/>
  <c r="B287"/>
  <c r="A287"/>
  <c r="G286"/>
  <c r="F286"/>
  <c r="E286"/>
  <c r="B286"/>
  <c r="A286"/>
  <c r="G285"/>
  <c r="F285"/>
  <c r="K285" s="1"/>
  <c r="E285"/>
  <c r="B285"/>
  <c r="A285"/>
  <c r="B284"/>
  <c r="A284"/>
  <c r="G283"/>
  <c r="F283"/>
  <c r="E283"/>
  <c r="B283"/>
  <c r="A283"/>
  <c r="B282"/>
  <c r="A282"/>
  <c r="G281"/>
  <c r="F281"/>
  <c r="K281" s="1"/>
  <c r="E281"/>
  <c r="B281"/>
  <c r="A281"/>
  <c r="G280"/>
  <c r="F280"/>
  <c r="E280"/>
  <c r="B280"/>
  <c r="A280"/>
  <c r="B279"/>
  <c r="A279"/>
  <c r="G278"/>
  <c r="F278"/>
  <c r="K278" s="1"/>
  <c r="E278"/>
  <c r="B278"/>
  <c r="A278"/>
  <c r="G277"/>
  <c r="F277"/>
  <c r="E277"/>
  <c r="B277"/>
  <c r="A277"/>
  <c r="G276"/>
  <c r="F276"/>
  <c r="K276" s="1"/>
  <c r="E276"/>
  <c r="B276"/>
  <c r="A276"/>
  <c r="G275"/>
  <c r="F275"/>
  <c r="E275"/>
  <c r="B275"/>
  <c r="A275"/>
  <c r="G274"/>
  <c r="F274"/>
  <c r="K274" s="1"/>
  <c r="E274"/>
  <c r="B274"/>
  <c r="A274"/>
  <c r="G273"/>
  <c r="F273"/>
  <c r="E273"/>
  <c r="B273"/>
  <c r="A273"/>
  <c r="G272"/>
  <c r="F272"/>
  <c r="K272" s="1"/>
  <c r="E272"/>
  <c r="B272"/>
  <c r="A272"/>
  <c r="G271"/>
  <c r="F271"/>
  <c r="E271"/>
  <c r="B271"/>
  <c r="A271"/>
  <c r="G270"/>
  <c r="F270"/>
  <c r="K270" s="1"/>
  <c r="B270"/>
  <c r="A270"/>
  <c r="G269"/>
  <c r="F269"/>
  <c r="K269" s="1"/>
  <c r="E269"/>
  <c r="B269"/>
  <c r="A269"/>
  <c r="G268"/>
  <c r="F268"/>
  <c r="E268"/>
  <c r="B268"/>
  <c r="A268"/>
  <c r="G267"/>
  <c r="F267"/>
  <c r="K267" s="1"/>
  <c r="E267"/>
  <c r="B267"/>
  <c r="A267"/>
  <c r="G266"/>
  <c r="F266"/>
  <c r="E266"/>
  <c r="B266"/>
  <c r="A266"/>
  <c r="G265"/>
  <c r="F265"/>
  <c r="K265" s="1"/>
  <c r="E265"/>
  <c r="B265"/>
  <c r="A265"/>
  <c r="B264"/>
  <c r="A264"/>
  <c r="G263"/>
  <c r="F263"/>
  <c r="E263"/>
  <c r="B263"/>
  <c r="A263"/>
  <c r="G262"/>
  <c r="F262"/>
  <c r="K262" s="1"/>
  <c r="E262"/>
  <c r="B262"/>
  <c r="A262"/>
  <c r="G261"/>
  <c r="F261"/>
  <c r="E261"/>
  <c r="B261"/>
  <c r="A261"/>
  <c r="G260"/>
  <c r="F260"/>
  <c r="K260" s="1"/>
  <c r="E260"/>
  <c r="B260"/>
  <c r="A260"/>
  <c r="G259"/>
  <c r="F259"/>
  <c r="E259"/>
  <c r="B259"/>
  <c r="A259"/>
  <c r="G258"/>
  <c r="F258"/>
  <c r="K258" s="1"/>
  <c r="E258"/>
  <c r="B258"/>
  <c r="A258"/>
  <c r="G257"/>
  <c r="F257"/>
  <c r="E257"/>
  <c r="B257"/>
  <c r="A257"/>
  <c r="B256"/>
  <c r="A256"/>
  <c r="G255"/>
  <c r="F255"/>
  <c r="K255" s="1"/>
  <c r="E255"/>
  <c r="B255"/>
  <c r="A255"/>
  <c r="G254"/>
  <c r="F254"/>
  <c r="E254"/>
  <c r="B254"/>
  <c r="A254"/>
  <c r="G253"/>
  <c r="F253"/>
  <c r="K253" s="1"/>
  <c r="E253"/>
  <c r="B253"/>
  <c r="A253"/>
  <c r="G252"/>
  <c r="F252"/>
  <c r="E252"/>
  <c r="B252"/>
  <c r="A252"/>
  <c r="G251"/>
  <c r="F251"/>
  <c r="K251" s="1"/>
  <c r="E251"/>
  <c r="B251"/>
  <c r="A251"/>
  <c r="G250"/>
  <c r="F250"/>
  <c r="E250"/>
  <c r="B250"/>
  <c r="A250"/>
  <c r="B249"/>
  <c r="A249"/>
  <c r="B248"/>
  <c r="A248"/>
  <c r="G247"/>
  <c r="F247"/>
  <c r="K247" s="1"/>
  <c r="E247"/>
  <c r="B247"/>
  <c r="A247"/>
  <c r="G246"/>
  <c r="F246"/>
  <c r="E246"/>
  <c r="B246"/>
  <c r="A246"/>
  <c r="G245"/>
  <c r="F245"/>
  <c r="K245" s="1"/>
  <c r="E245"/>
  <c r="B245"/>
  <c r="A245"/>
  <c r="G244"/>
  <c r="F244"/>
  <c r="E244"/>
  <c r="B244"/>
  <c r="A244"/>
  <c r="G243"/>
  <c r="F243"/>
  <c r="K243" s="1"/>
  <c r="E243"/>
  <c r="B243"/>
  <c r="A243"/>
  <c r="G242"/>
  <c r="F242"/>
  <c r="E242"/>
  <c r="B242"/>
  <c r="A242"/>
  <c r="G241"/>
  <c r="F241"/>
  <c r="K241" s="1"/>
  <c r="E241"/>
  <c r="B241"/>
  <c r="A241"/>
  <c r="G240"/>
  <c r="F240"/>
  <c r="E240"/>
  <c r="B240"/>
  <c r="A240"/>
  <c r="G239"/>
  <c r="F239"/>
  <c r="K239" s="1"/>
  <c r="E239"/>
  <c r="B239"/>
  <c r="A239"/>
  <c r="G238"/>
  <c r="F238"/>
  <c r="E238"/>
  <c r="B238"/>
  <c r="A238"/>
  <c r="G237"/>
  <c r="F237"/>
  <c r="K237" s="1"/>
  <c r="E237"/>
  <c r="B237"/>
  <c r="A237"/>
  <c r="G236"/>
  <c r="F236"/>
  <c r="E236"/>
  <c r="B236"/>
  <c r="A236"/>
  <c r="G235"/>
  <c r="F235"/>
  <c r="K235" s="1"/>
  <c r="E235"/>
  <c r="B235"/>
  <c r="A235"/>
  <c r="G234"/>
  <c r="F234"/>
  <c r="E234"/>
  <c r="B234"/>
  <c r="A234"/>
  <c r="G233"/>
  <c r="F233"/>
  <c r="K233" s="1"/>
  <c r="E233"/>
  <c r="B233"/>
  <c r="A233"/>
  <c r="G232"/>
  <c r="F232"/>
  <c r="E232"/>
  <c r="B232"/>
  <c r="A232"/>
  <c r="G231"/>
  <c r="F231"/>
  <c r="K231" s="1"/>
  <c r="E231"/>
  <c r="B231"/>
  <c r="A231"/>
  <c r="G230"/>
  <c r="F230"/>
  <c r="E230"/>
  <c r="B230"/>
  <c r="A230"/>
  <c r="G229"/>
  <c r="F229"/>
  <c r="K229" s="1"/>
  <c r="E229"/>
  <c r="B229"/>
  <c r="A229"/>
  <c r="G228"/>
  <c r="F228"/>
  <c r="E228"/>
  <c r="B228"/>
  <c r="A228"/>
  <c r="G227"/>
  <c r="F227"/>
  <c r="K227" s="1"/>
  <c r="E227"/>
  <c r="B227"/>
  <c r="A227"/>
  <c r="G226"/>
  <c r="F226"/>
  <c r="E226"/>
  <c r="B226"/>
  <c r="A226"/>
  <c r="G225"/>
  <c r="F225"/>
  <c r="K225" s="1"/>
  <c r="E225"/>
  <c r="B225"/>
  <c r="A225"/>
  <c r="G224"/>
  <c r="F224"/>
  <c r="E224"/>
  <c r="B224"/>
  <c r="A224"/>
  <c r="G223"/>
  <c r="F223"/>
  <c r="K223" s="1"/>
  <c r="E223"/>
  <c r="B223"/>
  <c r="A223"/>
  <c r="G222"/>
  <c r="F222"/>
  <c r="B222"/>
  <c r="A222"/>
  <c r="G221"/>
  <c r="F221"/>
  <c r="E221"/>
  <c r="B221"/>
  <c r="A221"/>
  <c r="G220"/>
  <c r="F220"/>
  <c r="K220" s="1"/>
  <c r="E220"/>
  <c r="B220"/>
  <c r="A220"/>
  <c r="G219"/>
  <c r="F219"/>
  <c r="E219"/>
  <c r="B219"/>
  <c r="A219"/>
  <c r="G218"/>
  <c r="F218"/>
  <c r="K218" s="1"/>
  <c r="E218"/>
  <c r="B218"/>
  <c r="A218"/>
  <c r="G217"/>
  <c r="F217"/>
  <c r="E217"/>
  <c r="B217"/>
  <c r="A217"/>
  <c r="G216"/>
  <c r="F216"/>
  <c r="E216"/>
  <c r="B216"/>
  <c r="A216"/>
  <c r="G215"/>
  <c r="F215"/>
  <c r="E215"/>
  <c r="B215"/>
  <c r="A215"/>
  <c r="G214"/>
  <c r="F214"/>
  <c r="J214" s="1"/>
  <c r="E214"/>
  <c r="B214"/>
  <c r="A214"/>
  <c r="G213"/>
  <c r="F213"/>
  <c r="E213"/>
  <c r="B213"/>
  <c r="A213"/>
  <c r="G212"/>
  <c r="F212"/>
  <c r="B212"/>
  <c r="A212"/>
  <c r="G211"/>
  <c r="F211"/>
  <c r="J211" s="1"/>
  <c r="E211"/>
  <c r="B211"/>
  <c r="A211"/>
  <c r="G210"/>
  <c r="F210"/>
  <c r="E210"/>
  <c r="B210"/>
  <c r="A210"/>
  <c r="G209"/>
  <c r="F209"/>
  <c r="E209"/>
  <c r="B209"/>
  <c r="A209"/>
  <c r="B208"/>
  <c r="A208"/>
  <c r="B207"/>
  <c r="A207"/>
  <c r="G206"/>
  <c r="F206"/>
  <c r="E206"/>
  <c r="B206"/>
  <c r="A206"/>
  <c r="G205"/>
  <c r="F205"/>
  <c r="J205" s="1"/>
  <c r="E205"/>
  <c r="B205"/>
  <c r="A205"/>
  <c r="G204"/>
  <c r="F204"/>
  <c r="E204"/>
  <c r="B204"/>
  <c r="A204"/>
  <c r="B203"/>
  <c r="A203"/>
  <c r="G202"/>
  <c r="F202"/>
  <c r="E202"/>
  <c r="B202"/>
  <c r="A202"/>
  <c r="G201"/>
  <c r="F201"/>
  <c r="E201"/>
  <c r="B201"/>
  <c r="A201"/>
  <c r="G200"/>
  <c r="F200"/>
  <c r="J200" s="1"/>
  <c r="E200"/>
  <c r="B200"/>
  <c r="A200"/>
  <c r="G199"/>
  <c r="F199"/>
  <c r="E199"/>
  <c r="B199"/>
  <c r="A199"/>
  <c r="G198"/>
  <c r="F198"/>
  <c r="E198"/>
  <c r="B198"/>
  <c r="A198"/>
  <c r="G197"/>
  <c r="F197"/>
  <c r="E197"/>
  <c r="B197"/>
  <c r="A197"/>
  <c r="G196"/>
  <c r="F196"/>
  <c r="J196" s="1"/>
  <c r="E196"/>
  <c r="B196"/>
  <c r="A196"/>
  <c r="G195"/>
  <c r="F195"/>
  <c r="E195"/>
  <c r="B195"/>
  <c r="A195"/>
  <c r="G194"/>
  <c r="F194"/>
  <c r="E194"/>
  <c r="B194"/>
  <c r="A194"/>
  <c r="G193"/>
  <c r="F193"/>
  <c r="E193"/>
  <c r="B193"/>
  <c r="A193"/>
  <c r="G192"/>
  <c r="F192"/>
  <c r="J192" s="1"/>
  <c r="E192"/>
  <c r="B192"/>
  <c r="A192"/>
  <c r="G191"/>
  <c r="F191"/>
  <c r="E191"/>
  <c r="B191"/>
  <c r="A191"/>
  <c r="G190"/>
  <c r="F190"/>
  <c r="E190"/>
  <c r="B190"/>
  <c r="A190"/>
  <c r="G189"/>
  <c r="F189"/>
  <c r="E189"/>
  <c r="B189"/>
  <c r="A189"/>
  <c r="G188"/>
  <c r="F188"/>
  <c r="J188" s="1"/>
  <c r="E188"/>
  <c r="B188"/>
  <c r="A188"/>
  <c r="G187"/>
  <c r="F187"/>
  <c r="E187"/>
  <c r="B187"/>
  <c r="A187"/>
  <c r="G186"/>
  <c r="F186"/>
  <c r="E186"/>
  <c r="B186"/>
  <c r="A186"/>
  <c r="G185"/>
  <c r="F185"/>
  <c r="E185"/>
  <c r="B185"/>
  <c r="A185"/>
  <c r="G184"/>
  <c r="F184"/>
  <c r="J184" s="1"/>
  <c r="E184"/>
  <c r="B184"/>
  <c r="A184"/>
  <c r="G183"/>
  <c r="F183"/>
  <c r="E183"/>
  <c r="B183"/>
  <c r="A183"/>
  <c r="G182"/>
  <c r="F182"/>
  <c r="E182"/>
  <c r="B182"/>
  <c r="A182"/>
  <c r="B181"/>
  <c r="A181"/>
  <c r="B180"/>
  <c r="A180"/>
  <c r="G179"/>
  <c r="F179"/>
  <c r="E179"/>
  <c r="B179"/>
  <c r="A179"/>
  <c r="G178"/>
  <c r="F178"/>
  <c r="J178" s="1"/>
  <c r="E178"/>
  <c r="B178"/>
  <c r="A178"/>
  <c r="B177"/>
  <c r="A177"/>
  <c r="G176"/>
  <c r="F176"/>
  <c r="E176"/>
  <c r="B176"/>
  <c r="A176"/>
  <c r="G175"/>
  <c r="F175"/>
  <c r="E175"/>
  <c r="B175"/>
  <c r="A175"/>
  <c r="G174"/>
  <c r="F174"/>
  <c r="E174"/>
  <c r="B174"/>
  <c r="A174"/>
  <c r="G173"/>
  <c r="F173"/>
  <c r="J173" s="1"/>
  <c r="E173"/>
  <c r="B173"/>
  <c r="A173"/>
  <c r="G172"/>
  <c r="F172"/>
  <c r="E172"/>
  <c r="B172"/>
  <c r="A172"/>
  <c r="B171"/>
  <c r="A171"/>
  <c r="G170"/>
  <c r="F170"/>
  <c r="E170"/>
  <c r="B170"/>
  <c r="A170"/>
  <c r="G169"/>
  <c r="F169"/>
  <c r="E169"/>
  <c r="B169"/>
  <c r="A169"/>
  <c r="B168"/>
  <c r="A168"/>
  <c r="G167"/>
  <c r="F167"/>
  <c r="J167" s="1"/>
  <c r="E167"/>
  <c r="B167"/>
  <c r="A167"/>
  <c r="G166"/>
  <c r="F166"/>
  <c r="E166"/>
  <c r="B166"/>
  <c r="A166"/>
  <c r="G165"/>
  <c r="F165"/>
  <c r="E165"/>
  <c r="B165"/>
  <c r="A165"/>
  <c r="G164"/>
  <c r="F164"/>
  <c r="E164"/>
  <c r="B164"/>
  <c r="A164"/>
  <c r="G163"/>
  <c r="F163"/>
  <c r="J163" s="1"/>
  <c r="B163"/>
  <c r="A163"/>
  <c r="G162"/>
  <c r="F162"/>
  <c r="E162"/>
  <c r="B162"/>
  <c r="A162"/>
  <c r="G161"/>
  <c r="F161"/>
  <c r="E161"/>
  <c r="B161"/>
  <c r="A161"/>
  <c r="G160"/>
  <c r="F160"/>
  <c r="J160" s="1"/>
  <c r="E160"/>
  <c r="B160"/>
  <c r="A160"/>
  <c r="B159"/>
  <c r="A159"/>
  <c r="G158"/>
  <c r="F158"/>
  <c r="E158"/>
  <c r="B158"/>
  <c r="A158"/>
  <c r="G157"/>
  <c r="F157"/>
  <c r="E157"/>
  <c r="B157"/>
  <c r="A157"/>
  <c r="G156"/>
  <c r="F156"/>
  <c r="E156"/>
  <c r="B156"/>
  <c r="A156"/>
  <c r="G155"/>
  <c r="F155"/>
  <c r="J155" s="1"/>
  <c r="E155"/>
  <c r="B155"/>
  <c r="A155"/>
  <c r="G154"/>
  <c r="F154"/>
  <c r="E154"/>
  <c r="B154"/>
  <c r="A154"/>
  <c r="G153"/>
  <c r="F153"/>
  <c r="E153"/>
  <c r="B153"/>
  <c r="A153"/>
  <c r="G152"/>
  <c r="F152"/>
  <c r="E152"/>
  <c r="B152"/>
  <c r="A152"/>
  <c r="G151"/>
  <c r="F151"/>
  <c r="J151" s="1"/>
  <c r="E151"/>
  <c r="B151"/>
  <c r="A151"/>
  <c r="B150"/>
  <c r="A150"/>
  <c r="B149"/>
  <c r="A149"/>
  <c r="G148"/>
  <c r="F148"/>
  <c r="E148"/>
  <c r="B148"/>
  <c r="A148"/>
  <c r="G147"/>
  <c r="F147"/>
  <c r="E147"/>
  <c r="B147"/>
  <c r="A147"/>
  <c r="G146"/>
  <c r="F146"/>
  <c r="E146"/>
  <c r="B146"/>
  <c r="A146"/>
  <c r="G145"/>
  <c r="F145"/>
  <c r="J145" s="1"/>
  <c r="E145"/>
  <c r="B145"/>
  <c r="A145"/>
  <c r="G144"/>
  <c r="F144"/>
  <c r="E144"/>
  <c r="B144"/>
  <c r="A144"/>
  <c r="G143"/>
  <c r="F143"/>
  <c r="E143"/>
  <c r="B143"/>
  <c r="A143"/>
  <c r="G142"/>
  <c r="F142"/>
  <c r="E142"/>
  <c r="B142"/>
  <c r="A142"/>
  <c r="G141"/>
  <c r="F141"/>
  <c r="J141" s="1"/>
  <c r="E141"/>
  <c r="B141"/>
  <c r="A141"/>
  <c r="G140"/>
  <c r="F140"/>
  <c r="E140"/>
  <c r="B140"/>
  <c r="A140"/>
  <c r="G139"/>
  <c r="F139"/>
  <c r="E139"/>
  <c r="B139"/>
  <c r="A139"/>
  <c r="G138"/>
  <c r="F138"/>
  <c r="E138"/>
  <c r="B138"/>
  <c r="A138"/>
  <c r="G137"/>
  <c r="F137"/>
  <c r="J137" s="1"/>
  <c r="E137"/>
  <c r="B137"/>
  <c r="A137"/>
  <c r="B136"/>
  <c r="A136"/>
  <c r="G135"/>
  <c r="F135"/>
  <c r="E135"/>
  <c r="B135"/>
  <c r="A135"/>
  <c r="G134"/>
  <c r="F134"/>
  <c r="E134"/>
  <c r="B134"/>
  <c r="A134"/>
  <c r="G133"/>
  <c r="F133"/>
  <c r="E133"/>
  <c r="B133"/>
  <c r="A133"/>
  <c r="G132"/>
  <c r="F132"/>
  <c r="J132" s="1"/>
  <c r="E132"/>
  <c r="B132"/>
  <c r="A132"/>
  <c r="G131"/>
  <c r="F131"/>
  <c r="E131"/>
  <c r="B131"/>
  <c r="A131"/>
  <c r="G130"/>
  <c r="F130"/>
  <c r="L130" s="1"/>
  <c r="E130"/>
  <c r="B130"/>
  <c r="A130"/>
  <c r="G129"/>
  <c r="F129"/>
  <c r="L129" s="1"/>
  <c r="E129"/>
  <c r="B129"/>
  <c r="A129"/>
  <c r="G128"/>
  <c r="F128"/>
  <c r="L128" s="1"/>
  <c r="E128"/>
  <c r="B128"/>
  <c r="A128"/>
  <c r="G127"/>
  <c r="F127"/>
  <c r="L127" s="1"/>
  <c r="E127"/>
  <c r="B127"/>
  <c r="A127"/>
  <c r="G126"/>
  <c r="F126"/>
  <c r="L126" s="1"/>
  <c r="E126"/>
  <c r="B126"/>
  <c r="A126"/>
  <c r="G125"/>
  <c r="F125"/>
  <c r="L125" s="1"/>
  <c r="B125"/>
  <c r="B124"/>
  <c r="A124"/>
  <c r="G123"/>
  <c r="F123"/>
  <c r="L123" s="1"/>
  <c r="E123"/>
  <c r="B123"/>
  <c r="A123"/>
  <c r="G122"/>
  <c r="F122"/>
  <c r="L122" s="1"/>
  <c r="E122"/>
  <c r="B122"/>
  <c r="A122"/>
  <c r="G121"/>
  <c r="F121"/>
  <c r="L121" s="1"/>
  <c r="E121"/>
  <c r="B121"/>
  <c r="A121"/>
  <c r="G120"/>
  <c r="F120"/>
  <c r="L120" s="1"/>
  <c r="E120"/>
  <c r="B120"/>
  <c r="A120"/>
  <c r="G119"/>
  <c r="F119"/>
  <c r="L119" s="1"/>
  <c r="E119"/>
  <c r="B119"/>
  <c r="A119"/>
  <c r="G118"/>
  <c r="F118"/>
  <c r="L118" s="1"/>
  <c r="E118"/>
  <c r="B118"/>
  <c r="A118"/>
  <c r="G117"/>
  <c r="F117"/>
  <c r="L117" s="1"/>
  <c r="E117"/>
  <c r="B117"/>
  <c r="A117"/>
  <c r="G116"/>
  <c r="F116"/>
  <c r="L116" s="1"/>
  <c r="E116"/>
  <c r="B116"/>
  <c r="A116"/>
  <c r="G115"/>
  <c r="F115"/>
  <c r="L115" s="1"/>
  <c r="E115"/>
  <c r="B115"/>
  <c r="A115"/>
  <c r="B114"/>
  <c r="A114"/>
  <c r="G113"/>
  <c r="F113"/>
  <c r="L113" s="1"/>
  <c r="E113"/>
  <c r="B113"/>
  <c r="A113"/>
  <c r="G112"/>
  <c r="F112"/>
  <c r="L112" s="1"/>
  <c r="E112"/>
  <c r="B112"/>
  <c r="A112"/>
  <c r="G111"/>
  <c r="F111"/>
  <c r="L111" s="1"/>
  <c r="E111"/>
  <c r="B111"/>
  <c r="A111"/>
  <c r="G110"/>
  <c r="F110"/>
  <c r="L110" s="1"/>
  <c r="E110"/>
  <c r="B110"/>
  <c r="A110"/>
  <c r="G109"/>
  <c r="F109"/>
  <c r="L109" s="1"/>
  <c r="E109"/>
  <c r="B109"/>
  <c r="A109"/>
  <c r="G108"/>
  <c r="F108"/>
  <c r="L108" s="1"/>
  <c r="E108"/>
  <c r="B108"/>
  <c r="A108"/>
  <c r="B107"/>
  <c r="A107"/>
  <c r="B106"/>
  <c r="A106"/>
  <c r="G105"/>
  <c r="F105"/>
  <c r="L105" s="1"/>
  <c r="E105"/>
  <c r="B105"/>
  <c r="A105"/>
  <c r="G104"/>
  <c r="F104"/>
  <c r="L104" s="1"/>
  <c r="E104"/>
  <c r="B104"/>
  <c r="A104"/>
  <c r="G103"/>
  <c r="F103"/>
  <c r="L103" s="1"/>
  <c r="E103"/>
  <c r="B103"/>
  <c r="A103"/>
  <c r="G102"/>
  <c r="F102"/>
  <c r="L102" s="1"/>
  <c r="E102"/>
  <c r="B102"/>
  <c r="A102"/>
  <c r="G101"/>
  <c r="F101"/>
  <c r="L101" s="1"/>
  <c r="E101"/>
  <c r="B101"/>
  <c r="A101"/>
  <c r="G100"/>
  <c r="F100"/>
  <c r="L100" s="1"/>
  <c r="E100"/>
  <c r="B100"/>
  <c r="A100"/>
  <c r="B99"/>
  <c r="A99"/>
  <c r="G98"/>
  <c r="F98"/>
  <c r="L98" s="1"/>
  <c r="E98"/>
  <c r="B98"/>
  <c r="A98"/>
  <c r="G97"/>
  <c r="F97"/>
  <c r="L97" s="1"/>
  <c r="E97"/>
  <c r="B97"/>
  <c r="A97"/>
  <c r="G96"/>
  <c r="F96"/>
  <c r="L96" s="1"/>
  <c r="E96"/>
  <c r="B96"/>
  <c r="A96"/>
  <c r="G95"/>
  <c r="F95"/>
  <c r="L95" s="1"/>
  <c r="E95"/>
  <c r="B95"/>
  <c r="A95"/>
  <c r="G94"/>
  <c r="F94"/>
  <c r="L94" s="1"/>
  <c r="B94"/>
  <c r="A94"/>
  <c r="G93"/>
  <c r="F93"/>
  <c r="L93" s="1"/>
  <c r="E93"/>
  <c r="B93"/>
  <c r="A93"/>
  <c r="G92"/>
  <c r="F92"/>
  <c r="L92" s="1"/>
  <c r="E92"/>
  <c r="B92"/>
  <c r="A92"/>
  <c r="G91"/>
  <c r="F91"/>
  <c r="L91" s="1"/>
  <c r="E91"/>
  <c r="B91"/>
  <c r="A91"/>
  <c r="G90"/>
  <c r="F90"/>
  <c r="L90" s="1"/>
  <c r="E90"/>
  <c r="B90"/>
  <c r="A90"/>
  <c r="G89"/>
  <c r="F89"/>
  <c r="L89" s="1"/>
  <c r="E89"/>
  <c r="B89"/>
  <c r="A89"/>
  <c r="G88"/>
  <c r="F88"/>
  <c r="L88" s="1"/>
  <c r="E88"/>
  <c r="B88"/>
  <c r="A88"/>
  <c r="G87"/>
  <c r="F87"/>
  <c r="L87" s="1"/>
  <c r="E87"/>
  <c r="B87"/>
  <c r="A87"/>
  <c r="G86"/>
  <c r="F86"/>
  <c r="L86" s="1"/>
  <c r="E86"/>
  <c r="B86"/>
  <c r="A86"/>
  <c r="G85"/>
  <c r="F85"/>
  <c r="L85" s="1"/>
  <c r="E85"/>
  <c r="B85"/>
  <c r="A85"/>
  <c r="G84"/>
  <c r="F84"/>
  <c r="L84" s="1"/>
  <c r="B84"/>
  <c r="A84"/>
  <c r="G83"/>
  <c r="F83"/>
  <c r="L83" s="1"/>
  <c r="E83"/>
  <c r="B83"/>
  <c r="A83"/>
  <c r="G82"/>
  <c r="F82"/>
  <c r="L82" s="1"/>
  <c r="E82"/>
  <c r="B82"/>
  <c r="A82"/>
  <c r="G81"/>
  <c r="F81"/>
  <c r="L81" s="1"/>
  <c r="E81"/>
  <c r="B81"/>
  <c r="A81"/>
  <c r="G80"/>
  <c r="F80"/>
  <c r="L80" s="1"/>
  <c r="E80"/>
  <c r="B80"/>
  <c r="A80"/>
  <c r="G79"/>
  <c r="F79"/>
  <c r="L79" s="1"/>
  <c r="E79"/>
  <c r="B79"/>
  <c r="A79"/>
  <c r="G78"/>
  <c r="F78"/>
  <c r="K78" s="1"/>
  <c r="E78"/>
  <c r="B78"/>
  <c r="A78"/>
  <c r="G77"/>
  <c r="F77"/>
  <c r="K77" s="1"/>
  <c r="E77"/>
  <c r="B77"/>
  <c r="A77"/>
  <c r="B76"/>
  <c r="A76"/>
  <c r="G75"/>
  <c r="F75"/>
  <c r="K75" s="1"/>
  <c r="E75"/>
  <c r="B75"/>
  <c r="A75"/>
  <c r="G74"/>
  <c r="F74"/>
  <c r="K74" s="1"/>
  <c r="E74"/>
  <c r="B74"/>
  <c r="A74"/>
  <c r="B73"/>
  <c r="A73"/>
  <c r="G72"/>
  <c r="F72"/>
  <c r="K72" s="1"/>
  <c r="E72"/>
  <c r="B72"/>
  <c r="A72"/>
  <c r="G71"/>
  <c r="F71"/>
  <c r="K71" s="1"/>
  <c r="E71"/>
  <c r="B71"/>
  <c r="A71"/>
  <c r="G70"/>
  <c r="F70"/>
  <c r="K70" s="1"/>
  <c r="E70"/>
  <c r="B70"/>
  <c r="A70"/>
  <c r="G69"/>
  <c r="F69"/>
  <c r="K69" s="1"/>
  <c r="E69"/>
  <c r="B69"/>
  <c r="A69"/>
  <c r="G68"/>
  <c r="F68"/>
  <c r="K68" s="1"/>
  <c r="B68"/>
  <c r="A68"/>
  <c r="G67"/>
  <c r="F67"/>
  <c r="K67" s="1"/>
  <c r="E67"/>
  <c r="B67"/>
  <c r="A67"/>
  <c r="B66"/>
  <c r="A66"/>
  <c r="G65"/>
  <c r="F65"/>
  <c r="K65" s="1"/>
  <c r="E65"/>
  <c r="B65"/>
  <c r="A65"/>
  <c r="G64"/>
  <c r="J64" s="1"/>
  <c r="F64"/>
  <c r="K64" s="1"/>
  <c r="E64"/>
  <c r="B64"/>
  <c r="A64"/>
  <c r="G63"/>
  <c r="F63"/>
  <c r="K63" s="1"/>
  <c r="E63"/>
  <c r="B63"/>
  <c r="A63"/>
  <c r="G62"/>
  <c r="F62"/>
  <c r="K62" s="1"/>
  <c r="E62"/>
  <c r="B62"/>
  <c r="A62"/>
  <c r="G61"/>
  <c r="F61"/>
  <c r="K61" s="1"/>
  <c r="E61"/>
  <c r="B61"/>
  <c r="A61"/>
  <c r="G60"/>
  <c r="J60" s="1"/>
  <c r="F60"/>
  <c r="K60" s="1"/>
  <c r="E60"/>
  <c r="B60"/>
  <c r="A60"/>
  <c r="G59"/>
  <c r="F59"/>
  <c r="K59" s="1"/>
  <c r="B59"/>
  <c r="A59"/>
  <c r="G58"/>
  <c r="F58"/>
  <c r="K58" s="1"/>
  <c r="E58"/>
  <c r="B58"/>
  <c r="A58"/>
  <c r="G57"/>
  <c r="F57"/>
  <c r="K57" s="1"/>
  <c r="E57"/>
  <c r="B57"/>
  <c r="A57"/>
  <c r="B56"/>
  <c r="A56"/>
  <c r="G55"/>
  <c r="F55"/>
  <c r="K55" s="1"/>
  <c r="E55"/>
  <c r="B55"/>
  <c r="A55"/>
  <c r="G54"/>
  <c r="F54"/>
  <c r="K54" s="1"/>
  <c r="E54"/>
  <c r="B54"/>
  <c r="A54"/>
  <c r="G53"/>
  <c r="F53"/>
  <c r="K53" s="1"/>
  <c r="E53"/>
  <c r="B53"/>
  <c r="A53"/>
  <c r="G52"/>
  <c r="F52"/>
  <c r="K52" s="1"/>
  <c r="E52"/>
  <c r="B52"/>
  <c r="A52"/>
  <c r="G51"/>
  <c r="F51"/>
  <c r="K51" s="1"/>
  <c r="E51"/>
  <c r="B51"/>
  <c r="A51"/>
  <c r="G50"/>
  <c r="F50"/>
  <c r="K50" s="1"/>
  <c r="E50"/>
  <c r="B50"/>
  <c r="A50"/>
  <c r="G49"/>
  <c r="F49"/>
  <c r="K49" s="1"/>
  <c r="E49"/>
  <c r="B49"/>
  <c r="A49"/>
  <c r="B48"/>
  <c r="A48"/>
  <c r="B47"/>
  <c r="A47"/>
  <c r="G46"/>
  <c r="F46"/>
  <c r="K46" s="1"/>
  <c r="E46"/>
  <c r="B46"/>
  <c r="A46"/>
  <c r="G45"/>
  <c r="F45"/>
  <c r="K45" s="1"/>
  <c r="E45"/>
  <c r="B45"/>
  <c r="A45"/>
  <c r="L44"/>
  <c r="K44"/>
  <c r="J44"/>
  <c r="B44"/>
  <c r="A44"/>
  <c r="G43"/>
  <c r="F43"/>
  <c r="L43" s="1"/>
  <c r="E43"/>
  <c r="B43"/>
  <c r="A43"/>
  <c r="B42"/>
  <c r="A42"/>
  <c r="B41"/>
  <c r="A41"/>
  <c r="G40"/>
  <c r="F40"/>
  <c r="L40" s="1"/>
  <c r="E40"/>
  <c r="B40"/>
  <c r="A40"/>
  <c r="B39"/>
  <c r="A39"/>
  <c r="G38"/>
  <c r="F38"/>
  <c r="L38" s="1"/>
  <c r="E38"/>
  <c r="B38"/>
  <c r="A38"/>
  <c r="B37"/>
  <c r="A37"/>
  <c r="G36"/>
  <c r="F36"/>
  <c r="L36" s="1"/>
  <c r="E36"/>
  <c r="B36"/>
  <c r="A36"/>
  <c r="B35"/>
  <c r="A35"/>
  <c r="G34"/>
  <c r="F34"/>
  <c r="L34" s="1"/>
  <c r="E34"/>
  <c r="B34"/>
  <c r="A34"/>
  <c r="B33"/>
  <c r="A33"/>
  <c r="B32"/>
  <c r="A32"/>
  <c r="G31"/>
  <c r="F31"/>
  <c r="L31" s="1"/>
  <c r="E31"/>
  <c r="B31"/>
  <c r="A31"/>
  <c r="G30"/>
  <c r="F30"/>
  <c r="L30" s="1"/>
  <c r="E30"/>
  <c r="B30"/>
  <c r="A30"/>
  <c r="B29"/>
  <c r="A29"/>
  <c r="G28"/>
  <c r="F28"/>
  <c r="L28" s="1"/>
  <c r="E28"/>
  <c r="B28"/>
  <c r="A28"/>
  <c r="G27"/>
  <c r="F27"/>
  <c r="L27" s="1"/>
  <c r="E27"/>
  <c r="B27"/>
  <c r="A27"/>
  <c r="B26"/>
  <c r="A26"/>
  <c r="B25"/>
  <c r="A25"/>
  <c r="G24"/>
  <c r="F24"/>
  <c r="L24" s="1"/>
  <c r="E24"/>
  <c r="B24"/>
  <c r="A24"/>
  <c r="G23"/>
  <c r="F23"/>
  <c r="L23" s="1"/>
  <c r="E23"/>
  <c r="B23"/>
  <c r="A23"/>
  <c r="G22"/>
  <c r="F22"/>
  <c r="L22" s="1"/>
  <c r="E22"/>
  <c r="B22"/>
  <c r="A22"/>
  <c r="G21"/>
  <c r="F21"/>
  <c r="L21" s="1"/>
  <c r="E21"/>
  <c r="B21"/>
  <c r="A21"/>
  <c r="B20"/>
  <c r="A20"/>
  <c r="G19"/>
  <c r="F19"/>
  <c r="L19" s="1"/>
  <c r="E19"/>
  <c r="B19"/>
  <c r="A19"/>
  <c r="G18"/>
  <c r="F18"/>
  <c r="L18" s="1"/>
  <c r="E18"/>
  <c r="B18"/>
  <c r="A18"/>
  <c r="G17"/>
  <c r="F17"/>
  <c r="L17" s="1"/>
  <c r="E17"/>
  <c r="B17"/>
  <c r="A17"/>
  <c r="G16"/>
  <c r="F16"/>
  <c r="L16" s="1"/>
  <c r="E16"/>
  <c r="B16"/>
  <c r="A16"/>
  <c r="G15"/>
  <c r="F15"/>
  <c r="L15" s="1"/>
  <c r="E15"/>
  <c r="B15"/>
  <c r="A15"/>
  <c r="B14"/>
  <c r="A14"/>
  <c r="A56" i="12"/>
  <c r="B56"/>
  <c r="E204"/>
  <c r="F294"/>
  <c r="F297"/>
  <c r="F299"/>
  <c r="B297"/>
  <c r="B298"/>
  <c r="B299"/>
  <c r="B300"/>
  <c r="B294"/>
  <c r="B295"/>
  <c r="B296"/>
  <c r="G16"/>
  <c r="G17"/>
  <c r="G18"/>
  <c r="G19"/>
  <c r="G21"/>
  <c r="G22"/>
  <c r="G23"/>
  <c r="G24"/>
  <c r="G27"/>
  <c r="G28"/>
  <c r="G30"/>
  <c r="G31"/>
  <c r="G34"/>
  <c r="G36"/>
  <c r="G38"/>
  <c r="G40"/>
  <c r="G43"/>
  <c r="G45"/>
  <c r="G46"/>
  <c r="G49"/>
  <c r="G50"/>
  <c r="G51"/>
  <c r="G52"/>
  <c r="G53"/>
  <c r="G54"/>
  <c r="G55"/>
  <c r="G57"/>
  <c r="G58"/>
  <c r="G59"/>
  <c r="G60"/>
  <c r="G61"/>
  <c r="G62"/>
  <c r="G63"/>
  <c r="G64"/>
  <c r="G65"/>
  <c r="G67"/>
  <c r="G68"/>
  <c r="G69"/>
  <c r="G70"/>
  <c r="G71"/>
  <c r="G72"/>
  <c r="G74"/>
  <c r="G75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100"/>
  <c r="G101"/>
  <c r="G102"/>
  <c r="G103"/>
  <c r="G104"/>
  <c r="G105"/>
  <c r="G108"/>
  <c r="G109"/>
  <c r="G110"/>
  <c r="G111"/>
  <c r="G112"/>
  <c r="G113"/>
  <c r="G115"/>
  <c r="G116"/>
  <c r="G117"/>
  <c r="G118"/>
  <c r="G119"/>
  <c r="G120"/>
  <c r="G121"/>
  <c r="G122"/>
  <c r="G123"/>
  <c r="G125"/>
  <c r="G126"/>
  <c r="G127"/>
  <c r="G128"/>
  <c r="G129"/>
  <c r="G130"/>
  <c r="G131"/>
  <c r="G132"/>
  <c r="G133"/>
  <c r="G134"/>
  <c r="G135"/>
  <c r="G137"/>
  <c r="G138"/>
  <c r="G139"/>
  <c r="G140"/>
  <c r="G141"/>
  <c r="G142"/>
  <c r="G143"/>
  <c r="G144"/>
  <c r="G145"/>
  <c r="G146"/>
  <c r="G147"/>
  <c r="G148"/>
  <c r="G151"/>
  <c r="G152"/>
  <c r="G153"/>
  <c r="G154"/>
  <c r="G155"/>
  <c r="G156"/>
  <c r="G157"/>
  <c r="G158"/>
  <c r="G160"/>
  <c r="G161"/>
  <c r="G162"/>
  <c r="G163"/>
  <c r="G164"/>
  <c r="G165"/>
  <c r="G166"/>
  <c r="G167"/>
  <c r="G169"/>
  <c r="G170"/>
  <c r="G172"/>
  <c r="G173"/>
  <c r="G174"/>
  <c r="G175"/>
  <c r="G176"/>
  <c r="G178"/>
  <c r="G179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4"/>
  <c r="G205"/>
  <c r="G206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50"/>
  <c r="G251"/>
  <c r="G252"/>
  <c r="G253"/>
  <c r="G254"/>
  <c r="G255"/>
  <c r="G257"/>
  <c r="G258"/>
  <c r="G259"/>
  <c r="G260"/>
  <c r="G261"/>
  <c r="G262"/>
  <c r="G263"/>
  <c r="G265"/>
  <c r="G266"/>
  <c r="G267"/>
  <c r="G268"/>
  <c r="G269"/>
  <c r="G270"/>
  <c r="G271"/>
  <c r="G272"/>
  <c r="G273"/>
  <c r="G274"/>
  <c r="G275"/>
  <c r="G276"/>
  <c r="G277"/>
  <c r="G278"/>
  <c r="G280"/>
  <c r="G281"/>
  <c r="G283"/>
  <c r="G285"/>
  <c r="G286"/>
  <c r="G287"/>
  <c r="G288"/>
  <c r="G289"/>
  <c r="G293"/>
  <c r="G294"/>
  <c r="G297"/>
  <c r="G299"/>
  <c r="G301"/>
  <c r="G304"/>
  <c r="G305"/>
  <c r="G306"/>
  <c r="G307"/>
  <c r="G309"/>
  <c r="G310"/>
  <c r="G311"/>
  <c r="G312"/>
  <c r="G313"/>
  <c r="G314"/>
  <c r="G315"/>
  <c r="G317"/>
  <c r="G318"/>
  <c r="G319"/>
  <c r="G320"/>
  <c r="G321"/>
  <c r="G323"/>
  <c r="G324"/>
  <c r="G325"/>
  <c r="G326"/>
  <c r="G328"/>
  <c r="G15"/>
  <c r="F328"/>
  <c r="E328"/>
  <c r="B328"/>
  <c r="B327"/>
  <c r="F326"/>
  <c r="E326"/>
  <c r="B326"/>
  <c r="F325"/>
  <c r="J325" s="1"/>
  <c r="E325"/>
  <c r="B325"/>
  <c r="F324"/>
  <c r="E324"/>
  <c r="B324"/>
  <c r="F323"/>
  <c r="E323"/>
  <c r="B323"/>
  <c r="B322"/>
  <c r="F321"/>
  <c r="J321" s="1"/>
  <c r="E321"/>
  <c r="B321"/>
  <c r="F320"/>
  <c r="J320" s="1"/>
  <c r="E320"/>
  <c r="B320"/>
  <c r="F319"/>
  <c r="J319" s="1"/>
  <c r="E319"/>
  <c r="B319"/>
  <c r="F318"/>
  <c r="J318" s="1"/>
  <c r="E318"/>
  <c r="B318"/>
  <c r="F317"/>
  <c r="J317" s="1"/>
  <c r="E317"/>
  <c r="B317"/>
  <c r="B316"/>
  <c r="F315"/>
  <c r="J315" s="1"/>
  <c r="E315"/>
  <c r="B315"/>
  <c r="F314"/>
  <c r="E314"/>
  <c r="B314"/>
  <c r="F313"/>
  <c r="J313" s="1"/>
  <c r="E313"/>
  <c r="B313"/>
  <c r="F312"/>
  <c r="E312"/>
  <c r="B312"/>
  <c r="F311"/>
  <c r="J311" s="1"/>
  <c r="E311"/>
  <c r="B311"/>
  <c r="F310"/>
  <c r="E310"/>
  <c r="B310"/>
  <c r="F309"/>
  <c r="J309" s="1"/>
  <c r="E309"/>
  <c r="B309"/>
  <c r="B308"/>
  <c r="F307"/>
  <c r="J307" s="1"/>
  <c r="E307"/>
  <c r="B307"/>
  <c r="F306"/>
  <c r="J306" s="1"/>
  <c r="E306"/>
  <c r="B306"/>
  <c r="F305"/>
  <c r="E305"/>
  <c r="B305"/>
  <c r="F304"/>
  <c r="E304"/>
  <c r="B304"/>
  <c r="B303"/>
  <c r="B302"/>
  <c r="F301"/>
  <c r="J301" s="1"/>
  <c r="E301"/>
  <c r="B301"/>
  <c r="E299"/>
  <c r="E297"/>
  <c r="E294"/>
  <c r="F293"/>
  <c r="J293" s="1"/>
  <c r="E293"/>
  <c r="B293"/>
  <c r="B292"/>
  <c r="B291"/>
  <c r="B290"/>
  <c r="F289"/>
  <c r="J289" s="1"/>
  <c r="E289"/>
  <c r="B289"/>
  <c r="F288"/>
  <c r="E288"/>
  <c r="B288"/>
  <c r="F287"/>
  <c r="J287" s="1"/>
  <c r="E287"/>
  <c r="B287"/>
  <c r="F286"/>
  <c r="E286"/>
  <c r="B286"/>
  <c r="F285"/>
  <c r="J285" s="1"/>
  <c r="E285"/>
  <c r="B285"/>
  <c r="B284"/>
  <c r="F283"/>
  <c r="E283"/>
  <c r="B283"/>
  <c r="B282"/>
  <c r="F281"/>
  <c r="E281"/>
  <c r="B281"/>
  <c r="F280"/>
  <c r="E280"/>
  <c r="B280"/>
  <c r="B279"/>
  <c r="F278"/>
  <c r="J278" s="1"/>
  <c r="E278"/>
  <c r="B278"/>
  <c r="F277"/>
  <c r="J277" s="1"/>
  <c r="E277"/>
  <c r="B277"/>
  <c r="F276"/>
  <c r="J276" s="1"/>
  <c r="E276"/>
  <c r="B276"/>
  <c r="F275"/>
  <c r="J275" s="1"/>
  <c r="E275"/>
  <c r="B275"/>
  <c r="F274"/>
  <c r="J274" s="1"/>
  <c r="E274"/>
  <c r="B274"/>
  <c r="F273"/>
  <c r="J273" s="1"/>
  <c r="E273"/>
  <c r="B273"/>
  <c r="F272"/>
  <c r="J272" s="1"/>
  <c r="E272"/>
  <c r="B272"/>
  <c r="F271"/>
  <c r="J271" s="1"/>
  <c r="E271"/>
  <c r="B271"/>
  <c r="F270"/>
  <c r="J270" s="1"/>
  <c r="B270"/>
  <c r="F269"/>
  <c r="E269"/>
  <c r="B269"/>
  <c r="F268"/>
  <c r="E268"/>
  <c r="B268"/>
  <c r="F267"/>
  <c r="E267"/>
  <c r="B267"/>
  <c r="F266"/>
  <c r="J266" s="1"/>
  <c r="E266"/>
  <c r="B266"/>
  <c r="F265"/>
  <c r="E265"/>
  <c r="B265"/>
  <c r="B264"/>
  <c r="F263"/>
  <c r="J263" s="1"/>
  <c r="E263"/>
  <c r="B263"/>
  <c r="F262"/>
  <c r="J262" s="1"/>
  <c r="E262"/>
  <c r="B262"/>
  <c r="F261"/>
  <c r="J261" s="1"/>
  <c r="E261"/>
  <c r="B261"/>
  <c r="F260"/>
  <c r="J260" s="1"/>
  <c r="E260"/>
  <c r="B260"/>
  <c r="F259"/>
  <c r="J259" s="1"/>
  <c r="E259"/>
  <c r="B259"/>
  <c r="F258"/>
  <c r="J258" s="1"/>
  <c r="E258"/>
  <c r="B258"/>
  <c r="F257"/>
  <c r="J257" s="1"/>
  <c r="E257"/>
  <c r="B257"/>
  <c r="B256"/>
  <c r="F255"/>
  <c r="E255"/>
  <c r="B255"/>
  <c r="F254"/>
  <c r="J254" s="1"/>
  <c r="E254"/>
  <c r="B254"/>
  <c r="F253"/>
  <c r="E253"/>
  <c r="B253"/>
  <c r="F252"/>
  <c r="J252" s="1"/>
  <c r="E252"/>
  <c r="B252"/>
  <c r="F251"/>
  <c r="E251"/>
  <c r="B251"/>
  <c r="F250"/>
  <c r="J250" s="1"/>
  <c r="E250"/>
  <c r="B250"/>
  <c r="B249"/>
  <c r="B248"/>
  <c r="F247"/>
  <c r="E247"/>
  <c r="B247"/>
  <c r="F246"/>
  <c r="J246" s="1"/>
  <c r="E246"/>
  <c r="B246"/>
  <c r="F245"/>
  <c r="E245"/>
  <c r="B245"/>
  <c r="F244"/>
  <c r="E244"/>
  <c r="B244"/>
  <c r="F243"/>
  <c r="E243"/>
  <c r="B243"/>
  <c r="F242"/>
  <c r="J242" s="1"/>
  <c r="E242"/>
  <c r="B242"/>
  <c r="F241"/>
  <c r="E241"/>
  <c r="B241"/>
  <c r="F240"/>
  <c r="E240"/>
  <c r="B240"/>
  <c r="F239"/>
  <c r="E239"/>
  <c r="B239"/>
  <c r="F238"/>
  <c r="J238" s="1"/>
  <c r="E238"/>
  <c r="B238"/>
  <c r="F237"/>
  <c r="E237"/>
  <c r="B237"/>
  <c r="F236"/>
  <c r="E236"/>
  <c r="B236"/>
  <c r="F235"/>
  <c r="E235"/>
  <c r="B235"/>
  <c r="F234"/>
  <c r="J234" s="1"/>
  <c r="E234"/>
  <c r="B234"/>
  <c r="F233"/>
  <c r="E233"/>
  <c r="B233"/>
  <c r="F232"/>
  <c r="E232"/>
  <c r="B232"/>
  <c r="F231"/>
  <c r="E231"/>
  <c r="B231"/>
  <c r="F230"/>
  <c r="J230" s="1"/>
  <c r="E230"/>
  <c r="B230"/>
  <c r="F229"/>
  <c r="E229"/>
  <c r="B229"/>
  <c r="F228"/>
  <c r="E228"/>
  <c r="B228"/>
  <c r="F227"/>
  <c r="E227"/>
  <c r="B227"/>
  <c r="F226"/>
  <c r="J226" s="1"/>
  <c r="E226"/>
  <c r="B226"/>
  <c r="F225"/>
  <c r="E225"/>
  <c r="B225"/>
  <c r="F224"/>
  <c r="E224"/>
  <c r="B224"/>
  <c r="F223"/>
  <c r="E223"/>
  <c r="B223"/>
  <c r="F222"/>
  <c r="J222" s="1"/>
  <c r="B222"/>
  <c r="F221"/>
  <c r="E221"/>
  <c r="B221"/>
  <c r="F220"/>
  <c r="E220"/>
  <c r="B220"/>
  <c r="F219"/>
  <c r="J219" s="1"/>
  <c r="E219"/>
  <c r="B219"/>
  <c r="F218"/>
  <c r="J218" s="1"/>
  <c r="E218"/>
  <c r="B218"/>
  <c r="F217"/>
  <c r="E217"/>
  <c r="B217"/>
  <c r="F216"/>
  <c r="E216"/>
  <c r="B216"/>
  <c r="F215"/>
  <c r="J215" s="1"/>
  <c r="E215"/>
  <c r="B215"/>
  <c r="F214"/>
  <c r="J214" s="1"/>
  <c r="E214"/>
  <c r="B214"/>
  <c r="F213"/>
  <c r="E213"/>
  <c r="B213"/>
  <c r="F212"/>
  <c r="B212"/>
  <c r="F211"/>
  <c r="E211"/>
  <c r="B211"/>
  <c r="F210"/>
  <c r="J210" s="1"/>
  <c r="E210"/>
  <c r="B210"/>
  <c r="F209"/>
  <c r="E209"/>
  <c r="B209"/>
  <c r="B208"/>
  <c r="B207"/>
  <c r="F206"/>
  <c r="E206"/>
  <c r="B206"/>
  <c r="F205"/>
  <c r="E205"/>
  <c r="B205"/>
  <c r="F204"/>
  <c r="J204" s="1"/>
  <c r="B204"/>
  <c r="B203"/>
  <c r="F202"/>
  <c r="E202"/>
  <c r="B202"/>
  <c r="F201"/>
  <c r="E201"/>
  <c r="B201"/>
  <c r="F200"/>
  <c r="E200"/>
  <c r="B200"/>
  <c r="F199"/>
  <c r="J199" s="1"/>
  <c r="E199"/>
  <c r="B199"/>
  <c r="F198"/>
  <c r="E198"/>
  <c r="B198"/>
  <c r="F197"/>
  <c r="E197"/>
  <c r="B197"/>
  <c r="F196"/>
  <c r="E196"/>
  <c r="B196"/>
  <c r="F195"/>
  <c r="J195" s="1"/>
  <c r="E195"/>
  <c r="B195"/>
  <c r="F194"/>
  <c r="E194"/>
  <c r="B194"/>
  <c r="F193"/>
  <c r="E193"/>
  <c r="B193"/>
  <c r="F192"/>
  <c r="E192"/>
  <c r="B192"/>
  <c r="F191"/>
  <c r="J191" s="1"/>
  <c r="E191"/>
  <c r="B191"/>
  <c r="F190"/>
  <c r="E190"/>
  <c r="B190"/>
  <c r="F189"/>
  <c r="E189"/>
  <c r="B189"/>
  <c r="F188"/>
  <c r="E188"/>
  <c r="B188"/>
  <c r="F187"/>
  <c r="J187" s="1"/>
  <c r="E187"/>
  <c r="B187"/>
  <c r="F186"/>
  <c r="E186"/>
  <c r="B186"/>
  <c r="F185"/>
  <c r="E185"/>
  <c r="B185"/>
  <c r="F184"/>
  <c r="E184"/>
  <c r="B184"/>
  <c r="F183"/>
  <c r="J183" s="1"/>
  <c r="E183"/>
  <c r="B183"/>
  <c r="F182"/>
  <c r="E182"/>
  <c r="B182"/>
  <c r="B181"/>
  <c r="B180"/>
  <c r="F179"/>
  <c r="J179" s="1"/>
  <c r="E179"/>
  <c r="B179"/>
  <c r="F178"/>
  <c r="E178"/>
  <c r="B178"/>
  <c r="B177"/>
  <c r="F176"/>
  <c r="J176" s="1"/>
  <c r="E176"/>
  <c r="B176"/>
  <c r="F175"/>
  <c r="E175"/>
  <c r="B175"/>
  <c r="F174"/>
  <c r="E174"/>
  <c r="B174"/>
  <c r="F173"/>
  <c r="J173" s="1"/>
  <c r="E173"/>
  <c r="B173"/>
  <c r="F172"/>
  <c r="J172" s="1"/>
  <c r="E172"/>
  <c r="B172"/>
  <c r="B171"/>
  <c r="F170"/>
  <c r="E170"/>
  <c r="B170"/>
  <c r="F169"/>
  <c r="E169"/>
  <c r="B169"/>
  <c r="B168"/>
  <c r="F167"/>
  <c r="J167" s="1"/>
  <c r="E167"/>
  <c r="B167"/>
  <c r="F166"/>
  <c r="J166" s="1"/>
  <c r="E166"/>
  <c r="B166"/>
  <c r="F165"/>
  <c r="J165" s="1"/>
  <c r="E165"/>
  <c r="B165"/>
  <c r="F164"/>
  <c r="J164" s="1"/>
  <c r="E164"/>
  <c r="B164"/>
  <c r="F163"/>
  <c r="J163" s="1"/>
  <c r="B163"/>
  <c r="F162"/>
  <c r="J162" s="1"/>
  <c r="E162"/>
  <c r="B162"/>
  <c r="F161"/>
  <c r="E161"/>
  <c r="B161"/>
  <c r="F160"/>
  <c r="E160"/>
  <c r="B160"/>
  <c r="B159"/>
  <c r="F158"/>
  <c r="J158" s="1"/>
  <c r="E158"/>
  <c r="B158"/>
  <c r="F157"/>
  <c r="J157" s="1"/>
  <c r="E157"/>
  <c r="B157"/>
  <c r="F156"/>
  <c r="J156" s="1"/>
  <c r="E156"/>
  <c r="B156"/>
  <c r="F155"/>
  <c r="J155" s="1"/>
  <c r="E155"/>
  <c r="B155"/>
  <c r="F154"/>
  <c r="J154" s="1"/>
  <c r="E154"/>
  <c r="B154"/>
  <c r="F153"/>
  <c r="J153" s="1"/>
  <c r="E153"/>
  <c r="B153"/>
  <c r="F152"/>
  <c r="J152" s="1"/>
  <c r="E152"/>
  <c r="B152"/>
  <c r="F151"/>
  <c r="J151" s="1"/>
  <c r="E151"/>
  <c r="B151"/>
  <c r="B150"/>
  <c r="B149"/>
  <c r="F148"/>
  <c r="J148" s="1"/>
  <c r="E148"/>
  <c r="B148"/>
  <c r="F147"/>
  <c r="J147" s="1"/>
  <c r="E147"/>
  <c r="B147"/>
  <c r="F146"/>
  <c r="E146"/>
  <c r="B146"/>
  <c r="F145"/>
  <c r="E145"/>
  <c r="B145"/>
  <c r="F144"/>
  <c r="J144" s="1"/>
  <c r="E144"/>
  <c r="B144"/>
  <c r="F143"/>
  <c r="J143" s="1"/>
  <c r="E143"/>
  <c r="B143"/>
  <c r="F142"/>
  <c r="E142"/>
  <c r="B142"/>
  <c r="F141"/>
  <c r="E141"/>
  <c r="B141"/>
  <c r="F140"/>
  <c r="J140" s="1"/>
  <c r="E140"/>
  <c r="B140"/>
  <c r="F139"/>
  <c r="J139" s="1"/>
  <c r="E139"/>
  <c r="B139"/>
  <c r="F138"/>
  <c r="E138"/>
  <c r="B138"/>
  <c r="F137"/>
  <c r="E137"/>
  <c r="B137"/>
  <c r="B136"/>
  <c r="F135"/>
  <c r="E135"/>
  <c r="B135"/>
  <c r="F134"/>
  <c r="J134" s="1"/>
  <c r="E134"/>
  <c r="B134"/>
  <c r="F133"/>
  <c r="E133"/>
  <c r="B133"/>
  <c r="F132"/>
  <c r="E132"/>
  <c r="B132"/>
  <c r="F131"/>
  <c r="E131"/>
  <c r="B131"/>
  <c r="F130"/>
  <c r="K130" s="1"/>
  <c r="E130"/>
  <c r="B130"/>
  <c r="F129"/>
  <c r="L129" s="1"/>
  <c r="E129"/>
  <c r="B129"/>
  <c r="F128"/>
  <c r="L128" s="1"/>
  <c r="E128"/>
  <c r="B128"/>
  <c r="F127"/>
  <c r="L127" s="1"/>
  <c r="E127"/>
  <c r="B127"/>
  <c r="F126"/>
  <c r="K126" s="1"/>
  <c r="E126"/>
  <c r="B126"/>
  <c r="F125"/>
  <c r="L125" s="1"/>
  <c r="B125"/>
  <c r="B124"/>
  <c r="F123"/>
  <c r="L123" s="1"/>
  <c r="E123"/>
  <c r="B123"/>
  <c r="F122"/>
  <c r="K122" s="1"/>
  <c r="E122"/>
  <c r="B122"/>
  <c r="F121"/>
  <c r="L121" s="1"/>
  <c r="E121"/>
  <c r="B121"/>
  <c r="F120"/>
  <c r="K120" s="1"/>
  <c r="E120"/>
  <c r="B120"/>
  <c r="F119"/>
  <c r="L119" s="1"/>
  <c r="E119"/>
  <c r="B119"/>
  <c r="F118"/>
  <c r="K118" s="1"/>
  <c r="E118"/>
  <c r="B118"/>
  <c r="F117"/>
  <c r="L117" s="1"/>
  <c r="E117"/>
  <c r="B117"/>
  <c r="F116"/>
  <c r="K116" s="1"/>
  <c r="E116"/>
  <c r="B116"/>
  <c r="F115"/>
  <c r="L115" s="1"/>
  <c r="E115"/>
  <c r="B115"/>
  <c r="B114"/>
  <c r="F113"/>
  <c r="L113" s="1"/>
  <c r="E113"/>
  <c r="B113"/>
  <c r="F112"/>
  <c r="K112" s="1"/>
  <c r="E112"/>
  <c r="B112"/>
  <c r="F111"/>
  <c r="L111" s="1"/>
  <c r="E111"/>
  <c r="B111"/>
  <c r="F110"/>
  <c r="L110" s="1"/>
  <c r="E110"/>
  <c r="B110"/>
  <c r="F109"/>
  <c r="L109" s="1"/>
  <c r="E109"/>
  <c r="B109"/>
  <c r="F108"/>
  <c r="L108" s="1"/>
  <c r="E108"/>
  <c r="B108"/>
  <c r="B107"/>
  <c r="B106"/>
  <c r="F105"/>
  <c r="K105" s="1"/>
  <c r="E105"/>
  <c r="B105"/>
  <c r="F104"/>
  <c r="L104" s="1"/>
  <c r="E104"/>
  <c r="B104"/>
  <c r="F103"/>
  <c r="K103" s="1"/>
  <c r="E103"/>
  <c r="B103"/>
  <c r="F102"/>
  <c r="L102" s="1"/>
  <c r="E102"/>
  <c r="B102"/>
  <c r="F101"/>
  <c r="K101" s="1"/>
  <c r="E101"/>
  <c r="B101"/>
  <c r="F100"/>
  <c r="L100" s="1"/>
  <c r="E100"/>
  <c r="B100"/>
  <c r="B99"/>
  <c r="F98"/>
  <c r="K98" s="1"/>
  <c r="E98"/>
  <c r="B98"/>
  <c r="F97"/>
  <c r="L97" s="1"/>
  <c r="E97"/>
  <c r="B97"/>
  <c r="F96"/>
  <c r="K96" s="1"/>
  <c r="E96"/>
  <c r="B96"/>
  <c r="F95"/>
  <c r="L95" s="1"/>
  <c r="E95"/>
  <c r="B95"/>
  <c r="F94"/>
  <c r="K94" s="1"/>
  <c r="B94"/>
  <c r="F93"/>
  <c r="K93" s="1"/>
  <c r="E93"/>
  <c r="B93"/>
  <c r="F92"/>
  <c r="L92" s="1"/>
  <c r="E92"/>
  <c r="B92"/>
  <c r="F91"/>
  <c r="K91" s="1"/>
  <c r="E91"/>
  <c r="B91"/>
  <c r="F90"/>
  <c r="L90" s="1"/>
  <c r="E90"/>
  <c r="B90"/>
  <c r="F89"/>
  <c r="K89" s="1"/>
  <c r="E89"/>
  <c r="B89"/>
  <c r="F88"/>
  <c r="L88" s="1"/>
  <c r="E88"/>
  <c r="B88"/>
  <c r="F87"/>
  <c r="K87" s="1"/>
  <c r="E87"/>
  <c r="B87"/>
  <c r="F86"/>
  <c r="L86" s="1"/>
  <c r="E86"/>
  <c r="B86"/>
  <c r="F85"/>
  <c r="L85" s="1"/>
  <c r="E85"/>
  <c r="B85"/>
  <c r="F84"/>
  <c r="L84" s="1"/>
  <c r="B84"/>
  <c r="F83"/>
  <c r="L83" s="1"/>
  <c r="E83"/>
  <c r="B83"/>
  <c r="F82"/>
  <c r="L82" s="1"/>
  <c r="E82"/>
  <c r="B82"/>
  <c r="F81"/>
  <c r="L81" s="1"/>
  <c r="E81"/>
  <c r="B81"/>
  <c r="F80"/>
  <c r="K80" s="1"/>
  <c r="E80"/>
  <c r="B80"/>
  <c r="F79"/>
  <c r="L79" s="1"/>
  <c r="E79"/>
  <c r="B79"/>
  <c r="F78"/>
  <c r="K78" s="1"/>
  <c r="E78"/>
  <c r="B78"/>
  <c r="F77"/>
  <c r="L77" s="1"/>
  <c r="E77"/>
  <c r="B77"/>
  <c r="B76"/>
  <c r="F75"/>
  <c r="K75" s="1"/>
  <c r="E75"/>
  <c r="B75"/>
  <c r="F74"/>
  <c r="L74" s="1"/>
  <c r="E74"/>
  <c r="B74"/>
  <c r="B73"/>
  <c r="F72"/>
  <c r="K72" s="1"/>
  <c r="E72"/>
  <c r="B72"/>
  <c r="F71"/>
  <c r="L71" s="1"/>
  <c r="E71"/>
  <c r="B71"/>
  <c r="F70"/>
  <c r="K70" s="1"/>
  <c r="E70"/>
  <c r="B70"/>
  <c r="F69"/>
  <c r="L69" s="1"/>
  <c r="E69"/>
  <c r="B69"/>
  <c r="F68"/>
  <c r="K68" s="1"/>
  <c r="B68"/>
  <c r="F67"/>
  <c r="K67" s="1"/>
  <c r="E67"/>
  <c r="B67"/>
  <c r="B66"/>
  <c r="F65"/>
  <c r="K65" s="1"/>
  <c r="E65"/>
  <c r="B65"/>
  <c r="F64"/>
  <c r="L64" s="1"/>
  <c r="E64"/>
  <c r="B64"/>
  <c r="F63"/>
  <c r="K63" s="1"/>
  <c r="E63"/>
  <c r="B63"/>
  <c r="F62"/>
  <c r="L62" s="1"/>
  <c r="E62"/>
  <c r="B62"/>
  <c r="F61"/>
  <c r="K61" s="1"/>
  <c r="E61"/>
  <c r="B61"/>
  <c r="F60"/>
  <c r="L60" s="1"/>
  <c r="E60"/>
  <c r="B60"/>
  <c r="F59"/>
  <c r="K59" s="1"/>
  <c r="B59"/>
  <c r="F58"/>
  <c r="L58" s="1"/>
  <c r="E58"/>
  <c r="B58"/>
  <c r="F57"/>
  <c r="K57" s="1"/>
  <c r="E57"/>
  <c r="B57"/>
  <c r="F55"/>
  <c r="K55" s="1"/>
  <c r="E55"/>
  <c r="B55"/>
  <c r="F54"/>
  <c r="L54" s="1"/>
  <c r="E54"/>
  <c r="B54"/>
  <c r="F53"/>
  <c r="K53" s="1"/>
  <c r="E53"/>
  <c r="B53"/>
  <c r="F52"/>
  <c r="L52" s="1"/>
  <c r="E52"/>
  <c r="B52"/>
  <c r="F51"/>
  <c r="K51" s="1"/>
  <c r="E51"/>
  <c r="B51"/>
  <c r="F50"/>
  <c r="L50" s="1"/>
  <c r="E50"/>
  <c r="B50"/>
  <c r="F49"/>
  <c r="K49" s="1"/>
  <c r="E49"/>
  <c r="B49"/>
  <c r="B48"/>
  <c r="B47"/>
  <c r="F46"/>
  <c r="K46" s="1"/>
  <c r="E46"/>
  <c r="B46"/>
  <c r="F45"/>
  <c r="L45" s="1"/>
  <c r="E45"/>
  <c r="B45"/>
  <c r="K44"/>
  <c r="B44"/>
  <c r="F43"/>
  <c r="L43" s="1"/>
  <c r="E43"/>
  <c r="B43"/>
  <c r="B42"/>
  <c r="B41"/>
  <c r="F40"/>
  <c r="L40" s="1"/>
  <c r="E40"/>
  <c r="B40"/>
  <c r="B39"/>
  <c r="F38"/>
  <c r="L38" s="1"/>
  <c r="E38"/>
  <c r="B38"/>
  <c r="B37"/>
  <c r="F36"/>
  <c r="L36" s="1"/>
  <c r="E36"/>
  <c r="B36"/>
  <c r="B35"/>
  <c r="F34"/>
  <c r="L34" s="1"/>
  <c r="E34"/>
  <c r="B34"/>
  <c r="B33"/>
  <c r="B32"/>
  <c r="G1045806"/>
  <c r="F1045806"/>
  <c r="K1045806" s="1"/>
  <c r="E1045806"/>
  <c r="B1045806"/>
  <c r="F31"/>
  <c r="K31" s="1"/>
  <c r="E31"/>
  <c r="B31"/>
  <c r="F30"/>
  <c r="K30" s="1"/>
  <c r="E30"/>
  <c r="B30"/>
  <c r="B29"/>
  <c r="F28"/>
  <c r="K28" s="1"/>
  <c r="E28"/>
  <c r="B28"/>
  <c r="F27"/>
  <c r="K27" s="1"/>
  <c r="E27"/>
  <c r="B27"/>
  <c r="B26"/>
  <c r="B25"/>
  <c r="F24"/>
  <c r="K24" s="1"/>
  <c r="E24"/>
  <c r="B24"/>
  <c r="F23"/>
  <c r="K23" s="1"/>
  <c r="E23"/>
  <c r="B23"/>
  <c r="F22"/>
  <c r="K22" s="1"/>
  <c r="E22"/>
  <c r="B22"/>
  <c r="F21"/>
  <c r="K21" s="1"/>
  <c r="E21"/>
  <c r="B21"/>
  <c r="B20"/>
  <c r="F19"/>
  <c r="K19" s="1"/>
  <c r="E19"/>
  <c r="B19"/>
  <c r="F18"/>
  <c r="K18" s="1"/>
  <c r="E18"/>
  <c r="B18"/>
  <c r="F17"/>
  <c r="K17" s="1"/>
  <c r="E17"/>
  <c r="B17"/>
  <c r="F16"/>
  <c r="K16" s="1"/>
  <c r="E16"/>
  <c r="B16"/>
  <c r="F15"/>
  <c r="E15"/>
  <c r="B15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122"/>
  <c r="A123"/>
  <c r="A124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7"/>
  <c r="A58"/>
  <c r="A59"/>
  <c r="A60"/>
  <c r="A61"/>
  <c r="A62"/>
  <c r="A63"/>
  <c r="A64"/>
  <c r="A65"/>
  <c r="A66"/>
  <c r="A67"/>
  <c r="A68"/>
  <c r="A69"/>
  <c r="A70"/>
  <c r="A71"/>
  <c r="A16"/>
  <c r="A17"/>
  <c r="A18"/>
  <c r="A19"/>
  <c r="A20"/>
  <c r="A15"/>
  <c r="A14"/>
  <c r="L15"/>
  <c r="B14"/>
  <c r="J214" i="18" l="1"/>
  <c r="J218"/>
  <c r="J169"/>
  <c r="J212"/>
  <c r="J220"/>
  <c r="M44" i="22"/>
  <c r="M44" i="23"/>
  <c r="J132" i="12"/>
  <c r="J138"/>
  <c r="J142"/>
  <c r="J146"/>
  <c r="J160"/>
  <c r="J169"/>
  <c r="J175"/>
  <c r="J185"/>
  <c r="J189"/>
  <c r="J193"/>
  <c r="J197"/>
  <c r="J201"/>
  <c r="J206"/>
  <c r="J213"/>
  <c r="J217"/>
  <c r="J221"/>
  <c r="J224"/>
  <c r="J228"/>
  <c r="J232"/>
  <c r="J236"/>
  <c r="J240"/>
  <c r="J244"/>
  <c r="J268"/>
  <c r="J281"/>
  <c r="J283"/>
  <c r="J305"/>
  <c r="J323"/>
  <c r="J289" i="14"/>
  <c r="J304"/>
  <c r="J122" i="15"/>
  <c r="J131"/>
  <c r="J319" i="18"/>
  <c r="J216"/>
  <c r="J137" i="12"/>
  <c r="J141"/>
  <c r="J145"/>
  <c r="J174"/>
  <c r="J212"/>
  <c r="J216"/>
  <c r="J220"/>
  <c r="J304"/>
  <c r="J328"/>
  <c r="J23" i="14"/>
  <c r="J43"/>
  <c r="J77" i="15"/>
  <c r="J79"/>
  <c r="J98"/>
  <c r="J212"/>
  <c r="J218"/>
  <c r="J220"/>
  <c r="J21" i="16"/>
  <c r="J23"/>
  <c r="J43"/>
  <c r="J138"/>
  <c r="J144"/>
  <c r="J148"/>
  <c r="J178"/>
  <c r="J212"/>
  <c r="J214"/>
  <c r="J216"/>
  <c r="J218"/>
  <c r="J257"/>
  <c r="J259"/>
  <c r="J261"/>
  <c r="J263"/>
  <c r="J30" i="17"/>
  <c r="J34"/>
  <c r="J61"/>
  <c r="J84"/>
  <c r="J86"/>
  <c r="J88"/>
  <c r="J90"/>
  <c r="J92"/>
  <c r="J57" i="18"/>
  <c r="J113"/>
  <c r="J182"/>
  <c r="J184"/>
  <c r="J186"/>
  <c r="J188"/>
  <c r="J190"/>
  <c r="J192"/>
  <c r="J194"/>
  <c r="J196"/>
  <c r="J198"/>
  <c r="J258"/>
  <c r="J260"/>
  <c r="J262"/>
  <c r="J267"/>
  <c r="J269"/>
  <c r="J270"/>
  <c r="J278"/>
  <c r="J304"/>
  <c r="K331" i="20"/>
  <c r="L331"/>
  <c r="J331"/>
  <c r="J131" i="12"/>
  <c r="J133"/>
  <c r="J135"/>
  <c r="L64" i="18"/>
  <c r="L140"/>
  <c r="L174"/>
  <c r="J161" i="12"/>
  <c r="J170"/>
  <c r="J178"/>
  <c r="J182"/>
  <c r="J184"/>
  <c r="J186"/>
  <c r="J188"/>
  <c r="J190"/>
  <c r="J192"/>
  <c r="J194"/>
  <c r="J196"/>
  <c r="J198"/>
  <c r="J200"/>
  <c r="J202"/>
  <c r="J205"/>
  <c r="J209"/>
  <c r="J211"/>
  <c r="J223"/>
  <c r="J225"/>
  <c r="J227"/>
  <c r="J229"/>
  <c r="J231"/>
  <c r="J233"/>
  <c r="J235"/>
  <c r="J237"/>
  <c r="J239"/>
  <c r="J241"/>
  <c r="J243"/>
  <c r="J245"/>
  <c r="J247"/>
  <c r="J251"/>
  <c r="J253"/>
  <c r="J255"/>
  <c r="J265"/>
  <c r="J267"/>
  <c r="J269"/>
  <c r="J280"/>
  <c r="J286"/>
  <c r="J288"/>
  <c r="J310"/>
  <c r="J312"/>
  <c r="J314"/>
  <c r="J324"/>
  <c r="J326"/>
  <c r="J133" i="13"/>
  <c r="J138"/>
  <c r="J142"/>
  <c r="J146"/>
  <c r="J152"/>
  <c r="J156"/>
  <c r="J161"/>
  <c r="J164"/>
  <c r="J169"/>
  <c r="J174"/>
  <c r="J179"/>
  <c r="J185"/>
  <c r="J189"/>
  <c r="J193"/>
  <c r="J197"/>
  <c r="J201"/>
  <c r="J206"/>
  <c r="J215"/>
  <c r="J219"/>
  <c r="J222"/>
  <c r="J226"/>
  <c r="J230"/>
  <c r="J234"/>
  <c r="J238"/>
  <c r="J242"/>
  <c r="J246"/>
  <c r="J252"/>
  <c r="J257"/>
  <c r="J261"/>
  <c r="J266"/>
  <c r="J271"/>
  <c r="J275"/>
  <c r="J280"/>
  <c r="J286"/>
  <c r="J293"/>
  <c r="J301"/>
  <c r="J305"/>
  <c r="J310"/>
  <c r="J314"/>
  <c r="J317"/>
  <c r="J319"/>
  <c r="J321"/>
  <c r="J324"/>
  <c r="J326"/>
  <c r="J301" i="14"/>
  <c r="J321"/>
  <c r="J38" i="15"/>
  <c r="J49"/>
  <c r="J57"/>
  <c r="J59"/>
  <c r="J182"/>
  <c r="J188"/>
  <c r="J190"/>
  <c r="J196"/>
  <c r="J198"/>
  <c r="J324"/>
  <c r="J326"/>
  <c r="J51" i="16"/>
  <c r="J53"/>
  <c r="J55"/>
  <c r="J67"/>
  <c r="J68"/>
  <c r="J70"/>
  <c r="J72"/>
  <c r="J78"/>
  <c r="J82"/>
  <c r="J101"/>
  <c r="J103"/>
  <c r="J105"/>
  <c r="J109"/>
  <c r="J111"/>
  <c r="J113"/>
  <c r="J281"/>
  <c r="J283"/>
  <c r="J306"/>
  <c r="J311"/>
  <c r="J313"/>
  <c r="J317"/>
  <c r="J15" i="17"/>
  <c r="J17"/>
  <c r="J19"/>
  <c r="J115"/>
  <c r="J117"/>
  <c r="J119"/>
  <c r="J121"/>
  <c r="J123"/>
  <c r="J128"/>
  <c r="J130"/>
  <c r="J132"/>
  <c r="J134"/>
  <c r="J151"/>
  <c r="J153"/>
  <c r="J155"/>
  <c r="J157"/>
  <c r="J170"/>
  <c r="J172"/>
  <c r="J174"/>
  <c r="J176"/>
  <c r="J179"/>
  <c r="J182"/>
  <c r="J184"/>
  <c r="J186"/>
  <c r="J188"/>
  <c r="J190"/>
  <c r="J192"/>
  <c r="J194"/>
  <c r="J196"/>
  <c r="J198"/>
  <c r="J200"/>
  <c r="J202"/>
  <c r="J204"/>
  <c r="J206"/>
  <c r="J222"/>
  <c r="J224"/>
  <c r="J226"/>
  <c r="J266"/>
  <c r="J268"/>
  <c r="J285"/>
  <c r="J287"/>
  <c r="J289"/>
  <c r="J320"/>
  <c r="J323"/>
  <c r="J58" i="18"/>
  <c r="L60"/>
  <c r="J170"/>
  <c r="J183"/>
  <c r="L211"/>
  <c r="L227"/>
  <c r="K15" i="19"/>
  <c r="K16"/>
  <c r="K17"/>
  <c r="K18"/>
  <c r="K19"/>
  <c r="K21"/>
  <c r="K22"/>
  <c r="K23"/>
  <c r="K24"/>
  <c r="K27"/>
  <c r="K28"/>
  <c r="K30"/>
  <c r="K31"/>
  <c r="K34"/>
  <c r="K36"/>
  <c r="K38"/>
  <c r="K40"/>
  <c r="K43"/>
  <c r="K125"/>
  <c r="K126"/>
  <c r="K127"/>
  <c r="K128"/>
  <c r="K129"/>
  <c r="K130"/>
  <c r="K131"/>
  <c r="K132"/>
  <c r="K133"/>
  <c r="K134"/>
  <c r="K135"/>
  <c r="L138"/>
  <c r="L142"/>
  <c r="L146"/>
  <c r="L152"/>
  <c r="L156"/>
  <c r="K160"/>
  <c r="K161"/>
  <c r="K162"/>
  <c r="L164"/>
  <c r="L172"/>
  <c r="L176"/>
  <c r="K212"/>
  <c r="K213"/>
  <c r="K214"/>
  <c r="K215"/>
  <c r="K216"/>
  <c r="K217"/>
  <c r="K218"/>
  <c r="K219"/>
  <c r="K220"/>
  <c r="K221"/>
  <c r="K257"/>
  <c r="K258"/>
  <c r="K259"/>
  <c r="K260"/>
  <c r="K261"/>
  <c r="K262"/>
  <c r="K263"/>
  <c r="J185" i="18"/>
  <c r="J187"/>
  <c r="J189"/>
  <c r="J191"/>
  <c r="J193"/>
  <c r="J195"/>
  <c r="J197"/>
  <c r="J199"/>
  <c r="J213"/>
  <c r="J215"/>
  <c r="J217"/>
  <c r="J219"/>
  <c r="J221"/>
  <c r="L223"/>
  <c r="L231"/>
  <c r="J246"/>
  <c r="J257"/>
  <c r="J259"/>
  <c r="J261"/>
  <c r="J263"/>
  <c r="J277"/>
  <c r="J285"/>
  <c r="J287"/>
  <c r="J289"/>
  <c r="J297"/>
  <c r="J305"/>
  <c r="J307"/>
  <c r="J318"/>
  <c r="J320"/>
  <c r="K59" i="19"/>
  <c r="K60"/>
  <c r="K61"/>
  <c r="K62"/>
  <c r="K63"/>
  <c r="K64"/>
  <c r="K65"/>
  <c r="K67"/>
  <c r="K84"/>
  <c r="K85"/>
  <c r="K86"/>
  <c r="K87"/>
  <c r="K88"/>
  <c r="K89"/>
  <c r="K90"/>
  <c r="K91"/>
  <c r="K92"/>
  <c r="K93"/>
  <c r="L140"/>
  <c r="L144"/>
  <c r="L148"/>
  <c r="L154"/>
  <c r="L158"/>
  <c r="L166"/>
  <c r="K169"/>
  <c r="K170"/>
  <c r="L174"/>
  <c r="K178"/>
  <c r="K179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L205"/>
  <c r="K280"/>
  <c r="K317"/>
  <c r="K318"/>
  <c r="K319"/>
  <c r="K320"/>
  <c r="J45"/>
  <c r="L45"/>
  <c r="J46"/>
  <c r="L46"/>
  <c r="J49"/>
  <c r="L49"/>
  <c r="J50"/>
  <c r="L50"/>
  <c r="J51"/>
  <c r="L51"/>
  <c r="J52"/>
  <c r="L52"/>
  <c r="J53"/>
  <c r="L53"/>
  <c r="J54"/>
  <c r="L54"/>
  <c r="J55"/>
  <c r="L55"/>
  <c r="J57"/>
  <c r="L57"/>
  <c r="J58"/>
  <c r="L58"/>
  <c r="J68"/>
  <c r="L68"/>
  <c r="J69"/>
  <c r="L69"/>
  <c r="J70"/>
  <c r="L70"/>
  <c r="J71"/>
  <c r="L71"/>
  <c r="J72"/>
  <c r="L72"/>
  <c r="J74"/>
  <c r="L74"/>
  <c r="J75"/>
  <c r="L75"/>
  <c r="J77"/>
  <c r="L77"/>
  <c r="J78"/>
  <c r="L78"/>
  <c r="J79"/>
  <c r="L79"/>
  <c r="J80"/>
  <c r="L80"/>
  <c r="J81"/>
  <c r="L81"/>
  <c r="J82"/>
  <c r="L82"/>
  <c r="J83"/>
  <c r="L83"/>
  <c r="J94"/>
  <c r="L94"/>
  <c r="J95"/>
  <c r="L95"/>
  <c r="J96"/>
  <c r="L96"/>
  <c r="J97"/>
  <c r="L97"/>
  <c r="J98"/>
  <c r="L98"/>
  <c r="J100"/>
  <c r="L100"/>
  <c r="J101"/>
  <c r="L101"/>
  <c r="J102"/>
  <c r="L102"/>
  <c r="J103"/>
  <c r="L103"/>
  <c r="J104"/>
  <c r="L104"/>
  <c r="J105"/>
  <c r="L105"/>
  <c r="J108"/>
  <c r="L108"/>
  <c r="J109"/>
  <c r="L109"/>
  <c r="J110"/>
  <c r="L110"/>
  <c r="J111"/>
  <c r="L111"/>
  <c r="J112"/>
  <c r="L112"/>
  <c r="J113"/>
  <c r="L113"/>
  <c r="J115"/>
  <c r="L115"/>
  <c r="J116"/>
  <c r="L116"/>
  <c r="J117"/>
  <c r="L117"/>
  <c r="J118"/>
  <c r="L118"/>
  <c r="J119"/>
  <c r="L119"/>
  <c r="J120"/>
  <c r="L120"/>
  <c r="J121"/>
  <c r="L121"/>
  <c r="J122"/>
  <c r="L122"/>
  <c r="J123"/>
  <c r="J137"/>
  <c r="J139"/>
  <c r="J141"/>
  <c r="J143"/>
  <c r="J145"/>
  <c r="J147"/>
  <c r="J151"/>
  <c r="J153"/>
  <c r="J155"/>
  <c r="J157"/>
  <c r="J163"/>
  <c r="J165"/>
  <c r="J167"/>
  <c r="J173"/>
  <c r="J175"/>
  <c r="J204"/>
  <c r="J206"/>
  <c r="J15"/>
  <c r="J16"/>
  <c r="J17"/>
  <c r="J18"/>
  <c r="J19"/>
  <c r="J21"/>
  <c r="J22"/>
  <c r="J23"/>
  <c r="J24"/>
  <c r="J27"/>
  <c r="J28"/>
  <c r="J30"/>
  <c r="J31"/>
  <c r="J34"/>
  <c r="J36"/>
  <c r="J38"/>
  <c r="J40"/>
  <c r="J43"/>
  <c r="J59"/>
  <c r="J60"/>
  <c r="J61"/>
  <c r="J62"/>
  <c r="J63"/>
  <c r="J64"/>
  <c r="J65"/>
  <c r="J67"/>
  <c r="J84"/>
  <c r="J85"/>
  <c r="J86"/>
  <c r="J87"/>
  <c r="J88"/>
  <c r="J89"/>
  <c r="J90"/>
  <c r="J91"/>
  <c r="J92"/>
  <c r="J93"/>
  <c r="K123"/>
  <c r="L137"/>
  <c r="J138"/>
  <c r="L139"/>
  <c r="J140"/>
  <c r="L141"/>
  <c r="J142"/>
  <c r="L143"/>
  <c r="J144"/>
  <c r="L145"/>
  <c r="J146"/>
  <c r="L147"/>
  <c r="J148"/>
  <c r="L151"/>
  <c r="J152"/>
  <c r="L153"/>
  <c r="J154"/>
  <c r="L155"/>
  <c r="J156"/>
  <c r="L157"/>
  <c r="J158"/>
  <c r="L163"/>
  <c r="J164"/>
  <c r="L165"/>
  <c r="J166"/>
  <c r="L167"/>
  <c r="J172"/>
  <c r="L173"/>
  <c r="J174"/>
  <c r="L175"/>
  <c r="J176"/>
  <c r="L204"/>
  <c r="J205"/>
  <c r="L206"/>
  <c r="J209"/>
  <c r="L209"/>
  <c r="J210"/>
  <c r="L210"/>
  <c r="J211"/>
  <c r="L211"/>
  <c r="J222"/>
  <c r="L222"/>
  <c r="J223"/>
  <c r="L223"/>
  <c r="J224"/>
  <c r="L224"/>
  <c r="J225"/>
  <c r="L225"/>
  <c r="J226"/>
  <c r="L226"/>
  <c r="J227"/>
  <c r="L227"/>
  <c r="J228"/>
  <c r="L228"/>
  <c r="J229"/>
  <c r="L229"/>
  <c r="J230"/>
  <c r="L230"/>
  <c r="J231"/>
  <c r="L231"/>
  <c r="J232"/>
  <c r="L232"/>
  <c r="J233"/>
  <c r="L233"/>
  <c r="J234"/>
  <c r="L234"/>
  <c r="J235"/>
  <c r="L235"/>
  <c r="J236"/>
  <c r="L236"/>
  <c r="J237"/>
  <c r="L237"/>
  <c r="J238"/>
  <c r="L238"/>
  <c r="J239"/>
  <c r="L239"/>
  <c r="J240"/>
  <c r="L240"/>
  <c r="J241"/>
  <c r="L241"/>
  <c r="J242"/>
  <c r="L242"/>
  <c r="J243"/>
  <c r="L243"/>
  <c r="J244"/>
  <c r="L244"/>
  <c r="J245"/>
  <c r="L245"/>
  <c r="J246"/>
  <c r="L246"/>
  <c r="J247"/>
  <c r="L247"/>
  <c r="J250"/>
  <c r="L250"/>
  <c r="J251"/>
  <c r="L251"/>
  <c r="J252"/>
  <c r="L252"/>
  <c r="J253"/>
  <c r="L253"/>
  <c r="J254"/>
  <c r="L254"/>
  <c r="J255"/>
  <c r="L255"/>
  <c r="J265"/>
  <c r="L265"/>
  <c r="J266"/>
  <c r="L266"/>
  <c r="J267"/>
  <c r="L267"/>
  <c r="J268"/>
  <c r="L268"/>
  <c r="J269"/>
  <c r="L269"/>
  <c r="K270"/>
  <c r="K271"/>
  <c r="K272"/>
  <c r="K273"/>
  <c r="K274"/>
  <c r="K275"/>
  <c r="K276"/>
  <c r="K277"/>
  <c r="K278"/>
  <c r="J280"/>
  <c r="J281"/>
  <c r="L281"/>
  <c r="K283"/>
  <c r="J285"/>
  <c r="L285"/>
  <c r="J286"/>
  <c r="L286"/>
  <c r="J287"/>
  <c r="L287"/>
  <c r="J288"/>
  <c r="L288"/>
  <c r="J289"/>
  <c r="L289"/>
  <c r="K293"/>
  <c r="K294"/>
  <c r="K297"/>
  <c r="J299"/>
  <c r="L299"/>
  <c r="K301"/>
  <c r="K304"/>
  <c r="K305"/>
  <c r="K306"/>
  <c r="K307"/>
  <c r="J309"/>
  <c r="L309"/>
  <c r="J310"/>
  <c r="L310"/>
  <c r="J311"/>
  <c r="L311"/>
  <c r="J312"/>
  <c r="L312"/>
  <c r="J313"/>
  <c r="L313"/>
  <c r="J314"/>
  <c r="L314"/>
  <c r="J315"/>
  <c r="L315"/>
  <c r="K321"/>
  <c r="J323"/>
  <c r="L323"/>
  <c r="J324"/>
  <c r="L324"/>
  <c r="J325"/>
  <c r="L325"/>
  <c r="J326"/>
  <c r="L326"/>
  <c r="K328"/>
  <c r="J1045806"/>
  <c r="L1045806"/>
  <c r="J125"/>
  <c r="J126"/>
  <c r="J127"/>
  <c r="J128"/>
  <c r="J129"/>
  <c r="J130"/>
  <c r="J131"/>
  <c r="J132"/>
  <c r="J133"/>
  <c r="J134"/>
  <c r="J135"/>
  <c r="J160"/>
  <c r="J161"/>
  <c r="J162"/>
  <c r="J169"/>
  <c r="J170"/>
  <c r="J178"/>
  <c r="J179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12"/>
  <c r="J213"/>
  <c r="J214"/>
  <c r="J215"/>
  <c r="J216"/>
  <c r="J217"/>
  <c r="J218"/>
  <c r="J219"/>
  <c r="J220"/>
  <c r="J221"/>
  <c r="J257"/>
  <c r="J258"/>
  <c r="J259"/>
  <c r="J260"/>
  <c r="J261"/>
  <c r="J262"/>
  <c r="J263"/>
  <c r="J270"/>
  <c r="J271"/>
  <c r="J272"/>
  <c r="J273"/>
  <c r="J274"/>
  <c r="J275"/>
  <c r="J276"/>
  <c r="J277"/>
  <c r="J278"/>
  <c r="J283"/>
  <c r="J293"/>
  <c r="J294"/>
  <c r="J297"/>
  <c r="J301"/>
  <c r="J304"/>
  <c r="J305"/>
  <c r="J306"/>
  <c r="J307"/>
  <c r="J317"/>
  <c r="J318"/>
  <c r="J319"/>
  <c r="J320"/>
  <c r="J321"/>
  <c r="J328"/>
  <c r="L62" i="13"/>
  <c r="L67"/>
  <c r="K84"/>
  <c r="K85"/>
  <c r="K86"/>
  <c r="K87"/>
  <c r="K88"/>
  <c r="K89"/>
  <c r="K90"/>
  <c r="K91"/>
  <c r="K92"/>
  <c r="K93"/>
  <c r="K132"/>
  <c r="K137"/>
  <c r="K141"/>
  <c r="K145"/>
  <c r="K151"/>
  <c r="K155"/>
  <c r="K160"/>
  <c r="K163"/>
  <c r="K167"/>
  <c r="K173"/>
  <c r="K178"/>
  <c r="K184"/>
  <c r="K188"/>
  <c r="K192"/>
  <c r="K196"/>
  <c r="K200"/>
  <c r="K205"/>
  <c r="K211"/>
  <c r="K214"/>
  <c r="K219"/>
  <c r="K222"/>
  <c r="K226"/>
  <c r="K230"/>
  <c r="K234"/>
  <c r="K238"/>
  <c r="K242"/>
  <c r="K246"/>
  <c r="K252"/>
  <c r="K257"/>
  <c r="K261"/>
  <c r="K266"/>
  <c r="K271"/>
  <c r="K275"/>
  <c r="K280"/>
  <c r="K286"/>
  <c r="K293"/>
  <c r="K301"/>
  <c r="J307"/>
  <c r="K307"/>
  <c r="J312"/>
  <c r="K312"/>
  <c r="K34" i="14"/>
  <c r="K62"/>
  <c r="K75"/>
  <c r="K87"/>
  <c r="K116"/>
  <c r="K120"/>
  <c r="K125"/>
  <c r="K129"/>
  <c r="K156"/>
  <c r="K217"/>
  <c r="K232"/>
  <c r="K250"/>
  <c r="J251"/>
  <c r="J257"/>
  <c r="K257"/>
  <c r="J258"/>
  <c r="L60" i="13"/>
  <c r="J62"/>
  <c r="L64"/>
  <c r="J67"/>
  <c r="J131"/>
  <c r="J134"/>
  <c r="K134"/>
  <c r="J135"/>
  <c r="J139"/>
  <c r="K139"/>
  <c r="J140"/>
  <c r="J143"/>
  <c r="K143"/>
  <c r="J144"/>
  <c r="J147"/>
  <c r="K147"/>
  <c r="J148"/>
  <c r="J153"/>
  <c r="K153"/>
  <c r="J154"/>
  <c r="J157"/>
  <c r="K157"/>
  <c r="J158"/>
  <c r="J162"/>
  <c r="K162"/>
  <c r="J165"/>
  <c r="K165"/>
  <c r="J166"/>
  <c r="J170"/>
  <c r="K170"/>
  <c r="J172"/>
  <c r="J175"/>
  <c r="K175"/>
  <c r="J176"/>
  <c r="J182"/>
  <c r="K182"/>
  <c r="J183"/>
  <c r="J186"/>
  <c r="K186"/>
  <c r="J187"/>
  <c r="J190"/>
  <c r="K190"/>
  <c r="J191"/>
  <c r="J194"/>
  <c r="K194"/>
  <c r="J195"/>
  <c r="J198"/>
  <c r="K198"/>
  <c r="J199"/>
  <c r="J202"/>
  <c r="K202"/>
  <c r="J204"/>
  <c r="J209"/>
  <c r="K209"/>
  <c r="J210"/>
  <c r="J212"/>
  <c r="K212"/>
  <c r="J213"/>
  <c r="J216"/>
  <c r="K216"/>
  <c r="J217"/>
  <c r="K217"/>
  <c r="J221"/>
  <c r="K221"/>
  <c r="J224"/>
  <c r="K224"/>
  <c r="J228"/>
  <c r="K228"/>
  <c r="J232"/>
  <c r="K232"/>
  <c r="J236"/>
  <c r="K236"/>
  <c r="J240"/>
  <c r="K240"/>
  <c r="J244"/>
  <c r="K244"/>
  <c r="J250"/>
  <c r="K250"/>
  <c r="J254"/>
  <c r="K254"/>
  <c r="J259"/>
  <c r="K259"/>
  <c r="J263"/>
  <c r="K263"/>
  <c r="J268"/>
  <c r="K268"/>
  <c r="J273"/>
  <c r="K273"/>
  <c r="J277"/>
  <c r="K277"/>
  <c r="J283"/>
  <c r="K283"/>
  <c r="J288"/>
  <c r="K288"/>
  <c r="J297"/>
  <c r="K297"/>
  <c r="K305"/>
  <c r="K310"/>
  <c r="J22" i="14"/>
  <c r="J24"/>
  <c r="J28"/>
  <c r="K64"/>
  <c r="K85"/>
  <c r="K89"/>
  <c r="K118"/>
  <c r="K122"/>
  <c r="K127"/>
  <c r="K146"/>
  <c r="K210"/>
  <c r="K224"/>
  <c r="K240"/>
  <c r="K254"/>
  <c r="K268"/>
  <c r="K288"/>
  <c r="K301"/>
  <c r="K321"/>
  <c r="K1045806"/>
  <c r="K50" i="15"/>
  <c r="K115"/>
  <c r="K123"/>
  <c r="K132"/>
  <c r="L187"/>
  <c r="L195"/>
  <c r="L217"/>
  <c r="K271"/>
  <c r="K275"/>
  <c r="K305"/>
  <c r="K135" i="16"/>
  <c r="K270"/>
  <c r="K274"/>
  <c r="K22" i="17"/>
  <c r="K70"/>
  <c r="K78"/>
  <c r="K82"/>
  <c r="K108"/>
  <c r="K112"/>
  <c r="K140"/>
  <c r="K211"/>
  <c r="J228"/>
  <c r="J230"/>
  <c r="J232"/>
  <c r="J234"/>
  <c r="J236"/>
  <c r="J238"/>
  <c r="J240"/>
  <c r="J242"/>
  <c r="J244"/>
  <c r="J246"/>
  <c r="K257"/>
  <c r="K261"/>
  <c r="J286"/>
  <c r="J288"/>
  <c r="J326"/>
  <c r="J1045806"/>
  <c r="J16" i="18"/>
  <c r="L21"/>
  <c r="L23"/>
  <c r="J24"/>
  <c r="L27"/>
  <c r="J34"/>
  <c r="L38"/>
  <c r="J40"/>
  <c r="L43"/>
  <c r="J61"/>
  <c r="L62"/>
  <c r="J65"/>
  <c r="J67"/>
  <c r="K68"/>
  <c r="K69"/>
  <c r="K70"/>
  <c r="K71"/>
  <c r="K72"/>
  <c r="K77"/>
  <c r="K78"/>
  <c r="K79"/>
  <c r="K80"/>
  <c r="K81"/>
  <c r="K82"/>
  <c r="K83"/>
  <c r="J85"/>
  <c r="J89"/>
  <c r="J93"/>
  <c r="K100"/>
  <c r="K101"/>
  <c r="K102"/>
  <c r="K103"/>
  <c r="K104"/>
  <c r="K105"/>
  <c r="K108"/>
  <c r="K109"/>
  <c r="K110"/>
  <c r="K111"/>
  <c r="K112"/>
  <c r="K113"/>
  <c r="J140"/>
  <c r="J144"/>
  <c r="J148"/>
  <c r="J152"/>
  <c r="J156"/>
  <c r="J164"/>
  <c r="L172"/>
  <c r="J175"/>
  <c r="L176"/>
  <c r="J200"/>
  <c r="J201"/>
  <c r="J202"/>
  <c r="J204"/>
  <c r="L205"/>
  <c r="J211"/>
  <c r="K212"/>
  <c r="K213"/>
  <c r="K214"/>
  <c r="K215"/>
  <c r="K216"/>
  <c r="K217"/>
  <c r="K218"/>
  <c r="K219"/>
  <c r="K220"/>
  <c r="K221"/>
  <c r="J223"/>
  <c r="J227"/>
  <c r="J231"/>
  <c r="J235"/>
  <c r="J239"/>
  <c r="J240"/>
  <c r="J241"/>
  <c r="J242"/>
  <c r="J243"/>
  <c r="J244"/>
  <c r="J245"/>
  <c r="J265"/>
  <c r="J266"/>
  <c r="K270"/>
  <c r="K271"/>
  <c r="K272"/>
  <c r="K273"/>
  <c r="K274"/>
  <c r="K275"/>
  <c r="K276"/>
  <c r="K277"/>
  <c r="K278"/>
  <c r="K283"/>
  <c r="J286"/>
  <c r="J288"/>
  <c r="J299"/>
  <c r="K317"/>
  <c r="K318"/>
  <c r="K319"/>
  <c r="K320"/>
  <c r="K321"/>
  <c r="J1045806"/>
  <c r="K1045806"/>
  <c r="J261" i="14"/>
  <c r="K261"/>
  <c r="J262"/>
  <c r="J265"/>
  <c r="J271"/>
  <c r="K271"/>
  <c r="J272"/>
  <c r="J293"/>
  <c r="K293"/>
  <c r="J294"/>
  <c r="J299"/>
  <c r="K310"/>
  <c r="J311"/>
  <c r="J17" i="15"/>
  <c r="J21"/>
  <c r="J23"/>
  <c r="J27"/>
  <c r="J43"/>
  <c r="J53"/>
  <c r="K54"/>
  <c r="K74"/>
  <c r="L80"/>
  <c r="J81"/>
  <c r="J83"/>
  <c r="J87"/>
  <c r="J94"/>
  <c r="K95"/>
  <c r="J118"/>
  <c r="K119"/>
  <c r="J127"/>
  <c r="K128"/>
  <c r="J135"/>
  <c r="J155"/>
  <c r="K160"/>
  <c r="K178"/>
  <c r="L183"/>
  <c r="J184"/>
  <c r="J186"/>
  <c r="L191"/>
  <c r="J192"/>
  <c r="J194"/>
  <c r="L199"/>
  <c r="J200"/>
  <c r="J202"/>
  <c r="L213"/>
  <c r="J214"/>
  <c r="J216"/>
  <c r="L221"/>
  <c r="J228"/>
  <c r="J236"/>
  <c r="J244"/>
  <c r="J266"/>
  <c r="J268"/>
  <c r="K273"/>
  <c r="K277"/>
  <c r="J280"/>
  <c r="K297"/>
  <c r="K307"/>
  <c r="J312"/>
  <c r="K328"/>
  <c r="K46" i="16"/>
  <c r="J52"/>
  <c r="J54"/>
  <c r="J58"/>
  <c r="J69"/>
  <c r="J71"/>
  <c r="J77"/>
  <c r="J100"/>
  <c r="J102"/>
  <c r="J104"/>
  <c r="J108"/>
  <c r="J110"/>
  <c r="K115"/>
  <c r="J132"/>
  <c r="K133"/>
  <c r="J179"/>
  <c r="J192"/>
  <c r="J194"/>
  <c r="J196"/>
  <c r="J198"/>
  <c r="J200"/>
  <c r="J202"/>
  <c r="J221"/>
  <c r="K272"/>
  <c r="J305"/>
  <c r="J307"/>
  <c r="J318"/>
  <c r="J320"/>
  <c r="J31" i="17"/>
  <c r="J60"/>
  <c r="J62"/>
  <c r="J64"/>
  <c r="K68"/>
  <c r="K72"/>
  <c r="K80"/>
  <c r="J89"/>
  <c r="J91"/>
  <c r="J93"/>
  <c r="K110"/>
  <c r="J116"/>
  <c r="J118"/>
  <c r="J120"/>
  <c r="J122"/>
  <c r="J125"/>
  <c r="K138"/>
  <c r="J152"/>
  <c r="J154"/>
  <c r="J156"/>
  <c r="J158"/>
  <c r="J169"/>
  <c r="J183"/>
  <c r="J185"/>
  <c r="J187"/>
  <c r="J189"/>
  <c r="J191"/>
  <c r="J193"/>
  <c r="J195"/>
  <c r="J197"/>
  <c r="J199"/>
  <c r="J201"/>
  <c r="K209"/>
  <c r="K251"/>
  <c r="K259"/>
  <c r="K263"/>
  <c r="L16" i="18"/>
  <c r="J17"/>
  <c r="L18"/>
  <c r="J23"/>
  <c r="L30"/>
  <c r="L34"/>
  <c r="K57"/>
  <c r="K58"/>
  <c r="J60"/>
  <c r="J64"/>
  <c r="L67"/>
  <c r="J68"/>
  <c r="J69"/>
  <c r="J70"/>
  <c r="J71"/>
  <c r="J72"/>
  <c r="J77"/>
  <c r="J78"/>
  <c r="J79"/>
  <c r="J80"/>
  <c r="J81"/>
  <c r="J82"/>
  <c r="J83"/>
  <c r="L85"/>
  <c r="J86"/>
  <c r="L87"/>
  <c r="L89"/>
  <c r="J90"/>
  <c r="L91"/>
  <c r="L93"/>
  <c r="J100"/>
  <c r="J101"/>
  <c r="J102"/>
  <c r="J103"/>
  <c r="J104"/>
  <c r="J105"/>
  <c r="J108"/>
  <c r="J109"/>
  <c r="J110"/>
  <c r="J111"/>
  <c r="J112"/>
  <c r="J137"/>
  <c r="L138"/>
  <c r="J141"/>
  <c r="L142"/>
  <c r="L144"/>
  <c r="J145"/>
  <c r="L146"/>
  <c r="L148"/>
  <c r="L152"/>
  <c r="J153"/>
  <c r="L154"/>
  <c r="L156"/>
  <c r="J157"/>
  <c r="L158"/>
  <c r="L164"/>
  <c r="J165"/>
  <c r="L166"/>
  <c r="K169"/>
  <c r="K170"/>
  <c r="J174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L209"/>
  <c r="J224"/>
  <c r="L225"/>
  <c r="J228"/>
  <c r="L229"/>
  <c r="J232"/>
  <c r="L233"/>
  <c r="L235"/>
  <c r="J236"/>
  <c r="L237"/>
  <c r="J247"/>
  <c r="K257"/>
  <c r="K258"/>
  <c r="K259"/>
  <c r="K260"/>
  <c r="K261"/>
  <c r="K262"/>
  <c r="K263"/>
  <c r="J268"/>
  <c r="J271"/>
  <c r="J272"/>
  <c r="J273"/>
  <c r="J274"/>
  <c r="J275"/>
  <c r="J276"/>
  <c r="K293"/>
  <c r="K294"/>
  <c r="K297"/>
  <c r="K301"/>
  <c r="K304"/>
  <c r="K305"/>
  <c r="K306"/>
  <c r="K307"/>
  <c r="J323"/>
  <c r="J324"/>
  <c r="J325"/>
  <c r="J328"/>
  <c r="K328"/>
  <c r="K238"/>
  <c r="L238"/>
  <c r="L15"/>
  <c r="J18"/>
  <c r="L19"/>
  <c r="J21"/>
  <c r="L22"/>
  <c r="J27"/>
  <c r="L28"/>
  <c r="J30"/>
  <c r="L31"/>
  <c r="L36"/>
  <c r="J38"/>
  <c r="J43"/>
  <c r="J46"/>
  <c r="J50"/>
  <c r="J52"/>
  <c r="J54"/>
  <c r="L59"/>
  <c r="J62"/>
  <c r="L63"/>
  <c r="J75"/>
  <c r="L84"/>
  <c r="J87"/>
  <c r="L88"/>
  <c r="J91"/>
  <c r="L92"/>
  <c r="J95"/>
  <c r="J97"/>
  <c r="J115"/>
  <c r="J117"/>
  <c r="J119"/>
  <c r="J121"/>
  <c r="J123"/>
  <c r="J126"/>
  <c r="J128"/>
  <c r="J130"/>
  <c r="J132"/>
  <c r="J134"/>
  <c r="J138"/>
  <c r="L139"/>
  <c r="J142"/>
  <c r="L143"/>
  <c r="J146"/>
  <c r="L147"/>
  <c r="L151"/>
  <c r="J154"/>
  <c r="L155"/>
  <c r="J158"/>
  <c r="J160"/>
  <c r="J162"/>
  <c r="L163"/>
  <c r="J166"/>
  <c r="L167"/>
  <c r="J172"/>
  <c r="L173"/>
  <c r="J176"/>
  <c r="J178"/>
  <c r="J205"/>
  <c r="L206"/>
  <c r="J209"/>
  <c r="L210"/>
  <c r="L222"/>
  <c r="J225"/>
  <c r="L226"/>
  <c r="J229"/>
  <c r="L230"/>
  <c r="J233"/>
  <c r="L234"/>
  <c r="J237"/>
  <c r="J15"/>
  <c r="J19"/>
  <c r="J22"/>
  <c r="J28"/>
  <c r="J31"/>
  <c r="J36"/>
  <c r="J59"/>
  <c r="J63"/>
  <c r="J84"/>
  <c r="J88"/>
  <c r="J92"/>
  <c r="J139"/>
  <c r="J143"/>
  <c r="J147"/>
  <c r="J151"/>
  <c r="J155"/>
  <c r="J163"/>
  <c r="J167"/>
  <c r="J173"/>
  <c r="J206"/>
  <c r="J210"/>
  <c r="J222"/>
  <c r="J226"/>
  <c r="J230"/>
  <c r="J234"/>
  <c r="J238"/>
  <c r="L17"/>
  <c r="L24"/>
  <c r="L40"/>
  <c r="J45"/>
  <c r="J49"/>
  <c r="J51"/>
  <c r="J53"/>
  <c r="J55"/>
  <c r="L61"/>
  <c r="L65"/>
  <c r="J74"/>
  <c r="L86"/>
  <c r="L90"/>
  <c r="J94"/>
  <c r="J96"/>
  <c r="J98"/>
  <c r="J116"/>
  <c r="J118"/>
  <c r="J120"/>
  <c r="J122"/>
  <c r="J125"/>
  <c r="J127"/>
  <c r="J129"/>
  <c r="J131"/>
  <c r="J133"/>
  <c r="J135"/>
  <c r="L137"/>
  <c r="L141"/>
  <c r="L145"/>
  <c r="L153"/>
  <c r="L157"/>
  <c r="J161"/>
  <c r="L165"/>
  <c r="L175"/>
  <c r="J179"/>
  <c r="L204"/>
  <c r="L224"/>
  <c r="L228"/>
  <c r="L232"/>
  <c r="L236"/>
  <c r="L239"/>
  <c r="L240"/>
  <c r="L241"/>
  <c r="L242"/>
  <c r="L243"/>
  <c r="L244"/>
  <c r="L245"/>
  <c r="L246"/>
  <c r="L247"/>
  <c r="J250"/>
  <c r="J251"/>
  <c r="J252"/>
  <c r="J253"/>
  <c r="J254"/>
  <c r="J255"/>
  <c r="L265"/>
  <c r="L266"/>
  <c r="L267"/>
  <c r="L268"/>
  <c r="L269"/>
  <c r="J280"/>
  <c r="J281"/>
  <c r="L285"/>
  <c r="L286"/>
  <c r="L287"/>
  <c r="L288"/>
  <c r="L289"/>
  <c r="J309"/>
  <c r="J310"/>
  <c r="J311"/>
  <c r="J312"/>
  <c r="J313"/>
  <c r="J314"/>
  <c r="J315"/>
  <c r="L323"/>
  <c r="L324"/>
  <c r="L325"/>
  <c r="L326"/>
  <c r="L45"/>
  <c r="L46"/>
  <c r="L49"/>
  <c r="L50"/>
  <c r="L51"/>
  <c r="L52"/>
  <c r="L53"/>
  <c r="L54"/>
  <c r="L55"/>
  <c r="L74"/>
  <c r="L75"/>
  <c r="L94"/>
  <c r="L95"/>
  <c r="L96"/>
  <c r="L97"/>
  <c r="L98"/>
  <c r="L115"/>
  <c r="L116"/>
  <c r="L117"/>
  <c r="L118"/>
  <c r="L119"/>
  <c r="L120"/>
  <c r="L121"/>
  <c r="L122"/>
  <c r="L123"/>
  <c r="L125"/>
  <c r="L126"/>
  <c r="L127"/>
  <c r="L128"/>
  <c r="L129"/>
  <c r="L130"/>
  <c r="L131"/>
  <c r="L132"/>
  <c r="L133"/>
  <c r="L134"/>
  <c r="L135"/>
  <c r="L160"/>
  <c r="L161"/>
  <c r="L162"/>
  <c r="L178"/>
  <c r="L179"/>
  <c r="K246"/>
  <c r="K247"/>
  <c r="K267"/>
  <c r="K268"/>
  <c r="K269"/>
  <c r="L270"/>
  <c r="L277"/>
  <c r="L278"/>
  <c r="J283"/>
  <c r="K285"/>
  <c r="K286"/>
  <c r="K287"/>
  <c r="K288"/>
  <c r="K289"/>
  <c r="J293"/>
  <c r="J294"/>
  <c r="L297"/>
  <c r="J301"/>
  <c r="L304"/>
  <c r="L305"/>
  <c r="L306"/>
  <c r="L307"/>
  <c r="K326"/>
  <c r="L328"/>
  <c r="L1045806"/>
  <c r="L250"/>
  <c r="L251"/>
  <c r="L252"/>
  <c r="L253"/>
  <c r="L254"/>
  <c r="L255"/>
  <c r="L280"/>
  <c r="L281"/>
  <c r="L299"/>
  <c r="L309"/>
  <c r="L310"/>
  <c r="L311"/>
  <c r="L312"/>
  <c r="L313"/>
  <c r="L314"/>
  <c r="L315"/>
  <c r="J132" i="14"/>
  <c r="L132"/>
  <c r="K134"/>
  <c r="L134"/>
  <c r="J139"/>
  <c r="L139"/>
  <c r="K141"/>
  <c r="L141"/>
  <c r="K144"/>
  <c r="L144"/>
  <c r="J147"/>
  <c r="L147"/>
  <c r="K151"/>
  <c r="L151"/>
  <c r="K154"/>
  <c r="L154"/>
  <c r="J157"/>
  <c r="L157"/>
  <c r="J160"/>
  <c r="L160"/>
  <c r="K162"/>
  <c r="L162"/>
  <c r="K164"/>
  <c r="L164"/>
  <c r="J167"/>
  <c r="L167"/>
  <c r="J170"/>
  <c r="L170"/>
  <c r="J173"/>
  <c r="L173"/>
  <c r="K175"/>
  <c r="L175"/>
  <c r="J182"/>
  <c r="L182"/>
  <c r="K184"/>
  <c r="L184"/>
  <c r="K187"/>
  <c r="L187"/>
  <c r="J190"/>
  <c r="L190"/>
  <c r="K192"/>
  <c r="L192"/>
  <c r="K195"/>
  <c r="L195"/>
  <c r="J198"/>
  <c r="L198"/>
  <c r="K200"/>
  <c r="L200"/>
  <c r="K206"/>
  <c r="L206"/>
  <c r="J211"/>
  <c r="L211"/>
  <c r="K212"/>
  <c r="L212"/>
  <c r="K215"/>
  <c r="L215"/>
  <c r="J218"/>
  <c r="L218"/>
  <c r="K220"/>
  <c r="L220"/>
  <c r="K222"/>
  <c r="L222"/>
  <c r="J225"/>
  <c r="L225"/>
  <c r="K227"/>
  <c r="L227"/>
  <c r="K230"/>
  <c r="L230"/>
  <c r="J233"/>
  <c r="L233"/>
  <c r="K235"/>
  <c r="L235"/>
  <c r="K238"/>
  <c r="L238"/>
  <c r="J241"/>
  <c r="L241"/>
  <c r="K243"/>
  <c r="L243"/>
  <c r="K246"/>
  <c r="L246"/>
  <c r="K15" i="13"/>
  <c r="K16"/>
  <c r="K17"/>
  <c r="K18"/>
  <c r="K19"/>
  <c r="K21"/>
  <c r="K22"/>
  <c r="K23"/>
  <c r="K24"/>
  <c r="K27"/>
  <c r="K28"/>
  <c r="K30"/>
  <c r="K31"/>
  <c r="K34"/>
  <c r="K36"/>
  <c r="K38"/>
  <c r="K40"/>
  <c r="K43"/>
  <c r="J59"/>
  <c r="L59"/>
  <c r="J61"/>
  <c r="L61"/>
  <c r="J63"/>
  <c r="L63"/>
  <c r="J65"/>
  <c r="L65"/>
  <c r="K79"/>
  <c r="K80"/>
  <c r="K81"/>
  <c r="K82"/>
  <c r="K83"/>
  <c r="J84"/>
  <c r="J85"/>
  <c r="J86"/>
  <c r="J87"/>
  <c r="J88"/>
  <c r="J89"/>
  <c r="J90"/>
  <c r="J91"/>
  <c r="J92"/>
  <c r="J93"/>
  <c r="K94"/>
  <c r="K95"/>
  <c r="K96"/>
  <c r="K97"/>
  <c r="K98"/>
  <c r="K100"/>
  <c r="K101"/>
  <c r="K102"/>
  <c r="K103"/>
  <c r="K104"/>
  <c r="K105"/>
  <c r="K108"/>
  <c r="K109"/>
  <c r="K110"/>
  <c r="K111"/>
  <c r="K112"/>
  <c r="K113"/>
  <c r="K115"/>
  <c r="K116"/>
  <c r="K117"/>
  <c r="K118"/>
  <c r="K119"/>
  <c r="K120"/>
  <c r="K121"/>
  <c r="K122"/>
  <c r="K123"/>
  <c r="K125"/>
  <c r="K126"/>
  <c r="K127"/>
  <c r="K128"/>
  <c r="K129"/>
  <c r="K130"/>
  <c r="K131"/>
  <c r="K133"/>
  <c r="K135"/>
  <c r="K138"/>
  <c r="K140"/>
  <c r="K142"/>
  <c r="K144"/>
  <c r="K146"/>
  <c r="K148"/>
  <c r="K152"/>
  <c r="K154"/>
  <c r="K156"/>
  <c r="K158"/>
  <c r="K161"/>
  <c r="K164"/>
  <c r="K166"/>
  <c r="K169"/>
  <c r="K172"/>
  <c r="K174"/>
  <c r="K176"/>
  <c r="K179"/>
  <c r="K183"/>
  <c r="K185"/>
  <c r="K187"/>
  <c r="K189"/>
  <c r="K191"/>
  <c r="K193"/>
  <c r="K195"/>
  <c r="K197"/>
  <c r="K199"/>
  <c r="K201"/>
  <c r="K204"/>
  <c r="K206"/>
  <c r="K210"/>
  <c r="K213"/>
  <c r="K215"/>
  <c r="J218"/>
  <c r="J220"/>
  <c r="J223"/>
  <c r="J225"/>
  <c r="J227"/>
  <c r="J229"/>
  <c r="J231"/>
  <c r="J233"/>
  <c r="J235"/>
  <c r="J237"/>
  <c r="J239"/>
  <c r="J241"/>
  <c r="J243"/>
  <c r="J245"/>
  <c r="J247"/>
  <c r="J251"/>
  <c r="J253"/>
  <c r="J255"/>
  <c r="J258"/>
  <c r="J260"/>
  <c r="J262"/>
  <c r="J265"/>
  <c r="J267"/>
  <c r="J269"/>
  <c r="J270"/>
  <c r="J272"/>
  <c r="J274"/>
  <c r="J276"/>
  <c r="J278"/>
  <c r="J281"/>
  <c r="J285"/>
  <c r="J287"/>
  <c r="J289"/>
  <c r="J294"/>
  <c r="J299"/>
  <c r="J304"/>
  <c r="J306"/>
  <c r="J309"/>
  <c r="J311"/>
  <c r="J313"/>
  <c r="K314"/>
  <c r="J315"/>
  <c r="K317"/>
  <c r="J318"/>
  <c r="K319"/>
  <c r="J320"/>
  <c r="K321"/>
  <c r="J323"/>
  <c r="K324"/>
  <c r="J325"/>
  <c r="K326"/>
  <c r="J328"/>
  <c r="J1045806"/>
  <c r="L1045806"/>
  <c r="K15" i="14"/>
  <c r="J16"/>
  <c r="K17"/>
  <c r="J18"/>
  <c r="K19"/>
  <c r="J21"/>
  <c r="J27"/>
  <c r="J30"/>
  <c r="K31"/>
  <c r="J34"/>
  <c r="J38"/>
  <c r="J45"/>
  <c r="K46"/>
  <c r="J49"/>
  <c r="K50"/>
  <c r="J51"/>
  <c r="K52"/>
  <c r="J53"/>
  <c r="K54"/>
  <c r="J55"/>
  <c r="J59"/>
  <c r="K60"/>
  <c r="J61"/>
  <c r="J63"/>
  <c r="J65"/>
  <c r="J74"/>
  <c r="J84"/>
  <c r="J86"/>
  <c r="J88"/>
  <c r="J90"/>
  <c r="K91"/>
  <c r="J92"/>
  <c r="K93"/>
  <c r="K94"/>
  <c r="J95"/>
  <c r="K96"/>
  <c r="J97"/>
  <c r="K98"/>
  <c r="J115"/>
  <c r="J117"/>
  <c r="J119"/>
  <c r="J121"/>
  <c r="J123"/>
  <c r="J126"/>
  <c r="J128"/>
  <c r="J130"/>
  <c r="K131"/>
  <c r="J134"/>
  <c r="J135"/>
  <c r="K138"/>
  <c r="J141"/>
  <c r="J142"/>
  <c r="J151"/>
  <c r="J152"/>
  <c r="J162"/>
  <c r="K166"/>
  <c r="K169"/>
  <c r="K172"/>
  <c r="J175"/>
  <c r="J176"/>
  <c r="K179"/>
  <c r="J184"/>
  <c r="J185"/>
  <c r="K189"/>
  <c r="J192"/>
  <c r="J193"/>
  <c r="K197"/>
  <c r="J200"/>
  <c r="J201"/>
  <c r="J204"/>
  <c r="J212"/>
  <c r="J213"/>
  <c r="J220"/>
  <c r="J221"/>
  <c r="J227"/>
  <c r="J228"/>
  <c r="J235"/>
  <c r="J236"/>
  <c r="J243"/>
  <c r="J244"/>
  <c r="J253"/>
  <c r="J260"/>
  <c r="J267"/>
  <c r="J270"/>
  <c r="J274"/>
  <c r="J275"/>
  <c r="J281"/>
  <c r="J306"/>
  <c r="J307"/>
  <c r="J313"/>
  <c r="J314"/>
  <c r="J317"/>
  <c r="J323"/>
  <c r="J324"/>
  <c r="L323"/>
  <c r="L321"/>
  <c r="L319"/>
  <c r="L317"/>
  <c r="L313"/>
  <c r="L311"/>
  <c r="L309"/>
  <c r="L307"/>
  <c r="L305"/>
  <c r="L301"/>
  <c r="L299"/>
  <c r="L297"/>
  <c r="L293"/>
  <c r="L289"/>
  <c r="L287"/>
  <c r="L283"/>
  <c r="L281"/>
  <c r="L277"/>
  <c r="L275"/>
  <c r="L273"/>
  <c r="L271"/>
  <c r="L269"/>
  <c r="L267"/>
  <c r="L265"/>
  <c r="L263"/>
  <c r="L261"/>
  <c r="L259"/>
  <c r="L257"/>
  <c r="L255"/>
  <c r="L253"/>
  <c r="L251"/>
  <c r="K133"/>
  <c r="L133"/>
  <c r="K137"/>
  <c r="L137"/>
  <c r="K140"/>
  <c r="L140"/>
  <c r="J143"/>
  <c r="L143"/>
  <c r="K145"/>
  <c r="L145"/>
  <c r="K148"/>
  <c r="L148"/>
  <c r="J153"/>
  <c r="L153"/>
  <c r="K155"/>
  <c r="L155"/>
  <c r="K158"/>
  <c r="L158"/>
  <c r="K161"/>
  <c r="L161"/>
  <c r="J163"/>
  <c r="L163"/>
  <c r="K165"/>
  <c r="L165"/>
  <c r="K174"/>
  <c r="L174"/>
  <c r="K178"/>
  <c r="L178"/>
  <c r="K183"/>
  <c r="L183"/>
  <c r="J186"/>
  <c r="L186"/>
  <c r="K188"/>
  <c r="L188"/>
  <c r="K191"/>
  <c r="L191"/>
  <c r="J194"/>
  <c r="L194"/>
  <c r="K196"/>
  <c r="L196"/>
  <c r="K199"/>
  <c r="L199"/>
  <c r="J202"/>
  <c r="L202"/>
  <c r="J205"/>
  <c r="L205"/>
  <c r="K209"/>
  <c r="L209"/>
  <c r="J214"/>
  <c r="L214"/>
  <c r="K216"/>
  <c r="L216"/>
  <c r="K219"/>
  <c r="L219"/>
  <c r="K223"/>
  <c r="L223"/>
  <c r="K226"/>
  <c r="L226"/>
  <c r="J229"/>
  <c r="L229"/>
  <c r="K231"/>
  <c r="L231"/>
  <c r="K234"/>
  <c r="L234"/>
  <c r="J237"/>
  <c r="L237"/>
  <c r="K239"/>
  <c r="L239"/>
  <c r="K242"/>
  <c r="L242"/>
  <c r="J245"/>
  <c r="L245"/>
  <c r="K247"/>
  <c r="L247"/>
  <c r="J79" i="13"/>
  <c r="J80"/>
  <c r="J81"/>
  <c r="J82"/>
  <c r="J83"/>
  <c r="J94"/>
  <c r="J95"/>
  <c r="J96"/>
  <c r="J97"/>
  <c r="J98"/>
  <c r="J100"/>
  <c r="J101"/>
  <c r="J102"/>
  <c r="J103"/>
  <c r="J104"/>
  <c r="J105"/>
  <c r="J108"/>
  <c r="J109"/>
  <c r="J110"/>
  <c r="J111"/>
  <c r="J112"/>
  <c r="J113"/>
  <c r="J115"/>
  <c r="J116"/>
  <c r="J117"/>
  <c r="J118"/>
  <c r="J119"/>
  <c r="J120"/>
  <c r="J121"/>
  <c r="J122"/>
  <c r="J123"/>
  <c r="J125"/>
  <c r="J126"/>
  <c r="J127"/>
  <c r="J128"/>
  <c r="J129"/>
  <c r="J130"/>
  <c r="J15" i="14"/>
  <c r="K16"/>
  <c r="J17"/>
  <c r="K18"/>
  <c r="J19"/>
  <c r="K30"/>
  <c r="J31"/>
  <c r="J36"/>
  <c r="K38"/>
  <c r="J40"/>
  <c r="K45"/>
  <c r="J46"/>
  <c r="K49"/>
  <c r="J50"/>
  <c r="K51"/>
  <c r="J52"/>
  <c r="K53"/>
  <c r="J54"/>
  <c r="K55"/>
  <c r="K59"/>
  <c r="J60"/>
  <c r="K61"/>
  <c r="J62"/>
  <c r="K63"/>
  <c r="J64"/>
  <c r="K65"/>
  <c r="J67"/>
  <c r="K74"/>
  <c r="J75"/>
  <c r="K84"/>
  <c r="J85"/>
  <c r="K86"/>
  <c r="J87"/>
  <c r="K88"/>
  <c r="J89"/>
  <c r="K90"/>
  <c r="J91"/>
  <c r="K92"/>
  <c r="J93"/>
  <c r="J94"/>
  <c r="K95"/>
  <c r="J96"/>
  <c r="K97"/>
  <c r="J98"/>
  <c r="K115"/>
  <c r="J116"/>
  <c r="K117"/>
  <c r="J118"/>
  <c r="K119"/>
  <c r="J120"/>
  <c r="K121"/>
  <c r="J122"/>
  <c r="K123"/>
  <c r="J125"/>
  <c r="K126"/>
  <c r="J127"/>
  <c r="K128"/>
  <c r="J129"/>
  <c r="K130"/>
  <c r="J131"/>
  <c r="K135"/>
  <c r="J137"/>
  <c r="J138"/>
  <c r="K142"/>
  <c r="J145"/>
  <c r="J146"/>
  <c r="K152"/>
  <c r="J155"/>
  <c r="J156"/>
  <c r="J165"/>
  <c r="J166"/>
  <c r="J169"/>
  <c r="J172"/>
  <c r="K176"/>
  <c r="J178"/>
  <c r="J179"/>
  <c r="K185"/>
  <c r="J188"/>
  <c r="J189"/>
  <c r="K193"/>
  <c r="J196"/>
  <c r="J197"/>
  <c r="K201"/>
  <c r="K204"/>
  <c r="J209"/>
  <c r="J210"/>
  <c r="K213"/>
  <c r="J216"/>
  <c r="J217"/>
  <c r="K221"/>
  <c r="J223"/>
  <c r="J224"/>
  <c r="K228"/>
  <c r="J231"/>
  <c r="J232"/>
  <c r="K236"/>
  <c r="J239"/>
  <c r="J240"/>
  <c r="K244"/>
  <c r="J247"/>
  <c r="J250"/>
  <c r="J254"/>
  <c r="K260"/>
  <c r="J268"/>
  <c r="K270"/>
  <c r="J276"/>
  <c r="J278"/>
  <c r="J285"/>
  <c r="J287"/>
  <c r="J288"/>
  <c r="J309"/>
  <c r="J310"/>
  <c r="K314"/>
  <c r="J315"/>
  <c r="J318"/>
  <c r="J320"/>
  <c r="K324"/>
  <c r="J325"/>
  <c r="J328"/>
  <c r="J1045806"/>
  <c r="L328"/>
  <c r="L326"/>
  <c r="L320"/>
  <c r="L318"/>
  <c r="L312"/>
  <c r="L306"/>
  <c r="L304"/>
  <c r="L294"/>
  <c r="L286"/>
  <c r="L280"/>
  <c r="L278"/>
  <c r="L276"/>
  <c r="L274"/>
  <c r="L272"/>
  <c r="L266"/>
  <c r="L262"/>
  <c r="L258"/>
  <c r="L252"/>
  <c r="L15" i="15"/>
  <c r="J16"/>
  <c r="L17"/>
  <c r="J22"/>
  <c r="J24"/>
  <c r="J28"/>
  <c r="K36"/>
  <c r="L38"/>
  <c r="J40"/>
  <c r="J45"/>
  <c r="K46"/>
  <c r="K49"/>
  <c r="J50"/>
  <c r="J51"/>
  <c r="K52"/>
  <c r="K53"/>
  <c r="J54"/>
  <c r="J55"/>
  <c r="L59"/>
  <c r="J60"/>
  <c r="L61"/>
  <c r="J63"/>
  <c r="L68"/>
  <c r="J69"/>
  <c r="L70"/>
  <c r="J71"/>
  <c r="K71"/>
  <c r="L72"/>
  <c r="J74"/>
  <c r="J75"/>
  <c r="L87"/>
  <c r="J88"/>
  <c r="L89"/>
  <c r="J91"/>
  <c r="K94"/>
  <c r="J95"/>
  <c r="J96"/>
  <c r="K97"/>
  <c r="K98"/>
  <c r="J100"/>
  <c r="L101"/>
  <c r="J102"/>
  <c r="K102"/>
  <c r="L103"/>
  <c r="J104"/>
  <c r="L105"/>
  <c r="J108"/>
  <c r="K108"/>
  <c r="L109"/>
  <c r="J110"/>
  <c r="L111"/>
  <c r="J112"/>
  <c r="K112"/>
  <c r="L113"/>
  <c r="J115"/>
  <c r="J116"/>
  <c r="K117"/>
  <c r="K118"/>
  <c r="J119"/>
  <c r="J120"/>
  <c r="K121"/>
  <c r="K122"/>
  <c r="J123"/>
  <c r="J125"/>
  <c r="K126"/>
  <c r="K127"/>
  <c r="J128"/>
  <c r="J129"/>
  <c r="K130"/>
  <c r="K131"/>
  <c r="J132"/>
  <c r="J133"/>
  <c r="K134"/>
  <c r="K135"/>
  <c r="J151"/>
  <c r="L155"/>
  <c r="J156"/>
  <c r="L157"/>
  <c r="J160"/>
  <c r="J161"/>
  <c r="K162"/>
  <c r="L169"/>
  <c r="J170"/>
  <c r="J172"/>
  <c r="L173"/>
  <c r="J175"/>
  <c r="J178"/>
  <c r="J179"/>
  <c r="K209"/>
  <c r="K210"/>
  <c r="K211"/>
  <c r="L222"/>
  <c r="J224"/>
  <c r="L228"/>
  <c r="J229"/>
  <c r="L230"/>
  <c r="J232"/>
  <c r="L236"/>
  <c r="J237"/>
  <c r="L238"/>
  <c r="J240"/>
  <c r="L244"/>
  <c r="J245"/>
  <c r="L246"/>
  <c r="J265"/>
  <c r="J267"/>
  <c r="J269"/>
  <c r="K270"/>
  <c r="J271"/>
  <c r="K272"/>
  <c r="J273"/>
  <c r="K274"/>
  <c r="J275"/>
  <c r="K276"/>
  <c r="J277"/>
  <c r="K278"/>
  <c r="J281"/>
  <c r="K281"/>
  <c r="J285"/>
  <c r="J286"/>
  <c r="J287"/>
  <c r="J288"/>
  <c r="J289"/>
  <c r="J297"/>
  <c r="J299"/>
  <c r="L299"/>
  <c r="K304"/>
  <c r="J305"/>
  <c r="K306"/>
  <c r="J307"/>
  <c r="J309"/>
  <c r="K309"/>
  <c r="J310"/>
  <c r="L310"/>
  <c r="J311"/>
  <c r="L312"/>
  <c r="J313"/>
  <c r="K313"/>
  <c r="J314"/>
  <c r="L314"/>
  <c r="J315"/>
  <c r="J323"/>
  <c r="J325"/>
  <c r="J328"/>
  <c r="J24" i="16"/>
  <c r="J38"/>
  <c r="J40"/>
  <c r="K45"/>
  <c r="J46"/>
  <c r="J49"/>
  <c r="K50"/>
  <c r="K51"/>
  <c r="K52"/>
  <c r="K53"/>
  <c r="K54"/>
  <c r="K55"/>
  <c r="J57"/>
  <c r="J74"/>
  <c r="J75"/>
  <c r="K94"/>
  <c r="K95"/>
  <c r="K96"/>
  <c r="K97"/>
  <c r="K98"/>
  <c r="K100"/>
  <c r="K101"/>
  <c r="K102"/>
  <c r="K103"/>
  <c r="K104"/>
  <c r="K105"/>
  <c r="K108"/>
  <c r="K109"/>
  <c r="K110"/>
  <c r="J116"/>
  <c r="K117"/>
  <c r="J118"/>
  <c r="K119"/>
  <c r="J120"/>
  <c r="K121"/>
  <c r="J122"/>
  <c r="J123"/>
  <c r="J125"/>
  <c r="J126"/>
  <c r="J127"/>
  <c r="J128"/>
  <c r="J129"/>
  <c r="J130"/>
  <c r="J131"/>
  <c r="L131"/>
  <c r="K131"/>
  <c r="L134"/>
  <c r="K134"/>
  <c r="L19" i="15"/>
  <c r="J30"/>
  <c r="L31"/>
  <c r="K45"/>
  <c r="J46"/>
  <c r="K51"/>
  <c r="J52"/>
  <c r="K55"/>
  <c r="K57"/>
  <c r="L58"/>
  <c r="L63"/>
  <c r="J64"/>
  <c r="L65"/>
  <c r="J67"/>
  <c r="K75"/>
  <c r="K77"/>
  <c r="L78"/>
  <c r="K81"/>
  <c r="L82"/>
  <c r="J84"/>
  <c r="L85"/>
  <c r="L91"/>
  <c r="J92"/>
  <c r="L93"/>
  <c r="K96"/>
  <c r="J97"/>
  <c r="K116"/>
  <c r="J117"/>
  <c r="K120"/>
  <c r="J121"/>
  <c r="K125"/>
  <c r="J126"/>
  <c r="K129"/>
  <c r="J130"/>
  <c r="K133"/>
  <c r="J134"/>
  <c r="K137"/>
  <c r="K138"/>
  <c r="K139"/>
  <c r="K140"/>
  <c r="K141"/>
  <c r="K142"/>
  <c r="K143"/>
  <c r="K144"/>
  <c r="K145"/>
  <c r="K146"/>
  <c r="K147"/>
  <c r="K148"/>
  <c r="L151"/>
  <c r="J152"/>
  <c r="L153"/>
  <c r="K161"/>
  <c r="J162"/>
  <c r="J163"/>
  <c r="J164"/>
  <c r="J165"/>
  <c r="J166"/>
  <c r="J167"/>
  <c r="L175"/>
  <c r="J176"/>
  <c r="K179"/>
  <c r="K184"/>
  <c r="L185"/>
  <c r="K188"/>
  <c r="L189"/>
  <c r="K192"/>
  <c r="L193"/>
  <c r="K196"/>
  <c r="L197"/>
  <c r="K200"/>
  <c r="L201"/>
  <c r="J204"/>
  <c r="L205"/>
  <c r="K214"/>
  <c r="L215"/>
  <c r="K218"/>
  <c r="L219"/>
  <c r="L224"/>
  <c r="J225"/>
  <c r="L226"/>
  <c r="L232"/>
  <c r="J233"/>
  <c r="L234"/>
  <c r="L240"/>
  <c r="J241"/>
  <c r="L242"/>
  <c r="K250"/>
  <c r="K251"/>
  <c r="K252"/>
  <c r="K253"/>
  <c r="K254"/>
  <c r="K255"/>
  <c r="J270"/>
  <c r="J272"/>
  <c r="J274"/>
  <c r="J276"/>
  <c r="J278"/>
  <c r="J304"/>
  <c r="J306"/>
  <c r="K312"/>
  <c r="J15" i="16"/>
  <c r="J16"/>
  <c r="J17"/>
  <c r="J18"/>
  <c r="J19"/>
  <c r="J30"/>
  <c r="J31"/>
  <c r="J34"/>
  <c r="J45"/>
  <c r="K49"/>
  <c r="J50"/>
  <c r="J59"/>
  <c r="J60"/>
  <c r="J61"/>
  <c r="J62"/>
  <c r="J63"/>
  <c r="J64"/>
  <c r="J65"/>
  <c r="K68"/>
  <c r="M68" i="22" s="1"/>
  <c r="K69" i="16"/>
  <c r="K70"/>
  <c r="K71"/>
  <c r="K72"/>
  <c r="M72" i="22" s="1"/>
  <c r="K74" i="16"/>
  <c r="K75"/>
  <c r="K77"/>
  <c r="K78"/>
  <c r="M78" i="22" s="1"/>
  <c r="J79" i="16"/>
  <c r="K79"/>
  <c r="J80"/>
  <c r="K80"/>
  <c r="J81"/>
  <c r="J83"/>
  <c r="J84"/>
  <c r="J85"/>
  <c r="J86"/>
  <c r="J87"/>
  <c r="J88"/>
  <c r="J89"/>
  <c r="J90"/>
  <c r="J91"/>
  <c r="J92"/>
  <c r="J93"/>
  <c r="J94"/>
  <c r="J95"/>
  <c r="J96"/>
  <c r="J97"/>
  <c r="J98"/>
  <c r="J112"/>
  <c r="J115"/>
  <c r="K116"/>
  <c r="J117"/>
  <c r="K118"/>
  <c r="J119"/>
  <c r="K120"/>
  <c r="J121"/>
  <c r="K122"/>
  <c r="K123"/>
  <c r="K125"/>
  <c r="K126"/>
  <c r="K127"/>
  <c r="K128"/>
  <c r="K129"/>
  <c r="K130"/>
  <c r="J134"/>
  <c r="K160"/>
  <c r="K161"/>
  <c r="K162"/>
  <c r="J172"/>
  <c r="J173"/>
  <c r="J174"/>
  <c r="J175"/>
  <c r="J176"/>
  <c r="J204"/>
  <c r="J205"/>
  <c r="J206"/>
  <c r="J220"/>
  <c r="J265"/>
  <c r="J266"/>
  <c r="J267"/>
  <c r="J268"/>
  <c r="J269"/>
  <c r="J271"/>
  <c r="J273"/>
  <c r="K275"/>
  <c r="K276"/>
  <c r="K277"/>
  <c r="K278"/>
  <c r="J285"/>
  <c r="J286"/>
  <c r="J287"/>
  <c r="J288"/>
  <c r="J289"/>
  <c r="K297"/>
  <c r="J304"/>
  <c r="K317"/>
  <c r="K328"/>
  <c r="J23" i="17"/>
  <c r="J24"/>
  <c r="J27"/>
  <c r="J28"/>
  <c r="K36"/>
  <c r="J38"/>
  <c r="K40"/>
  <c r="J43"/>
  <c r="K57"/>
  <c r="J58"/>
  <c r="J59"/>
  <c r="L62"/>
  <c r="J63"/>
  <c r="J65"/>
  <c r="J68"/>
  <c r="K69"/>
  <c r="J70"/>
  <c r="K71"/>
  <c r="J72"/>
  <c r="K77"/>
  <c r="J78"/>
  <c r="K79"/>
  <c r="J80"/>
  <c r="K81"/>
  <c r="J82"/>
  <c r="K83"/>
  <c r="J85"/>
  <c r="J87"/>
  <c r="L91"/>
  <c r="J100"/>
  <c r="K101"/>
  <c r="J102"/>
  <c r="K103"/>
  <c r="J104"/>
  <c r="K105"/>
  <c r="J108"/>
  <c r="K109"/>
  <c r="J110"/>
  <c r="K111"/>
  <c r="J112"/>
  <c r="J126"/>
  <c r="J127"/>
  <c r="J129"/>
  <c r="J131"/>
  <c r="J133"/>
  <c r="J135"/>
  <c r="K137"/>
  <c r="J138"/>
  <c r="K139"/>
  <c r="J140"/>
  <c r="K141"/>
  <c r="J142"/>
  <c r="K143"/>
  <c r="J144"/>
  <c r="K145"/>
  <c r="J146"/>
  <c r="K147"/>
  <c r="J148"/>
  <c r="J161"/>
  <c r="J163"/>
  <c r="K164"/>
  <c r="J165"/>
  <c r="K166"/>
  <c r="J167"/>
  <c r="K169"/>
  <c r="K170"/>
  <c r="J173"/>
  <c r="J175"/>
  <c r="J178"/>
  <c r="J210"/>
  <c r="J250"/>
  <c r="J252"/>
  <c r="J253"/>
  <c r="J254"/>
  <c r="J255"/>
  <c r="J258"/>
  <c r="J260"/>
  <c r="J262"/>
  <c r="J283"/>
  <c r="J293"/>
  <c r="K294"/>
  <c r="J299"/>
  <c r="K301"/>
  <c r="K309"/>
  <c r="J310"/>
  <c r="K311"/>
  <c r="J312"/>
  <c r="J317"/>
  <c r="K318"/>
  <c r="J319"/>
  <c r="J325"/>
  <c r="K132" i="16"/>
  <c r="J133"/>
  <c r="J135"/>
  <c r="J137"/>
  <c r="J145"/>
  <c r="J147"/>
  <c r="J151"/>
  <c r="J152"/>
  <c r="J153"/>
  <c r="J154"/>
  <c r="J155"/>
  <c r="J156"/>
  <c r="J157"/>
  <c r="J158"/>
  <c r="J160"/>
  <c r="J161"/>
  <c r="J162"/>
  <c r="J169"/>
  <c r="K169"/>
  <c r="J170"/>
  <c r="K170"/>
  <c r="K178"/>
  <c r="K179"/>
  <c r="J182"/>
  <c r="K182"/>
  <c r="J183"/>
  <c r="K183"/>
  <c r="J184"/>
  <c r="K184"/>
  <c r="J185"/>
  <c r="K185"/>
  <c r="J186"/>
  <c r="K186"/>
  <c r="J187"/>
  <c r="K187"/>
  <c r="J188"/>
  <c r="K188"/>
  <c r="J189"/>
  <c r="K189"/>
  <c r="J190"/>
  <c r="K190"/>
  <c r="J191"/>
  <c r="J193"/>
  <c r="J195"/>
  <c r="J197"/>
  <c r="J199"/>
  <c r="J201"/>
  <c r="J213"/>
  <c r="J215"/>
  <c r="J217"/>
  <c r="J219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58"/>
  <c r="J260"/>
  <c r="J262"/>
  <c r="J270"/>
  <c r="K271"/>
  <c r="J272"/>
  <c r="K273"/>
  <c r="J274"/>
  <c r="J275"/>
  <c r="J276"/>
  <c r="J277"/>
  <c r="J278"/>
  <c r="J293"/>
  <c r="K293"/>
  <c r="J294"/>
  <c r="J297"/>
  <c r="J299"/>
  <c r="J301"/>
  <c r="K304"/>
  <c r="K305"/>
  <c r="K306"/>
  <c r="K307"/>
  <c r="J310"/>
  <c r="J312"/>
  <c r="J319"/>
  <c r="J321"/>
  <c r="J323"/>
  <c r="J324"/>
  <c r="J325"/>
  <c r="J326"/>
  <c r="J1045806"/>
  <c r="J16" i="17"/>
  <c r="J18"/>
  <c r="J21"/>
  <c r="J22"/>
  <c r="J36"/>
  <c r="J40"/>
  <c r="K43"/>
  <c r="J57"/>
  <c r="K58"/>
  <c r="L60"/>
  <c r="J67"/>
  <c r="J69"/>
  <c r="J71"/>
  <c r="J77"/>
  <c r="J79"/>
  <c r="J81"/>
  <c r="J83"/>
  <c r="K100"/>
  <c r="J101"/>
  <c r="K102"/>
  <c r="J103"/>
  <c r="K104"/>
  <c r="J105"/>
  <c r="J109"/>
  <c r="J111"/>
  <c r="J113"/>
  <c r="K113"/>
  <c r="K115"/>
  <c r="K116"/>
  <c r="K117"/>
  <c r="K118"/>
  <c r="K119"/>
  <c r="K120"/>
  <c r="K121"/>
  <c r="K122"/>
  <c r="K123"/>
  <c r="K125"/>
  <c r="K126"/>
  <c r="J137"/>
  <c r="J139"/>
  <c r="J141"/>
  <c r="K142"/>
  <c r="J143"/>
  <c r="K144"/>
  <c r="J145"/>
  <c r="K146"/>
  <c r="J147"/>
  <c r="K148"/>
  <c r="J160"/>
  <c r="J162"/>
  <c r="K163"/>
  <c r="J164"/>
  <c r="K165"/>
  <c r="J166"/>
  <c r="K167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J205"/>
  <c r="J209"/>
  <c r="K210"/>
  <c r="J211"/>
  <c r="J212"/>
  <c r="K212"/>
  <c r="J213"/>
  <c r="K213"/>
  <c r="J214"/>
  <c r="K214"/>
  <c r="J215"/>
  <c r="K215"/>
  <c r="J216"/>
  <c r="K216"/>
  <c r="J217"/>
  <c r="K217"/>
  <c r="J218"/>
  <c r="K218"/>
  <c r="J219"/>
  <c r="K219"/>
  <c r="J220"/>
  <c r="K220"/>
  <c r="J221"/>
  <c r="K221"/>
  <c r="J223"/>
  <c r="J225"/>
  <c r="J227"/>
  <c r="J229"/>
  <c r="J231"/>
  <c r="J233"/>
  <c r="J235"/>
  <c r="J237"/>
  <c r="J239"/>
  <c r="J241"/>
  <c r="J243"/>
  <c r="J245"/>
  <c r="J247"/>
  <c r="K250"/>
  <c r="J251"/>
  <c r="J257"/>
  <c r="K258"/>
  <c r="J259"/>
  <c r="K260"/>
  <c r="J261"/>
  <c r="K262"/>
  <c r="J263"/>
  <c r="J265"/>
  <c r="J267"/>
  <c r="J269"/>
  <c r="J280"/>
  <c r="J281"/>
  <c r="K283"/>
  <c r="K293"/>
  <c r="J294"/>
  <c r="J301"/>
  <c r="J309"/>
  <c r="K310"/>
  <c r="J311"/>
  <c r="K312"/>
  <c r="J313"/>
  <c r="J314"/>
  <c r="J315"/>
  <c r="K317"/>
  <c r="J318"/>
  <c r="K319"/>
  <c r="K320"/>
  <c r="J321"/>
  <c r="K321"/>
  <c r="J324"/>
  <c r="L30"/>
  <c r="L31"/>
  <c r="L34"/>
  <c r="L59"/>
  <c r="L84"/>
  <c r="L86"/>
  <c r="L89"/>
  <c r="L92"/>
  <c r="L155"/>
  <c r="L156"/>
  <c r="L157"/>
  <c r="L175"/>
  <c r="L176"/>
  <c r="L223"/>
  <c r="L225"/>
  <c r="L228"/>
  <c r="L233"/>
  <c r="L234"/>
  <c r="L235"/>
  <c r="L240"/>
  <c r="L241"/>
  <c r="L247"/>
  <c r="L266"/>
  <c r="L267"/>
  <c r="L286"/>
  <c r="L288"/>
  <c r="L323"/>
  <c r="K21"/>
  <c r="K23"/>
  <c r="K24"/>
  <c r="K27"/>
  <c r="K28"/>
  <c r="J45"/>
  <c r="J46"/>
  <c r="J49"/>
  <c r="J50"/>
  <c r="J51"/>
  <c r="J52"/>
  <c r="J53"/>
  <c r="J54"/>
  <c r="J55"/>
  <c r="K67"/>
  <c r="J74"/>
  <c r="J75"/>
  <c r="J94"/>
  <c r="J95"/>
  <c r="J96"/>
  <c r="J97"/>
  <c r="J98"/>
  <c r="L113"/>
  <c r="L169"/>
  <c r="L170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12"/>
  <c r="L213"/>
  <c r="L214"/>
  <c r="L215"/>
  <c r="L216"/>
  <c r="L217"/>
  <c r="L218"/>
  <c r="L219"/>
  <c r="L220"/>
  <c r="L221"/>
  <c r="K252"/>
  <c r="K253"/>
  <c r="K254"/>
  <c r="K255"/>
  <c r="J270"/>
  <c r="J271"/>
  <c r="J272"/>
  <c r="J273"/>
  <c r="J274"/>
  <c r="J275"/>
  <c r="J276"/>
  <c r="J277"/>
  <c r="J278"/>
  <c r="K280"/>
  <c r="K281"/>
  <c r="J297"/>
  <c r="K299"/>
  <c r="J304"/>
  <c r="J305"/>
  <c r="J306"/>
  <c r="J307"/>
  <c r="K313"/>
  <c r="K314"/>
  <c r="K315"/>
  <c r="L321"/>
  <c r="J328"/>
  <c r="L1045806"/>
  <c r="K1045806"/>
  <c r="L16"/>
  <c r="L87"/>
  <c r="L90"/>
  <c r="L93"/>
  <c r="L154"/>
  <c r="L158"/>
  <c r="L174"/>
  <c r="L204"/>
  <c r="L205"/>
  <c r="L206"/>
  <c r="L222"/>
  <c r="L226"/>
  <c r="L229"/>
  <c r="L232"/>
  <c r="L239"/>
  <c r="L265"/>
  <c r="L268"/>
  <c r="L285"/>
  <c r="L289"/>
  <c r="L324"/>
  <c r="L325"/>
  <c r="K15"/>
  <c r="K16"/>
  <c r="K17"/>
  <c r="K18"/>
  <c r="K19"/>
  <c r="K30"/>
  <c r="K31"/>
  <c r="K34"/>
  <c r="K38"/>
  <c r="L45"/>
  <c r="L46"/>
  <c r="L49"/>
  <c r="L50"/>
  <c r="L51"/>
  <c r="L52"/>
  <c r="L53"/>
  <c r="L54"/>
  <c r="L55"/>
  <c r="K59"/>
  <c r="K60"/>
  <c r="K61"/>
  <c r="K62"/>
  <c r="K63"/>
  <c r="K64"/>
  <c r="K65"/>
  <c r="L74"/>
  <c r="L75"/>
  <c r="K84"/>
  <c r="K85"/>
  <c r="K86"/>
  <c r="K87"/>
  <c r="K88"/>
  <c r="K89"/>
  <c r="K90"/>
  <c r="K91"/>
  <c r="K92"/>
  <c r="K93"/>
  <c r="L94"/>
  <c r="L95"/>
  <c r="L96"/>
  <c r="L97"/>
  <c r="L98"/>
  <c r="L127"/>
  <c r="L128"/>
  <c r="L129"/>
  <c r="L130"/>
  <c r="L131"/>
  <c r="L132"/>
  <c r="L133"/>
  <c r="L134"/>
  <c r="L135"/>
  <c r="K151"/>
  <c r="K152"/>
  <c r="K153"/>
  <c r="K154"/>
  <c r="K155"/>
  <c r="K156"/>
  <c r="K157"/>
  <c r="K158"/>
  <c r="L160"/>
  <c r="L161"/>
  <c r="L162"/>
  <c r="K172"/>
  <c r="K173"/>
  <c r="K174"/>
  <c r="K175"/>
  <c r="K176"/>
  <c r="L178"/>
  <c r="L179"/>
  <c r="K204"/>
  <c r="K205"/>
  <c r="K206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65"/>
  <c r="K266"/>
  <c r="K267"/>
  <c r="K268"/>
  <c r="K269"/>
  <c r="L270"/>
  <c r="L271"/>
  <c r="L272"/>
  <c r="L273"/>
  <c r="L274"/>
  <c r="L275"/>
  <c r="L276"/>
  <c r="L277"/>
  <c r="L278"/>
  <c r="K285"/>
  <c r="K286"/>
  <c r="K287"/>
  <c r="K288"/>
  <c r="K289"/>
  <c r="L297"/>
  <c r="L304"/>
  <c r="L305"/>
  <c r="L306"/>
  <c r="L307"/>
  <c r="K323"/>
  <c r="K324"/>
  <c r="K325"/>
  <c r="K326"/>
  <c r="L328"/>
  <c r="L15"/>
  <c r="L17"/>
  <c r="L18"/>
  <c r="L19"/>
  <c r="L38"/>
  <c r="L61"/>
  <c r="L63"/>
  <c r="L64"/>
  <c r="L65"/>
  <c r="L85"/>
  <c r="L88"/>
  <c r="L151"/>
  <c r="L152"/>
  <c r="L153"/>
  <c r="L172"/>
  <c r="L173"/>
  <c r="L224"/>
  <c r="L227"/>
  <c r="L230"/>
  <c r="L231"/>
  <c r="L236"/>
  <c r="L237"/>
  <c r="L238"/>
  <c r="L242"/>
  <c r="L243"/>
  <c r="L244"/>
  <c r="L245"/>
  <c r="L246"/>
  <c r="L269"/>
  <c r="L287"/>
  <c r="L326"/>
  <c r="L21" i="16"/>
  <c r="L40"/>
  <c r="L43"/>
  <c r="L137"/>
  <c r="L144"/>
  <c r="L147"/>
  <c r="L148"/>
  <c r="L310"/>
  <c r="L312"/>
  <c r="K21"/>
  <c r="K22"/>
  <c r="K23"/>
  <c r="K24"/>
  <c r="K27"/>
  <c r="K28"/>
  <c r="K36"/>
  <c r="K40"/>
  <c r="K43"/>
  <c r="L57"/>
  <c r="L58"/>
  <c r="K67"/>
  <c r="L68"/>
  <c r="L69"/>
  <c r="L70"/>
  <c r="L71"/>
  <c r="L72"/>
  <c r="L77"/>
  <c r="L78"/>
  <c r="L79"/>
  <c r="L80"/>
  <c r="L81"/>
  <c r="L82"/>
  <c r="L83"/>
  <c r="L100"/>
  <c r="L101"/>
  <c r="L102"/>
  <c r="L103"/>
  <c r="L104"/>
  <c r="L105"/>
  <c r="L108"/>
  <c r="L109"/>
  <c r="L110"/>
  <c r="L111"/>
  <c r="L112"/>
  <c r="L113"/>
  <c r="K137"/>
  <c r="K138"/>
  <c r="K139"/>
  <c r="K140"/>
  <c r="K141"/>
  <c r="K142"/>
  <c r="K143"/>
  <c r="K144"/>
  <c r="K145"/>
  <c r="K146"/>
  <c r="K147"/>
  <c r="K148"/>
  <c r="K163"/>
  <c r="K164"/>
  <c r="K165"/>
  <c r="K166"/>
  <c r="K167"/>
  <c r="L169"/>
  <c r="L170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K209"/>
  <c r="K210"/>
  <c r="K211"/>
  <c r="L212"/>
  <c r="L213"/>
  <c r="L214"/>
  <c r="L215"/>
  <c r="L216"/>
  <c r="L217"/>
  <c r="L218"/>
  <c r="L219"/>
  <c r="L220"/>
  <c r="L221"/>
  <c r="K250"/>
  <c r="K251"/>
  <c r="K252"/>
  <c r="K253"/>
  <c r="K254"/>
  <c r="K255"/>
  <c r="L257"/>
  <c r="L258"/>
  <c r="L259"/>
  <c r="L260"/>
  <c r="L261"/>
  <c r="L262"/>
  <c r="L263"/>
  <c r="K280"/>
  <c r="K281"/>
  <c r="L283"/>
  <c r="L293"/>
  <c r="L294"/>
  <c r="K299"/>
  <c r="L301"/>
  <c r="K309"/>
  <c r="K310"/>
  <c r="K311"/>
  <c r="K312"/>
  <c r="K313"/>
  <c r="K314"/>
  <c r="K315"/>
  <c r="L317"/>
  <c r="L318"/>
  <c r="L319"/>
  <c r="L320"/>
  <c r="L321"/>
  <c r="J328"/>
  <c r="L1045806"/>
  <c r="L23"/>
  <c r="L24"/>
  <c r="L67"/>
  <c r="L138"/>
  <c r="L145"/>
  <c r="L281"/>
  <c r="L299"/>
  <c r="L311"/>
  <c r="L313"/>
  <c r="L15"/>
  <c r="L16"/>
  <c r="L17"/>
  <c r="L18"/>
  <c r="L19"/>
  <c r="J22"/>
  <c r="J27"/>
  <c r="J28"/>
  <c r="L30"/>
  <c r="L31"/>
  <c r="L34"/>
  <c r="J36"/>
  <c r="L38"/>
  <c r="K57"/>
  <c r="K58"/>
  <c r="L59"/>
  <c r="L60"/>
  <c r="L61"/>
  <c r="L62"/>
  <c r="L63"/>
  <c r="L64"/>
  <c r="L65"/>
  <c r="K81"/>
  <c r="K82"/>
  <c r="K83"/>
  <c r="L84"/>
  <c r="L85"/>
  <c r="L86"/>
  <c r="L87"/>
  <c r="L88"/>
  <c r="L89"/>
  <c r="L90"/>
  <c r="L91"/>
  <c r="L92"/>
  <c r="L93"/>
  <c r="K111"/>
  <c r="K112"/>
  <c r="K113"/>
  <c r="J139"/>
  <c r="J140"/>
  <c r="J141"/>
  <c r="J142"/>
  <c r="J143"/>
  <c r="J146"/>
  <c r="L151"/>
  <c r="L152"/>
  <c r="L153"/>
  <c r="L154"/>
  <c r="L155"/>
  <c r="L156"/>
  <c r="L157"/>
  <c r="L158"/>
  <c r="J163"/>
  <c r="J164"/>
  <c r="J165"/>
  <c r="J166"/>
  <c r="J167"/>
  <c r="L172"/>
  <c r="L173"/>
  <c r="L174"/>
  <c r="L175"/>
  <c r="L176"/>
  <c r="K191"/>
  <c r="K192"/>
  <c r="K193"/>
  <c r="K194"/>
  <c r="K195"/>
  <c r="K196"/>
  <c r="K197"/>
  <c r="K198"/>
  <c r="K199"/>
  <c r="K200"/>
  <c r="K201"/>
  <c r="K202"/>
  <c r="L204"/>
  <c r="L205"/>
  <c r="L206"/>
  <c r="J209"/>
  <c r="J210"/>
  <c r="J211"/>
  <c r="K212"/>
  <c r="K213"/>
  <c r="K214"/>
  <c r="K215"/>
  <c r="K216"/>
  <c r="K217"/>
  <c r="K218"/>
  <c r="K219"/>
  <c r="K220"/>
  <c r="K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J250"/>
  <c r="J251"/>
  <c r="J252"/>
  <c r="J253"/>
  <c r="J254"/>
  <c r="J255"/>
  <c r="K257"/>
  <c r="K258"/>
  <c r="K259"/>
  <c r="K260"/>
  <c r="K261"/>
  <c r="K262"/>
  <c r="K263"/>
  <c r="L265"/>
  <c r="L266"/>
  <c r="L267"/>
  <c r="L268"/>
  <c r="L269"/>
  <c r="J280"/>
  <c r="K283"/>
  <c r="L285"/>
  <c r="L286"/>
  <c r="L287"/>
  <c r="L288"/>
  <c r="L289"/>
  <c r="K294"/>
  <c r="K301"/>
  <c r="J309"/>
  <c r="J314"/>
  <c r="J315"/>
  <c r="K318"/>
  <c r="K319"/>
  <c r="K320"/>
  <c r="K321"/>
  <c r="L323"/>
  <c r="L324"/>
  <c r="L325"/>
  <c r="L326"/>
  <c r="K1045806"/>
  <c r="J257" i="15"/>
  <c r="K257"/>
  <c r="J259"/>
  <c r="K259"/>
  <c r="J261"/>
  <c r="K261"/>
  <c r="J263"/>
  <c r="K263"/>
  <c r="J318"/>
  <c r="K318"/>
  <c r="J320"/>
  <c r="K320"/>
  <c r="J294"/>
  <c r="K294"/>
  <c r="J301"/>
  <c r="K301"/>
  <c r="L21"/>
  <c r="L22"/>
  <c r="L23"/>
  <c r="L24"/>
  <c r="L27"/>
  <c r="L28"/>
  <c r="L40"/>
  <c r="L43"/>
  <c r="L18"/>
  <c r="K21"/>
  <c r="K22"/>
  <c r="K23"/>
  <c r="K24"/>
  <c r="K27"/>
  <c r="K28"/>
  <c r="J31"/>
  <c r="L34"/>
  <c r="J36"/>
  <c r="K40"/>
  <c r="K43"/>
  <c r="J61"/>
  <c r="L62"/>
  <c r="J65"/>
  <c r="L69"/>
  <c r="J70"/>
  <c r="L79"/>
  <c r="J80"/>
  <c r="L83"/>
  <c r="J85"/>
  <c r="L86"/>
  <c r="J89"/>
  <c r="L90"/>
  <c r="J93"/>
  <c r="L100"/>
  <c r="J101"/>
  <c r="L104"/>
  <c r="J105"/>
  <c r="L110"/>
  <c r="J111"/>
  <c r="J137"/>
  <c r="J138"/>
  <c r="J139"/>
  <c r="J140"/>
  <c r="J141"/>
  <c r="J142"/>
  <c r="J143"/>
  <c r="J144"/>
  <c r="J145"/>
  <c r="J146"/>
  <c r="J147"/>
  <c r="J148"/>
  <c r="J153"/>
  <c r="L154"/>
  <c r="J157"/>
  <c r="L158"/>
  <c r="L170"/>
  <c r="J173"/>
  <c r="L174"/>
  <c r="L182"/>
  <c r="J183"/>
  <c r="L186"/>
  <c r="J187"/>
  <c r="L190"/>
  <c r="J191"/>
  <c r="L194"/>
  <c r="J195"/>
  <c r="L198"/>
  <c r="J199"/>
  <c r="L202"/>
  <c r="J205"/>
  <c r="L206"/>
  <c r="J209"/>
  <c r="J210"/>
  <c r="J211"/>
  <c r="L212"/>
  <c r="J213"/>
  <c r="L216"/>
  <c r="J217"/>
  <c r="L220"/>
  <c r="J221"/>
  <c r="J222"/>
  <c r="L223"/>
  <c r="J226"/>
  <c r="L227"/>
  <c r="J230"/>
  <c r="L231"/>
  <c r="J234"/>
  <c r="L235"/>
  <c r="J238"/>
  <c r="L239"/>
  <c r="J242"/>
  <c r="L243"/>
  <c r="J246"/>
  <c r="L247"/>
  <c r="J250"/>
  <c r="J251"/>
  <c r="J252"/>
  <c r="J253"/>
  <c r="J254"/>
  <c r="J255"/>
  <c r="L280"/>
  <c r="K299"/>
  <c r="K310"/>
  <c r="L311"/>
  <c r="K314"/>
  <c r="L315"/>
  <c r="J258"/>
  <c r="K258"/>
  <c r="J260"/>
  <c r="K260"/>
  <c r="J262"/>
  <c r="K262"/>
  <c r="J317"/>
  <c r="K317"/>
  <c r="J319"/>
  <c r="K319"/>
  <c r="J321"/>
  <c r="K321"/>
  <c r="J1045806"/>
  <c r="K1045806"/>
  <c r="J283"/>
  <c r="K283"/>
  <c r="J293"/>
  <c r="K293"/>
  <c r="J18"/>
  <c r="J34"/>
  <c r="J62"/>
  <c r="L67"/>
  <c r="K69"/>
  <c r="K79"/>
  <c r="K83"/>
  <c r="J86"/>
  <c r="J90"/>
  <c r="K100"/>
  <c r="K104"/>
  <c r="K110"/>
  <c r="J154"/>
  <c r="J158"/>
  <c r="L163"/>
  <c r="L164"/>
  <c r="L165"/>
  <c r="L166"/>
  <c r="L167"/>
  <c r="K170"/>
  <c r="J174"/>
  <c r="K182"/>
  <c r="K186"/>
  <c r="K190"/>
  <c r="K194"/>
  <c r="K198"/>
  <c r="K202"/>
  <c r="J206"/>
  <c r="K212"/>
  <c r="K216"/>
  <c r="K220"/>
  <c r="J223"/>
  <c r="J227"/>
  <c r="J231"/>
  <c r="J235"/>
  <c r="J239"/>
  <c r="J243"/>
  <c r="J247"/>
  <c r="L257"/>
  <c r="L259"/>
  <c r="L261"/>
  <c r="L263"/>
  <c r="K280"/>
  <c r="K311"/>
  <c r="K315"/>
  <c r="L318"/>
  <c r="L320"/>
  <c r="J15"/>
  <c r="L16"/>
  <c r="J19"/>
  <c r="L30"/>
  <c r="L57"/>
  <c r="J58"/>
  <c r="L60"/>
  <c r="L64"/>
  <c r="J68"/>
  <c r="L71"/>
  <c r="J72"/>
  <c r="L77"/>
  <c r="J78"/>
  <c r="L81"/>
  <c r="J82"/>
  <c r="L84"/>
  <c r="L88"/>
  <c r="L92"/>
  <c r="L102"/>
  <c r="J103"/>
  <c r="L108"/>
  <c r="J109"/>
  <c r="L112"/>
  <c r="J113"/>
  <c r="L152"/>
  <c r="L156"/>
  <c r="J169"/>
  <c r="L172"/>
  <c r="L176"/>
  <c r="L184"/>
  <c r="J185"/>
  <c r="L188"/>
  <c r="J189"/>
  <c r="L192"/>
  <c r="J193"/>
  <c r="L196"/>
  <c r="J197"/>
  <c r="L200"/>
  <c r="J201"/>
  <c r="L204"/>
  <c r="L214"/>
  <c r="J215"/>
  <c r="L218"/>
  <c r="J219"/>
  <c r="L225"/>
  <c r="L229"/>
  <c r="L233"/>
  <c r="L237"/>
  <c r="L241"/>
  <c r="L245"/>
  <c r="L309"/>
  <c r="L313"/>
  <c r="L265"/>
  <c r="L266"/>
  <c r="L267"/>
  <c r="L268"/>
  <c r="L269"/>
  <c r="L285"/>
  <c r="L286"/>
  <c r="L287"/>
  <c r="L288"/>
  <c r="L289"/>
  <c r="L323"/>
  <c r="L324"/>
  <c r="L325"/>
  <c r="L326"/>
  <c r="L24" i="14"/>
  <c r="L36"/>
  <c r="L43"/>
  <c r="L67"/>
  <c r="K22"/>
  <c r="K28"/>
  <c r="K36"/>
  <c r="K43"/>
  <c r="L57"/>
  <c r="L58"/>
  <c r="K67"/>
  <c r="M67" i="22" s="1"/>
  <c r="L68" i="14"/>
  <c r="L105"/>
  <c r="L113"/>
  <c r="K139"/>
  <c r="J57"/>
  <c r="J58"/>
  <c r="J68"/>
  <c r="J69"/>
  <c r="J70"/>
  <c r="J71"/>
  <c r="J72"/>
  <c r="J77"/>
  <c r="J78"/>
  <c r="J79"/>
  <c r="J80"/>
  <c r="J81"/>
  <c r="J82"/>
  <c r="J83"/>
  <c r="J100"/>
  <c r="J101"/>
  <c r="J102"/>
  <c r="J103"/>
  <c r="J104"/>
  <c r="J105"/>
  <c r="J108"/>
  <c r="J109"/>
  <c r="J110"/>
  <c r="J111"/>
  <c r="J112"/>
  <c r="J113"/>
  <c r="J133"/>
  <c r="J140"/>
  <c r="J144"/>
  <c r="J148"/>
  <c r="J154"/>
  <c r="J158"/>
  <c r="J161"/>
  <c r="J164"/>
  <c r="J174"/>
  <c r="J183"/>
  <c r="J187"/>
  <c r="J191"/>
  <c r="J195"/>
  <c r="J199"/>
  <c r="J206"/>
  <c r="J215"/>
  <c r="J219"/>
  <c r="J222"/>
  <c r="J226"/>
  <c r="J230"/>
  <c r="J234"/>
  <c r="J238"/>
  <c r="J242"/>
  <c r="J246"/>
  <c r="J252"/>
  <c r="J259"/>
  <c r="J263"/>
  <c r="J266"/>
  <c r="J273"/>
  <c r="J277"/>
  <c r="J280"/>
  <c r="J283"/>
  <c r="J286"/>
  <c r="J297"/>
  <c r="J305"/>
  <c r="J312"/>
  <c r="J319"/>
  <c r="J326"/>
  <c r="L21"/>
  <c r="L22"/>
  <c r="L23"/>
  <c r="L27"/>
  <c r="L28"/>
  <c r="L40"/>
  <c r="K21"/>
  <c r="K23"/>
  <c r="K24"/>
  <c r="K27"/>
  <c r="K40"/>
  <c r="L69"/>
  <c r="L70"/>
  <c r="L71"/>
  <c r="L72"/>
  <c r="L77"/>
  <c r="L78"/>
  <c r="L79"/>
  <c r="L80"/>
  <c r="L81"/>
  <c r="L82"/>
  <c r="L83"/>
  <c r="L100"/>
  <c r="L101"/>
  <c r="L102"/>
  <c r="L103"/>
  <c r="L104"/>
  <c r="L108"/>
  <c r="L109"/>
  <c r="L110"/>
  <c r="L111"/>
  <c r="L112"/>
  <c r="K132"/>
  <c r="K143"/>
  <c r="K147"/>
  <c r="K153"/>
  <c r="K157"/>
  <c r="K160"/>
  <c r="K163"/>
  <c r="K167"/>
  <c r="K170"/>
  <c r="K173"/>
  <c r="K182"/>
  <c r="K186"/>
  <c r="K190"/>
  <c r="K194"/>
  <c r="K198"/>
  <c r="K202"/>
  <c r="K205"/>
  <c r="K211"/>
  <c r="K214"/>
  <c r="K218"/>
  <c r="K225"/>
  <c r="K229"/>
  <c r="K233"/>
  <c r="K237"/>
  <c r="K241"/>
  <c r="K245"/>
  <c r="K251"/>
  <c r="K255"/>
  <c r="K258"/>
  <c r="K262"/>
  <c r="K265"/>
  <c r="K269"/>
  <c r="K272"/>
  <c r="K276"/>
  <c r="K285"/>
  <c r="K289"/>
  <c r="K294"/>
  <c r="K299"/>
  <c r="K304"/>
  <c r="K311"/>
  <c r="K315"/>
  <c r="K318"/>
  <c r="K325"/>
  <c r="K328"/>
  <c r="J45" i="13"/>
  <c r="L45"/>
  <c r="J46"/>
  <c r="L46"/>
  <c r="J49"/>
  <c r="L49"/>
  <c r="J50"/>
  <c r="L50"/>
  <c r="J51"/>
  <c r="L51"/>
  <c r="J52"/>
  <c r="L52"/>
  <c r="J53"/>
  <c r="L53"/>
  <c r="J54"/>
  <c r="L54"/>
  <c r="J55"/>
  <c r="L55"/>
  <c r="J57"/>
  <c r="L57"/>
  <c r="J58"/>
  <c r="L58"/>
  <c r="J68"/>
  <c r="L68"/>
  <c r="J69"/>
  <c r="L69"/>
  <c r="J70"/>
  <c r="L70"/>
  <c r="J71"/>
  <c r="L71"/>
  <c r="J72"/>
  <c r="L72"/>
  <c r="J74"/>
  <c r="L74"/>
  <c r="J75"/>
  <c r="L75"/>
  <c r="J77"/>
  <c r="L77"/>
  <c r="J78"/>
  <c r="L78"/>
  <c r="J15"/>
  <c r="J16"/>
  <c r="J17"/>
  <c r="J18"/>
  <c r="J19"/>
  <c r="J21"/>
  <c r="J22"/>
  <c r="J23"/>
  <c r="J24"/>
  <c r="J27"/>
  <c r="J28"/>
  <c r="J30"/>
  <c r="J31"/>
  <c r="J34"/>
  <c r="J36"/>
  <c r="J38"/>
  <c r="J40"/>
  <c r="J43"/>
  <c r="K90" i="12"/>
  <c r="K60"/>
  <c r="K128"/>
  <c r="K52"/>
  <c r="K58"/>
  <c r="J299"/>
  <c r="J297"/>
  <c r="K45"/>
  <c r="K110"/>
  <c r="K111"/>
  <c r="J294"/>
  <c r="K50"/>
  <c r="K54"/>
  <c r="K82"/>
  <c r="K85"/>
  <c r="K108"/>
  <c r="K328"/>
  <c r="K281"/>
  <c r="K283"/>
  <c r="K285"/>
  <c r="K286"/>
  <c r="K287"/>
  <c r="K288"/>
  <c r="K289"/>
  <c r="K293"/>
  <c r="K294"/>
  <c r="K297"/>
  <c r="K299"/>
  <c r="K301"/>
  <c r="K304"/>
  <c r="K305"/>
  <c r="K306"/>
  <c r="K307"/>
  <c r="K309"/>
  <c r="K310"/>
  <c r="K311"/>
  <c r="K312"/>
  <c r="K313"/>
  <c r="K314"/>
  <c r="K315"/>
  <c r="K317"/>
  <c r="K318"/>
  <c r="K319"/>
  <c r="K320"/>
  <c r="K321"/>
  <c r="K323"/>
  <c r="K324"/>
  <c r="K325"/>
  <c r="K326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50"/>
  <c r="K251"/>
  <c r="K252"/>
  <c r="K253"/>
  <c r="K254"/>
  <c r="K255"/>
  <c r="K257"/>
  <c r="K258"/>
  <c r="K259"/>
  <c r="K260"/>
  <c r="K261"/>
  <c r="K262"/>
  <c r="K263"/>
  <c r="K265"/>
  <c r="K266"/>
  <c r="K267"/>
  <c r="K268"/>
  <c r="K269"/>
  <c r="K270"/>
  <c r="K271"/>
  <c r="K272"/>
  <c r="K273"/>
  <c r="K274"/>
  <c r="K275"/>
  <c r="K276"/>
  <c r="K277"/>
  <c r="K278"/>
  <c r="K280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4"/>
  <c r="K205"/>
  <c r="K206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131"/>
  <c r="K132"/>
  <c r="K133"/>
  <c r="K134"/>
  <c r="K135"/>
  <c r="K137"/>
  <c r="K138"/>
  <c r="K139"/>
  <c r="K140"/>
  <c r="K141"/>
  <c r="K142"/>
  <c r="K143"/>
  <c r="K144"/>
  <c r="K145"/>
  <c r="K146"/>
  <c r="K147"/>
  <c r="K148"/>
  <c r="K151"/>
  <c r="K152"/>
  <c r="K153"/>
  <c r="K154"/>
  <c r="K155"/>
  <c r="K156"/>
  <c r="K157"/>
  <c r="K158"/>
  <c r="K160"/>
  <c r="K161"/>
  <c r="K162"/>
  <c r="K163"/>
  <c r="K164"/>
  <c r="K165"/>
  <c r="K166"/>
  <c r="K167"/>
  <c r="K169"/>
  <c r="K170"/>
  <c r="K172"/>
  <c r="K173"/>
  <c r="K174"/>
  <c r="K175"/>
  <c r="K176"/>
  <c r="K178"/>
  <c r="K179"/>
  <c r="K113"/>
  <c r="K115"/>
  <c r="J116"/>
  <c r="L116"/>
  <c r="K117"/>
  <c r="J118"/>
  <c r="L118"/>
  <c r="K119"/>
  <c r="J120"/>
  <c r="L120"/>
  <c r="K121"/>
  <c r="J122"/>
  <c r="L122"/>
  <c r="K123"/>
  <c r="K125"/>
  <c r="J126"/>
  <c r="L126"/>
  <c r="K127"/>
  <c r="J128"/>
  <c r="K129"/>
  <c r="J130"/>
  <c r="L130"/>
  <c r="J113"/>
  <c r="J115"/>
  <c r="J117"/>
  <c r="J119"/>
  <c r="J121"/>
  <c r="J123"/>
  <c r="J125"/>
  <c r="J127"/>
  <c r="J129"/>
  <c r="K97"/>
  <c r="J98"/>
  <c r="L98"/>
  <c r="K100"/>
  <c r="J101"/>
  <c r="L101"/>
  <c r="K102"/>
  <c r="J103"/>
  <c r="L103"/>
  <c r="K104"/>
  <c r="J105"/>
  <c r="L105"/>
  <c r="J108"/>
  <c r="K109"/>
  <c r="J110"/>
  <c r="J112"/>
  <c r="L112"/>
  <c r="J97"/>
  <c r="J100"/>
  <c r="J102"/>
  <c r="J104"/>
  <c r="J109"/>
  <c r="J111"/>
  <c r="K81"/>
  <c r="J82"/>
  <c r="K83"/>
  <c r="K84"/>
  <c r="J85"/>
  <c r="K86"/>
  <c r="J87"/>
  <c r="L87"/>
  <c r="K88"/>
  <c r="J89"/>
  <c r="L89"/>
  <c r="J91"/>
  <c r="L91"/>
  <c r="K92"/>
  <c r="J93"/>
  <c r="L93"/>
  <c r="J94"/>
  <c r="L94"/>
  <c r="K95"/>
  <c r="J96"/>
  <c r="L96"/>
  <c r="J81"/>
  <c r="J83"/>
  <c r="J84"/>
  <c r="J86"/>
  <c r="J88"/>
  <c r="J90"/>
  <c r="J92"/>
  <c r="J95"/>
  <c r="J67"/>
  <c r="L67"/>
  <c r="J68"/>
  <c r="L68"/>
  <c r="K69"/>
  <c r="J70"/>
  <c r="L70"/>
  <c r="K71"/>
  <c r="J72"/>
  <c r="L72"/>
  <c r="K74"/>
  <c r="J75"/>
  <c r="L75"/>
  <c r="K77"/>
  <c r="J78"/>
  <c r="L78"/>
  <c r="K79"/>
  <c r="J80"/>
  <c r="L80"/>
  <c r="J69"/>
  <c r="J71"/>
  <c r="J74"/>
  <c r="J77"/>
  <c r="J79"/>
  <c r="J49"/>
  <c r="L49"/>
  <c r="J51"/>
  <c r="L51"/>
  <c r="J53"/>
  <c r="L53"/>
  <c r="J55"/>
  <c r="L55"/>
  <c r="J57"/>
  <c r="L57"/>
  <c r="J59"/>
  <c r="L59"/>
  <c r="J61"/>
  <c r="L61"/>
  <c r="K62"/>
  <c r="J63"/>
  <c r="L63"/>
  <c r="K64"/>
  <c r="J65"/>
  <c r="L65"/>
  <c r="J50"/>
  <c r="J52"/>
  <c r="J54"/>
  <c r="J58"/>
  <c r="J60"/>
  <c r="J62"/>
  <c r="J64"/>
  <c r="K34"/>
  <c r="K36"/>
  <c r="K38"/>
  <c r="K40"/>
  <c r="K43"/>
  <c r="J44"/>
  <c r="L44"/>
  <c r="J46"/>
  <c r="L46"/>
  <c r="J34"/>
  <c r="J36"/>
  <c r="J38"/>
  <c r="J40"/>
  <c r="J43"/>
  <c r="J45"/>
  <c r="J1045806"/>
  <c r="L1045806"/>
  <c r="J31"/>
  <c r="L31"/>
  <c r="J30"/>
  <c r="L30"/>
  <c r="J28"/>
  <c r="L28"/>
  <c r="J27"/>
  <c r="L27"/>
  <c r="J24"/>
  <c r="L24"/>
  <c r="J23"/>
  <c r="L23"/>
  <c r="J22"/>
  <c r="L22"/>
  <c r="J21"/>
  <c r="L21"/>
  <c r="J19"/>
  <c r="L19"/>
  <c r="J18"/>
  <c r="L18"/>
  <c r="J17"/>
  <c r="L17"/>
  <c r="J16"/>
  <c r="L16"/>
  <c r="K15"/>
  <c r="J15"/>
  <c r="E278" i="9"/>
  <c r="F278" s="1"/>
  <c r="I278" s="1"/>
  <c r="E342"/>
  <c r="F342" s="1"/>
  <c r="I342" s="1"/>
  <c r="I343" s="1"/>
  <c r="E339"/>
  <c r="F339" s="1"/>
  <c r="I339" s="1"/>
  <c r="E338"/>
  <c r="H338" s="1"/>
  <c r="E337"/>
  <c r="F337" s="1"/>
  <c r="I337" s="1"/>
  <c r="E336"/>
  <c r="H336" s="1"/>
  <c r="E333"/>
  <c r="F333" s="1"/>
  <c r="I333" s="1"/>
  <c r="E332"/>
  <c r="F332" s="1"/>
  <c r="I332" s="1"/>
  <c r="E331"/>
  <c r="H331" s="1"/>
  <c r="E330"/>
  <c r="F330" s="1"/>
  <c r="I330" s="1"/>
  <c r="E329"/>
  <c r="H329" s="1"/>
  <c r="E327"/>
  <c r="F327" s="1"/>
  <c r="I327" s="1"/>
  <c r="E326"/>
  <c r="H326" s="1"/>
  <c r="E325"/>
  <c r="F325" s="1"/>
  <c r="I325" s="1"/>
  <c r="E324"/>
  <c r="H324" s="1"/>
  <c r="E323"/>
  <c r="F323" s="1"/>
  <c r="I323" s="1"/>
  <c r="E322"/>
  <c r="H322" s="1"/>
  <c r="E321"/>
  <c r="F321" s="1"/>
  <c r="I321" s="1"/>
  <c r="E319"/>
  <c r="F319" s="1"/>
  <c r="I319" s="1"/>
  <c r="E318"/>
  <c r="H318" s="1"/>
  <c r="E317"/>
  <c r="F317" s="1"/>
  <c r="I317" s="1"/>
  <c r="E316"/>
  <c r="H316" s="1"/>
  <c r="E312"/>
  <c r="F312" s="1"/>
  <c r="I312" s="1"/>
  <c r="I311" s="1"/>
  <c r="E310"/>
  <c r="F310" s="1"/>
  <c r="I310" s="1"/>
  <c r="I309" s="1"/>
  <c r="E308"/>
  <c r="F308" s="1"/>
  <c r="I308" s="1"/>
  <c r="I307" s="1"/>
  <c r="E305"/>
  <c r="F305" s="1"/>
  <c r="I305" s="1"/>
  <c r="E304"/>
  <c r="H304" s="1"/>
  <c r="E299"/>
  <c r="F299" s="1"/>
  <c r="I299" s="1"/>
  <c r="E298"/>
  <c r="H298" s="1"/>
  <c r="E297"/>
  <c r="F297" s="1"/>
  <c r="I297" s="1"/>
  <c r="E296"/>
  <c r="H296" s="1"/>
  <c r="E295"/>
  <c r="F295" s="1"/>
  <c r="I295" s="1"/>
  <c r="E292"/>
  <c r="F292" s="1"/>
  <c r="I292" s="1"/>
  <c r="I291" s="1"/>
  <c r="E290"/>
  <c r="F290" s="1"/>
  <c r="I290" s="1"/>
  <c r="E289"/>
  <c r="H289" s="1"/>
  <c r="E287"/>
  <c r="F287" s="1"/>
  <c r="I287" s="1"/>
  <c r="E286"/>
  <c r="H286" s="1"/>
  <c r="E285"/>
  <c r="F285" s="1"/>
  <c r="I285" s="1"/>
  <c r="E284"/>
  <c r="H284" s="1"/>
  <c r="E283"/>
  <c r="F283" s="1"/>
  <c r="I283" s="1"/>
  <c r="E282"/>
  <c r="H282" s="1"/>
  <c r="E281"/>
  <c r="F281" s="1"/>
  <c r="I281" s="1"/>
  <c r="E280"/>
  <c r="H280" s="1"/>
  <c r="E277"/>
  <c r="F277" s="1"/>
  <c r="I277" s="1"/>
  <c r="E276"/>
  <c r="H276" s="1"/>
  <c r="E275"/>
  <c r="F275" s="1"/>
  <c r="I275" s="1"/>
  <c r="E274"/>
  <c r="H274" s="1"/>
  <c r="E272"/>
  <c r="F272" s="1"/>
  <c r="I272" s="1"/>
  <c r="E271"/>
  <c r="H271" s="1"/>
  <c r="E270"/>
  <c r="F270" s="1"/>
  <c r="I270" s="1"/>
  <c r="E269"/>
  <c r="H269" s="1"/>
  <c r="E268"/>
  <c r="F268" s="1"/>
  <c r="I268" s="1"/>
  <c r="E267"/>
  <c r="H267" s="1"/>
  <c r="E266"/>
  <c r="F266" s="1"/>
  <c r="I266" s="1"/>
  <c r="E264"/>
  <c r="F264" s="1"/>
  <c r="I264" s="1"/>
  <c r="E263"/>
  <c r="H263" s="1"/>
  <c r="E262"/>
  <c r="F262" s="1"/>
  <c r="I262" s="1"/>
  <c r="E261"/>
  <c r="H261" s="1"/>
  <c r="E260"/>
  <c r="F260" s="1"/>
  <c r="I260" s="1"/>
  <c r="E259"/>
  <c r="H259" s="1"/>
  <c r="E255"/>
  <c r="F255" s="1"/>
  <c r="I255" s="1"/>
  <c r="E254"/>
  <c r="H254" s="1"/>
  <c r="E253"/>
  <c r="F253" s="1"/>
  <c r="I253" s="1"/>
  <c r="E252"/>
  <c r="H252" s="1"/>
  <c r="E251"/>
  <c r="F251" s="1"/>
  <c r="I251" s="1"/>
  <c r="E250"/>
  <c r="H250" s="1"/>
  <c r="E249"/>
  <c r="F249" s="1"/>
  <c r="I249" s="1"/>
  <c r="E248"/>
  <c r="H248" s="1"/>
  <c r="E247"/>
  <c r="F247" s="1"/>
  <c r="I247" s="1"/>
  <c r="E246"/>
  <c r="H246" s="1"/>
  <c r="E245"/>
  <c r="F245" s="1"/>
  <c r="I245" s="1"/>
  <c r="E244"/>
  <c r="H244" s="1"/>
  <c r="E243"/>
  <c r="F243" s="1"/>
  <c r="I243" s="1"/>
  <c r="E242"/>
  <c r="H242" s="1"/>
  <c r="E241"/>
  <c r="F241" s="1"/>
  <c r="I241" s="1"/>
  <c r="E240"/>
  <c r="H240" s="1"/>
  <c r="E239"/>
  <c r="H239" s="1"/>
  <c r="E238"/>
  <c r="H238" s="1"/>
  <c r="E237"/>
  <c r="F237" s="1"/>
  <c r="I237" s="1"/>
  <c r="E236"/>
  <c r="H236" s="1"/>
  <c r="E235"/>
  <c r="F235" s="1"/>
  <c r="I235" s="1"/>
  <c r="E234"/>
  <c r="H234" s="1"/>
  <c r="E233"/>
  <c r="F233" s="1"/>
  <c r="I233" s="1"/>
  <c r="E232"/>
  <c r="H232" s="1"/>
  <c r="E231"/>
  <c r="F231" s="1"/>
  <c r="I231" s="1"/>
  <c r="E228"/>
  <c r="F228" s="1"/>
  <c r="I228" s="1"/>
  <c r="E227"/>
  <c r="H227" s="1"/>
  <c r="E226"/>
  <c r="F226" s="1"/>
  <c r="I226" s="1"/>
  <c r="E225"/>
  <c r="H225" s="1"/>
  <c r="E224"/>
  <c r="F224" s="1"/>
  <c r="I224" s="1"/>
  <c r="E223"/>
  <c r="H223" s="1"/>
  <c r="E222"/>
  <c r="F222" s="1"/>
  <c r="I222" s="1"/>
  <c r="E221"/>
  <c r="H221" s="1"/>
  <c r="E220"/>
  <c r="F220" s="1"/>
  <c r="I220" s="1"/>
  <c r="E218"/>
  <c r="F218" s="1"/>
  <c r="I218" s="1"/>
  <c r="E217"/>
  <c r="H217" s="1"/>
  <c r="E216"/>
  <c r="F216" s="1"/>
  <c r="I216" s="1"/>
  <c r="E213"/>
  <c r="F213" s="1"/>
  <c r="I213" s="1"/>
  <c r="E212"/>
  <c r="H212" s="1"/>
  <c r="E211"/>
  <c r="F211" s="1"/>
  <c r="I211" s="1"/>
  <c r="E209"/>
  <c r="F209" s="1"/>
  <c r="I209" s="1"/>
  <c r="E208"/>
  <c r="H208" s="1"/>
  <c r="E207"/>
  <c r="F207" s="1"/>
  <c r="I207" s="1"/>
  <c r="E206"/>
  <c r="H206" s="1"/>
  <c r="E205"/>
  <c r="F205" s="1"/>
  <c r="I205" s="1"/>
  <c r="E204"/>
  <c r="H204" s="1"/>
  <c r="E203"/>
  <c r="F203" s="1"/>
  <c r="I203" s="1"/>
  <c r="E202"/>
  <c r="H202" s="1"/>
  <c r="E201"/>
  <c r="F201" s="1"/>
  <c r="I201" s="1"/>
  <c r="E200"/>
  <c r="H200" s="1"/>
  <c r="E199"/>
  <c r="F199" s="1"/>
  <c r="I199" s="1"/>
  <c r="E198"/>
  <c r="H198" s="1"/>
  <c r="E197"/>
  <c r="F197" s="1"/>
  <c r="I197" s="1"/>
  <c r="E196"/>
  <c r="H196" s="1"/>
  <c r="E195"/>
  <c r="F195" s="1"/>
  <c r="I195" s="1"/>
  <c r="E194"/>
  <c r="H194" s="1"/>
  <c r="E193"/>
  <c r="F193" s="1"/>
  <c r="I193" s="1"/>
  <c r="E192"/>
  <c r="H192" s="1"/>
  <c r="E191"/>
  <c r="F191" s="1"/>
  <c r="I191" s="1"/>
  <c r="E190"/>
  <c r="H190" s="1"/>
  <c r="E189"/>
  <c r="F189" s="1"/>
  <c r="I189" s="1"/>
  <c r="E185"/>
  <c r="F185" s="1"/>
  <c r="I185" s="1"/>
  <c r="E184"/>
  <c r="H184" s="1"/>
  <c r="E182"/>
  <c r="F182" s="1"/>
  <c r="I182" s="1"/>
  <c r="E181"/>
  <c r="H181" s="1"/>
  <c r="E180"/>
  <c r="F180" s="1"/>
  <c r="I180" s="1"/>
  <c r="E179"/>
  <c r="H179" s="1"/>
  <c r="E178"/>
  <c r="F178" s="1"/>
  <c r="I178" s="1"/>
  <c r="E176"/>
  <c r="F176" s="1"/>
  <c r="I176" s="1"/>
  <c r="E175"/>
  <c r="H175" s="1"/>
  <c r="E173"/>
  <c r="F173" s="1"/>
  <c r="I173" s="1"/>
  <c r="E172"/>
  <c r="H172" s="1"/>
  <c r="E171"/>
  <c r="F171" s="1"/>
  <c r="I171" s="1"/>
  <c r="E170"/>
  <c r="H170" s="1"/>
  <c r="E168"/>
  <c r="F168" s="1"/>
  <c r="I168" s="1"/>
  <c r="E167"/>
  <c r="H167" s="1"/>
  <c r="E166"/>
  <c r="F166" s="1"/>
  <c r="I166" s="1"/>
  <c r="E164"/>
  <c r="F164" s="1"/>
  <c r="I164" s="1"/>
  <c r="E163"/>
  <c r="H163" s="1"/>
  <c r="E162"/>
  <c r="F162" s="1"/>
  <c r="I162" s="1"/>
  <c r="E161"/>
  <c r="H161" s="1"/>
  <c r="E160"/>
  <c r="F160" s="1"/>
  <c r="I160" s="1"/>
  <c r="E159"/>
  <c r="H159" s="1"/>
  <c r="E158"/>
  <c r="F158" s="1"/>
  <c r="I158" s="1"/>
  <c r="E157"/>
  <c r="H157" s="1"/>
  <c r="E154"/>
  <c r="F154" s="1"/>
  <c r="I154" s="1"/>
  <c r="E153"/>
  <c r="H153" s="1"/>
  <c r="E152"/>
  <c r="F152" s="1"/>
  <c r="I152" s="1"/>
  <c r="E151"/>
  <c r="H151" s="1"/>
  <c r="E150"/>
  <c r="F150" s="1"/>
  <c r="I150" s="1"/>
  <c r="E149"/>
  <c r="H149" s="1"/>
  <c r="E148"/>
  <c r="F148" s="1"/>
  <c r="I148" s="1"/>
  <c r="E147"/>
  <c r="H147" s="1"/>
  <c r="E146"/>
  <c r="F146" s="1"/>
  <c r="I146" s="1"/>
  <c r="E145"/>
  <c r="H145" s="1"/>
  <c r="E144"/>
  <c r="F144" s="1"/>
  <c r="I144" s="1"/>
  <c r="E143"/>
  <c r="H143" s="1"/>
  <c r="E141"/>
  <c r="F141" s="1"/>
  <c r="I141" s="1"/>
  <c r="E140"/>
  <c r="H140" s="1"/>
  <c r="E139"/>
  <c r="F139" s="1"/>
  <c r="I139" s="1"/>
  <c r="E138"/>
  <c r="H138" s="1"/>
  <c r="E137"/>
  <c r="F137" s="1"/>
  <c r="I137" s="1"/>
  <c r="E136"/>
  <c r="H136" s="1"/>
  <c r="E135"/>
  <c r="F135" s="1"/>
  <c r="I135" s="1"/>
  <c r="E134"/>
  <c r="H134" s="1"/>
  <c r="E133"/>
  <c r="F133" s="1"/>
  <c r="I133" s="1"/>
  <c r="E132"/>
  <c r="H132" s="1"/>
  <c r="E131"/>
  <c r="F131" s="1"/>
  <c r="I131" s="1"/>
  <c r="E129"/>
  <c r="F129" s="1"/>
  <c r="I129" s="1"/>
  <c r="E128"/>
  <c r="H128" s="1"/>
  <c r="E127"/>
  <c r="F127" s="1"/>
  <c r="I127" s="1"/>
  <c r="E126"/>
  <c r="H126" s="1"/>
  <c r="E125"/>
  <c r="F125" s="1"/>
  <c r="I125" s="1"/>
  <c r="E124"/>
  <c r="H124" s="1"/>
  <c r="E123"/>
  <c r="F123" s="1"/>
  <c r="I123" s="1"/>
  <c r="E122"/>
  <c r="H122" s="1"/>
  <c r="E121"/>
  <c r="F121" s="1"/>
  <c r="I121" s="1"/>
  <c r="E119"/>
  <c r="F119" s="1"/>
  <c r="I119" s="1"/>
  <c r="E118"/>
  <c r="H118" s="1"/>
  <c r="E117"/>
  <c r="F117" s="1"/>
  <c r="I117" s="1"/>
  <c r="E116"/>
  <c r="H116" s="1"/>
  <c r="E115"/>
  <c r="F115" s="1"/>
  <c r="I115" s="1"/>
  <c r="E114"/>
  <c r="H114" s="1"/>
  <c r="E110"/>
  <c r="F110" s="1"/>
  <c r="I110" s="1"/>
  <c r="E109"/>
  <c r="H109" s="1"/>
  <c r="E108"/>
  <c r="F108" s="1"/>
  <c r="I108" s="1"/>
  <c r="E107"/>
  <c r="H107" s="1"/>
  <c r="E106"/>
  <c r="F106" s="1"/>
  <c r="I106" s="1"/>
  <c r="E105"/>
  <c r="H105" s="1"/>
  <c r="E102"/>
  <c r="F102" s="1"/>
  <c r="I102" s="1"/>
  <c r="E101"/>
  <c r="H101" s="1"/>
  <c r="E100"/>
  <c r="F100" s="1"/>
  <c r="I100" s="1"/>
  <c r="E99"/>
  <c r="H99" s="1"/>
  <c r="E96"/>
  <c r="F96" s="1"/>
  <c r="I96" s="1"/>
  <c r="E95"/>
  <c r="H95" s="1"/>
  <c r="E94"/>
  <c r="F94" s="1"/>
  <c r="I94" s="1"/>
  <c r="E93"/>
  <c r="H93" s="1"/>
  <c r="E92"/>
  <c r="F92" s="1"/>
  <c r="I92" s="1"/>
  <c r="E91"/>
  <c r="H91" s="1"/>
  <c r="E90"/>
  <c r="F90" s="1"/>
  <c r="I90" s="1"/>
  <c r="E89"/>
  <c r="H89" s="1"/>
  <c r="E88"/>
  <c r="F88" s="1"/>
  <c r="I88" s="1"/>
  <c r="E85"/>
  <c r="F85" s="1"/>
  <c r="I85" s="1"/>
  <c r="E84"/>
  <c r="H84" s="1"/>
  <c r="E83"/>
  <c r="F83" s="1"/>
  <c r="I83" s="1"/>
  <c r="E82"/>
  <c r="H82" s="1"/>
  <c r="E81"/>
  <c r="F81" s="1"/>
  <c r="I81" s="1"/>
  <c r="E80"/>
  <c r="H80" s="1"/>
  <c r="E79"/>
  <c r="F79" s="1"/>
  <c r="I79" s="1"/>
  <c r="E76"/>
  <c r="F76" s="1"/>
  <c r="I76" s="1"/>
  <c r="E75"/>
  <c r="H75" s="1"/>
  <c r="E72"/>
  <c r="F72" s="1"/>
  <c r="I72" s="1"/>
  <c r="E71"/>
  <c r="H71" s="1"/>
  <c r="E70"/>
  <c r="F70" s="1"/>
  <c r="I70" s="1"/>
  <c r="E69"/>
  <c r="H69" s="1"/>
  <c r="E66"/>
  <c r="F66" s="1"/>
  <c r="I66" s="1"/>
  <c r="E64"/>
  <c r="F64" s="1"/>
  <c r="I64" s="1"/>
  <c r="E63"/>
  <c r="H63" s="1"/>
  <c r="E62"/>
  <c r="F62" s="1"/>
  <c r="I62" s="1"/>
  <c r="E61"/>
  <c r="H61" s="1"/>
  <c r="E60"/>
  <c r="F60" s="1"/>
  <c r="I60" s="1"/>
  <c r="E59"/>
  <c r="H59" s="1"/>
  <c r="E57"/>
  <c r="F57" s="1"/>
  <c r="I57" s="1"/>
  <c r="E56"/>
  <c r="H56" s="1"/>
  <c r="E54"/>
  <c r="F54" s="1"/>
  <c r="I54" s="1"/>
  <c r="E53"/>
  <c r="H53" s="1"/>
  <c r="E52"/>
  <c r="F52" s="1"/>
  <c r="I52" s="1"/>
  <c r="E51"/>
  <c r="H51" s="1"/>
  <c r="E50"/>
  <c r="F50" s="1"/>
  <c r="I50" s="1"/>
  <c r="E49"/>
  <c r="H49" s="1"/>
  <c r="E48"/>
  <c r="F48" s="1"/>
  <c r="I48" s="1"/>
  <c r="E44"/>
  <c r="F44" s="1"/>
  <c r="I44" s="1"/>
  <c r="E43"/>
  <c r="H43" s="1"/>
  <c r="E41"/>
  <c r="F41" s="1"/>
  <c r="I41" s="1"/>
  <c r="I40" s="1"/>
  <c r="E37"/>
  <c r="F37" s="1"/>
  <c r="I37" s="1"/>
  <c r="I36" s="1"/>
  <c r="E35"/>
  <c r="F35" s="1"/>
  <c r="I35" s="1"/>
  <c r="I34" s="1"/>
  <c r="E33"/>
  <c r="F33" s="1"/>
  <c r="I33" s="1"/>
  <c r="I32" s="1"/>
  <c r="E31"/>
  <c r="F31" s="1"/>
  <c r="I31" s="1"/>
  <c r="I30" s="1"/>
  <c r="E27"/>
  <c r="F27" s="1"/>
  <c r="I27" s="1"/>
  <c r="E26"/>
  <c r="H26" s="1"/>
  <c r="E24"/>
  <c r="F24" s="1"/>
  <c r="I24" s="1"/>
  <c r="E23"/>
  <c r="H23" s="1"/>
  <c r="E19"/>
  <c r="F19" s="1"/>
  <c r="I19" s="1"/>
  <c r="E18"/>
  <c r="H18" s="1"/>
  <c r="E17"/>
  <c r="F17" s="1"/>
  <c r="I17" s="1"/>
  <c r="E16"/>
  <c r="H16" s="1"/>
  <c r="E13"/>
  <c r="H13" s="1"/>
  <c r="E12"/>
  <c r="F12" s="1"/>
  <c r="I12" s="1"/>
  <c r="E11"/>
  <c r="H11" s="1"/>
  <c r="E10"/>
  <c r="H10" s="1"/>
  <c r="E9"/>
  <c r="H9" s="1"/>
  <c r="M53" i="22" l="1"/>
  <c r="M49"/>
  <c r="M105"/>
  <c r="M101"/>
  <c r="M96"/>
  <c r="M18"/>
  <c r="M63"/>
  <c r="M59"/>
  <c r="M17"/>
  <c r="M120" i="23"/>
  <c r="M116"/>
  <c r="M80" i="22"/>
  <c r="M30"/>
  <c r="M23"/>
  <c r="M28"/>
  <c r="M22"/>
  <c r="M75"/>
  <c r="M89"/>
  <c r="F239" i="9"/>
  <c r="I239" s="1"/>
  <c r="M70" i="22"/>
  <c r="M57"/>
  <c r="M55"/>
  <c r="M51"/>
  <c r="M122" i="23"/>
  <c r="M118"/>
  <c r="M103"/>
  <c r="M98" i="22"/>
  <c r="M94"/>
  <c r="M27"/>
  <c r="M21"/>
  <c r="M16"/>
  <c r="M46"/>
  <c r="M93" i="23"/>
  <c r="M65" i="22"/>
  <c r="M61"/>
  <c r="M130" i="23"/>
  <c r="M126"/>
  <c r="M112"/>
  <c r="M31" i="22"/>
  <c r="M24"/>
  <c r="M19"/>
  <c r="M91" i="23"/>
  <c r="M87" i="22"/>
  <c r="M15" i="23"/>
  <c r="M15" i="22"/>
  <c r="M40" i="23"/>
  <c r="M40" i="22"/>
  <c r="M62" i="23"/>
  <c r="M62" i="22"/>
  <c r="M74" i="23"/>
  <c r="M74" i="22"/>
  <c r="M86" i="23"/>
  <c r="M86" i="22"/>
  <c r="M102"/>
  <c r="M102" i="23"/>
  <c r="M129"/>
  <c r="M129" i="22"/>
  <c r="M119" i="23"/>
  <c r="M119" i="22"/>
  <c r="M179" i="23"/>
  <c r="M179" i="22"/>
  <c r="M174" i="23"/>
  <c r="M174" i="22"/>
  <c r="M169" i="23"/>
  <c r="M169" i="22"/>
  <c r="M164" i="23"/>
  <c r="M164" i="22"/>
  <c r="M160" i="23"/>
  <c r="M160" i="22"/>
  <c r="M139" i="23"/>
  <c r="M139" i="22"/>
  <c r="M43" i="23"/>
  <c r="M43" i="22"/>
  <c r="M38" i="23"/>
  <c r="M38" i="22"/>
  <c r="M34" i="23"/>
  <c r="M34" i="22"/>
  <c r="M64" i="23"/>
  <c r="M64" i="22"/>
  <c r="M77" i="23"/>
  <c r="M77" i="22"/>
  <c r="M71" i="23"/>
  <c r="M71" i="22"/>
  <c r="M95"/>
  <c r="M95" i="23"/>
  <c r="M88"/>
  <c r="M88" i="22"/>
  <c r="M83" i="23"/>
  <c r="M83" i="22"/>
  <c r="M81" i="23"/>
  <c r="M81" i="22"/>
  <c r="M109" i="23"/>
  <c r="M109" i="22"/>
  <c r="M104" i="23"/>
  <c r="M104" i="22"/>
  <c r="M100"/>
  <c r="M100" i="23"/>
  <c r="M125"/>
  <c r="M125" i="22"/>
  <c r="M121" i="23"/>
  <c r="M121" i="22"/>
  <c r="M117" i="23"/>
  <c r="M117" i="22"/>
  <c r="M113" i="23"/>
  <c r="M113" i="22"/>
  <c r="M178" i="23"/>
  <c r="M178" i="22"/>
  <c r="M175" i="23"/>
  <c r="M175" i="22"/>
  <c r="M173" i="23"/>
  <c r="M173" i="22"/>
  <c r="M170" i="23"/>
  <c r="M170" i="22"/>
  <c r="M167" i="23"/>
  <c r="M167" i="22"/>
  <c r="M165" i="23"/>
  <c r="M165" i="22"/>
  <c r="M163" i="23"/>
  <c r="M163" i="22"/>
  <c r="M161" i="23"/>
  <c r="M161" i="22"/>
  <c r="M158" i="23"/>
  <c r="M158" i="22"/>
  <c r="M156" i="23"/>
  <c r="M156" i="22"/>
  <c r="M154" i="23"/>
  <c r="M154" i="22"/>
  <c r="M152" i="23"/>
  <c r="M152" i="22"/>
  <c r="M148" i="23"/>
  <c r="M148" i="22"/>
  <c r="M146" i="23"/>
  <c r="M146" i="22"/>
  <c r="M144" i="23"/>
  <c r="M144" i="22"/>
  <c r="M142"/>
  <c r="M142" i="23"/>
  <c r="M140"/>
  <c r="M140" i="22"/>
  <c r="M138" i="23"/>
  <c r="M138" i="22"/>
  <c r="M135" i="23"/>
  <c r="M135" i="22"/>
  <c r="M133" i="23"/>
  <c r="M133" i="22"/>
  <c r="M131" i="23"/>
  <c r="M131" i="22"/>
  <c r="M229" i="23"/>
  <c r="M229" i="22"/>
  <c r="M227" i="23"/>
  <c r="M227" i="22"/>
  <c r="M225" i="23"/>
  <c r="M225" i="22"/>
  <c r="M223" i="23"/>
  <c r="M223" i="22"/>
  <c r="M221" i="23"/>
  <c r="M221" i="22"/>
  <c r="M219" i="23"/>
  <c r="M219" i="22"/>
  <c r="M217" i="23"/>
  <c r="M217" i="22"/>
  <c r="M215" i="23"/>
  <c r="M215" i="22"/>
  <c r="M213" i="23"/>
  <c r="M213" i="22"/>
  <c r="M211" i="23"/>
  <c r="M211" i="22"/>
  <c r="M209" i="23"/>
  <c r="M209" i="22"/>
  <c r="M205" i="23"/>
  <c r="M205" i="22"/>
  <c r="M202" i="23"/>
  <c r="M202" i="22"/>
  <c r="M200" i="23"/>
  <c r="M200" i="22"/>
  <c r="M198" i="23"/>
  <c r="M198" i="22"/>
  <c r="M196" i="23"/>
  <c r="M196" i="22"/>
  <c r="M194" i="23"/>
  <c r="M194" i="22"/>
  <c r="M192" i="23"/>
  <c r="M192" i="22"/>
  <c r="M190" i="23"/>
  <c r="M190" i="22"/>
  <c r="M188" i="23"/>
  <c r="M188" i="22"/>
  <c r="M186" i="23"/>
  <c r="M186" i="22"/>
  <c r="M184" i="23"/>
  <c r="M184" i="22"/>
  <c r="M182" i="23"/>
  <c r="M182" i="22"/>
  <c r="M278" i="23"/>
  <c r="M278" i="22"/>
  <c r="M276" i="23"/>
  <c r="M276" i="22"/>
  <c r="M274" i="23"/>
  <c r="M274" i="22"/>
  <c r="M272" i="23"/>
  <c r="M272" i="22"/>
  <c r="M270" i="23"/>
  <c r="M270" i="22"/>
  <c r="M268" i="23"/>
  <c r="M268" i="22"/>
  <c r="M266" i="23"/>
  <c r="M266" i="22"/>
  <c r="M263" i="23"/>
  <c r="M263" i="22"/>
  <c r="M261" i="23"/>
  <c r="M261" i="22"/>
  <c r="M259" i="23"/>
  <c r="M259" i="22"/>
  <c r="M257" i="23"/>
  <c r="M257" i="22"/>
  <c r="M254" i="23"/>
  <c r="M254" i="22"/>
  <c r="M252" i="23"/>
  <c r="M252" i="22"/>
  <c r="M250" i="23"/>
  <c r="M250" i="22"/>
  <c r="M246" i="23"/>
  <c r="M246" i="22"/>
  <c r="M244" i="23"/>
  <c r="M244" i="22"/>
  <c r="M242" i="23"/>
  <c r="M242" i="22"/>
  <c r="M240" i="23"/>
  <c r="M240" i="22"/>
  <c r="M238" i="23"/>
  <c r="M238" i="22"/>
  <c r="M236" i="23"/>
  <c r="M236" i="22"/>
  <c r="M234" i="23"/>
  <c r="M234" i="22"/>
  <c r="M232" i="23"/>
  <c r="M232" i="22"/>
  <c r="M326" i="23"/>
  <c r="M326" i="22"/>
  <c r="M324" i="23"/>
  <c r="M324" i="22"/>
  <c r="M321" i="23"/>
  <c r="M321" i="22"/>
  <c r="M319" i="23"/>
  <c r="M319" i="22"/>
  <c r="M317" i="23"/>
  <c r="M317" i="22"/>
  <c r="M314" i="23"/>
  <c r="M314" i="22"/>
  <c r="M312" i="23"/>
  <c r="M312" i="22"/>
  <c r="M310" i="23"/>
  <c r="M310" i="22"/>
  <c r="M307" i="23"/>
  <c r="M307" i="22"/>
  <c r="M305" i="23"/>
  <c r="M305" i="22"/>
  <c r="M301" i="23"/>
  <c r="M301" i="22"/>
  <c r="M297" i="23"/>
  <c r="M297" i="22"/>
  <c r="M293" i="23"/>
  <c r="M293" i="22"/>
  <c r="M288" i="23"/>
  <c r="M288" i="22"/>
  <c r="M286" i="23"/>
  <c r="M286" i="22"/>
  <c r="M283" i="23"/>
  <c r="M283" i="22"/>
  <c r="M328" i="23"/>
  <c r="M328" i="22"/>
  <c r="M85" i="23"/>
  <c r="M85" i="22"/>
  <c r="M54" i="23"/>
  <c r="M54" i="22"/>
  <c r="M110"/>
  <c r="M110" i="23"/>
  <c r="M58"/>
  <c r="M58" i="22"/>
  <c r="M128"/>
  <c r="M128" i="23"/>
  <c r="M90" i="22"/>
  <c r="M90" i="23"/>
  <c r="M130" i="22"/>
  <c r="M126"/>
  <c r="M105" i="23"/>
  <c r="M103" i="22"/>
  <c r="M101" i="23"/>
  <c r="M75"/>
  <c r="M57"/>
  <c r="M46"/>
  <c r="M31"/>
  <c r="M27"/>
  <c r="M23"/>
  <c r="M21"/>
  <c r="M19"/>
  <c r="M17"/>
  <c r="M122" i="22"/>
  <c r="M120"/>
  <c r="M118"/>
  <c r="M116"/>
  <c r="M112"/>
  <c r="M98" i="23"/>
  <c r="M96"/>
  <c r="M94"/>
  <c r="M93" i="22"/>
  <c r="M91"/>
  <c r="M89" i="23"/>
  <c r="M87"/>
  <c r="M80"/>
  <c r="M78"/>
  <c r="M72"/>
  <c r="M70"/>
  <c r="M68"/>
  <c r="M67"/>
  <c r="M65"/>
  <c r="M63"/>
  <c r="M61"/>
  <c r="M59"/>
  <c r="M55"/>
  <c r="M53"/>
  <c r="M51"/>
  <c r="M49"/>
  <c r="M30"/>
  <c r="M28"/>
  <c r="M24"/>
  <c r="M22"/>
  <c r="M18"/>
  <c r="M16"/>
  <c r="M36"/>
  <c r="M36" i="22"/>
  <c r="M79" i="23"/>
  <c r="M79" i="22"/>
  <c r="M69" i="23"/>
  <c r="M69" i="22"/>
  <c r="M92" i="23"/>
  <c r="M92" i="22"/>
  <c r="M84" i="23"/>
  <c r="M84" i="22"/>
  <c r="M97"/>
  <c r="M97" i="23"/>
  <c r="M127"/>
  <c r="M127" i="22"/>
  <c r="M123" i="23"/>
  <c r="M123" i="22"/>
  <c r="M115" i="23"/>
  <c r="M115" i="22"/>
  <c r="M176" i="23"/>
  <c r="M176" i="22"/>
  <c r="M172" i="23"/>
  <c r="M172" i="22"/>
  <c r="M166" i="23"/>
  <c r="M166" i="22"/>
  <c r="M162" i="23"/>
  <c r="M162" i="22"/>
  <c r="M157" i="23"/>
  <c r="M157" i="22"/>
  <c r="M155" i="23"/>
  <c r="M155" i="22"/>
  <c r="M153" i="23"/>
  <c r="M153" i="22"/>
  <c r="M151" i="23"/>
  <c r="M151" i="22"/>
  <c r="M147" i="23"/>
  <c r="M147" i="22"/>
  <c r="M145" i="23"/>
  <c r="M145" i="22"/>
  <c r="M143" i="23"/>
  <c r="M143" i="22"/>
  <c r="M141" i="23"/>
  <c r="M141" i="22"/>
  <c r="M137" i="23"/>
  <c r="M137" i="22"/>
  <c r="M134" i="23"/>
  <c r="M134" i="22"/>
  <c r="M132" i="23"/>
  <c r="M132" i="22"/>
  <c r="M230" i="23"/>
  <c r="M230" i="22"/>
  <c r="M228" i="23"/>
  <c r="M228" i="22"/>
  <c r="M226" i="23"/>
  <c r="M226" i="22"/>
  <c r="M224" i="23"/>
  <c r="M224" i="22"/>
  <c r="M222" i="23"/>
  <c r="M222" i="22"/>
  <c r="M220" i="23"/>
  <c r="M220" i="22"/>
  <c r="M218" i="23"/>
  <c r="M218" i="22"/>
  <c r="M216" i="23"/>
  <c r="M216" i="22"/>
  <c r="M214" i="23"/>
  <c r="M214" i="22"/>
  <c r="M212" i="23"/>
  <c r="M212" i="22"/>
  <c r="M210" i="23"/>
  <c r="M210" i="22"/>
  <c r="M206" i="23"/>
  <c r="M206" i="22"/>
  <c r="M204" i="23"/>
  <c r="M204" i="22"/>
  <c r="M201" i="23"/>
  <c r="M201" i="22"/>
  <c r="M199" i="23"/>
  <c r="M199" i="22"/>
  <c r="M197" i="23"/>
  <c r="M197" i="22"/>
  <c r="M195" i="23"/>
  <c r="M195" i="22"/>
  <c r="M193" i="23"/>
  <c r="M193" i="22"/>
  <c r="M191" i="23"/>
  <c r="M191" i="22"/>
  <c r="M189" i="23"/>
  <c r="M189" i="22"/>
  <c r="M187" i="23"/>
  <c r="M187" i="22"/>
  <c r="M185" i="23"/>
  <c r="M185" i="22"/>
  <c r="M183" i="23"/>
  <c r="M183" i="22"/>
  <c r="M280" i="23"/>
  <c r="M280" i="22"/>
  <c r="M277" i="23"/>
  <c r="M277" i="22"/>
  <c r="M275" i="23"/>
  <c r="M275" i="22"/>
  <c r="M273" i="23"/>
  <c r="M273" i="22"/>
  <c r="M271" i="23"/>
  <c r="M271" i="22"/>
  <c r="M269" i="23"/>
  <c r="M269" i="22"/>
  <c r="M267" i="23"/>
  <c r="M267" i="22"/>
  <c r="M265" i="23"/>
  <c r="M265" i="22"/>
  <c r="M262" i="23"/>
  <c r="M262" i="22"/>
  <c r="M260" i="23"/>
  <c r="M260" i="22"/>
  <c r="M258" i="23"/>
  <c r="M258" i="22"/>
  <c r="M255" i="23"/>
  <c r="M255" i="22"/>
  <c r="M253" i="23"/>
  <c r="M253" i="22"/>
  <c r="M251" i="23"/>
  <c r="M251" i="22"/>
  <c r="M247" i="23"/>
  <c r="M247" i="22"/>
  <c r="M245" i="23"/>
  <c r="M245" i="22"/>
  <c r="M243" i="23"/>
  <c r="M243" i="22"/>
  <c r="M241" i="23"/>
  <c r="M241" i="22"/>
  <c r="M239" i="23"/>
  <c r="M239" i="22"/>
  <c r="M237" i="23"/>
  <c r="M237" i="22"/>
  <c r="M235" i="23"/>
  <c r="M235" i="22"/>
  <c r="M233" i="23"/>
  <c r="M233" i="22"/>
  <c r="M231" i="23"/>
  <c r="M231" i="22"/>
  <c r="M325" i="23"/>
  <c r="M325" i="22"/>
  <c r="M323" i="23"/>
  <c r="M323" i="22"/>
  <c r="M320" i="23"/>
  <c r="M320" i="22"/>
  <c r="M318" i="23"/>
  <c r="M318" i="22"/>
  <c r="M315" i="23"/>
  <c r="M315" i="22"/>
  <c r="M313" i="23"/>
  <c r="M313" i="22"/>
  <c r="M311" i="23"/>
  <c r="M311" i="22"/>
  <c r="M309" i="23"/>
  <c r="M309" i="22"/>
  <c r="M306" i="23"/>
  <c r="M306" i="22"/>
  <c r="M304" i="23"/>
  <c r="M304" i="22"/>
  <c r="M299" i="23"/>
  <c r="N299" s="1"/>
  <c r="M299" i="22"/>
  <c r="N299" s="1"/>
  <c r="M294" i="23"/>
  <c r="M294" i="22"/>
  <c r="M289" i="23"/>
  <c r="M289" i="22"/>
  <c r="M287" i="23"/>
  <c r="M287" i="22"/>
  <c r="M285" i="23"/>
  <c r="M285" i="22"/>
  <c r="M281" i="23"/>
  <c r="M281" i="22"/>
  <c r="M108" i="23"/>
  <c r="M108" i="22"/>
  <c r="M82" i="23"/>
  <c r="M82" i="22"/>
  <c r="M50" i="23"/>
  <c r="M50" i="22"/>
  <c r="M111" i="23"/>
  <c r="M111" i="22"/>
  <c r="M45" i="23"/>
  <c r="M45" i="22"/>
  <c r="M52" i="23"/>
  <c r="M52" i="22"/>
  <c r="M60" i="23"/>
  <c r="M60" i="22"/>
  <c r="K331" i="19"/>
  <c r="L331"/>
  <c r="J331"/>
  <c r="L331" i="18"/>
  <c r="K331"/>
  <c r="J331"/>
  <c r="J331" i="14"/>
  <c r="K331" i="15"/>
  <c r="J331" i="16"/>
  <c r="K331" i="13"/>
  <c r="L331"/>
  <c r="L331" i="16"/>
  <c r="K331"/>
  <c r="L331" i="17"/>
  <c r="J331"/>
  <c r="K331"/>
  <c r="L331" i="15"/>
  <c r="J331"/>
  <c r="L331" i="14"/>
  <c r="K331"/>
  <c r="J331" i="13"/>
  <c r="K331" i="12"/>
  <c r="L331"/>
  <c r="J331"/>
  <c r="I306" i="9"/>
  <c r="H278"/>
  <c r="J278" s="1"/>
  <c r="F84"/>
  <c r="I84" s="1"/>
  <c r="F93"/>
  <c r="I93" s="1"/>
  <c r="F23"/>
  <c r="I23" s="1"/>
  <c r="I22" s="1"/>
  <c r="I38"/>
  <c r="F53"/>
  <c r="I53" s="1"/>
  <c r="F116"/>
  <c r="I116" s="1"/>
  <c r="J116" s="1"/>
  <c r="F143"/>
  <c r="I143" s="1"/>
  <c r="F157"/>
  <c r="I157" s="1"/>
  <c r="J157" s="1"/>
  <c r="F175"/>
  <c r="I175" s="1"/>
  <c r="I174" s="1"/>
  <c r="F179"/>
  <c r="I179" s="1"/>
  <c r="F227"/>
  <c r="I227" s="1"/>
  <c r="J227" s="1"/>
  <c r="F269"/>
  <c r="I269" s="1"/>
  <c r="J269" s="1"/>
  <c r="F296"/>
  <c r="I296" s="1"/>
  <c r="F80"/>
  <c r="I80" s="1"/>
  <c r="J80" s="1"/>
  <c r="F99"/>
  <c r="I99" s="1"/>
  <c r="F138"/>
  <c r="I138" s="1"/>
  <c r="J138" s="1"/>
  <c r="F147"/>
  <c r="I147" s="1"/>
  <c r="F161"/>
  <c r="I161" s="1"/>
  <c r="J161" s="1"/>
  <c r="F170"/>
  <c r="I170" s="1"/>
  <c r="J170" s="1"/>
  <c r="F184"/>
  <c r="I184" s="1"/>
  <c r="I183" s="1"/>
  <c r="F206"/>
  <c r="I206" s="1"/>
  <c r="F223"/>
  <c r="I223" s="1"/>
  <c r="F274"/>
  <c r="I274" s="1"/>
  <c r="F9"/>
  <c r="I9" s="1"/>
  <c r="F11"/>
  <c r="I11" s="1"/>
  <c r="J11" s="1"/>
  <c r="F63"/>
  <c r="I63" s="1"/>
  <c r="J63" s="1"/>
  <c r="F69"/>
  <c r="I69" s="1"/>
  <c r="F75"/>
  <c r="I75" s="1"/>
  <c r="I77" s="1"/>
  <c r="F107"/>
  <c r="I107" s="1"/>
  <c r="F114"/>
  <c r="I114" s="1"/>
  <c r="J114" s="1"/>
  <c r="F118"/>
  <c r="I118" s="1"/>
  <c r="J118" s="1"/>
  <c r="F128"/>
  <c r="I128" s="1"/>
  <c r="J128" s="1"/>
  <c r="F132"/>
  <c r="I132" s="1"/>
  <c r="F140"/>
  <c r="I140" s="1"/>
  <c r="J140" s="1"/>
  <c r="J143"/>
  <c r="F145"/>
  <c r="I145" s="1"/>
  <c r="F149"/>
  <c r="I149" s="1"/>
  <c r="F153"/>
  <c r="I153" s="1"/>
  <c r="J153" s="1"/>
  <c r="F159"/>
  <c r="I159" s="1"/>
  <c r="F163"/>
  <c r="I163" s="1"/>
  <c r="J163" s="1"/>
  <c r="F167"/>
  <c r="I167" s="1"/>
  <c r="I165" s="1"/>
  <c r="F172"/>
  <c r="I172" s="1"/>
  <c r="J172" s="1"/>
  <c r="J175"/>
  <c r="F181"/>
  <c r="I181" s="1"/>
  <c r="J239"/>
  <c r="F250"/>
  <c r="I250" s="1"/>
  <c r="F254"/>
  <c r="I254" s="1"/>
  <c r="J254" s="1"/>
  <c r="F284"/>
  <c r="I284" s="1"/>
  <c r="J284" s="1"/>
  <c r="F289"/>
  <c r="I289" s="1"/>
  <c r="I288" s="1"/>
  <c r="F298"/>
  <c r="I298" s="1"/>
  <c r="J298" s="1"/>
  <c r="F318"/>
  <c r="I318" s="1"/>
  <c r="J318" s="1"/>
  <c r="F326"/>
  <c r="I326" s="1"/>
  <c r="F338"/>
  <c r="I338" s="1"/>
  <c r="J338" s="1"/>
  <c r="F13"/>
  <c r="I13" s="1"/>
  <c r="J13" s="1"/>
  <c r="F18"/>
  <c r="I18" s="1"/>
  <c r="J18" s="1"/>
  <c r="F26"/>
  <c r="I26" s="1"/>
  <c r="F43"/>
  <c r="I43" s="1"/>
  <c r="F49"/>
  <c r="I49" s="1"/>
  <c r="J49" s="1"/>
  <c r="J53"/>
  <c r="F56"/>
  <c r="I56" s="1"/>
  <c r="F71"/>
  <c r="I71" s="1"/>
  <c r="J71" s="1"/>
  <c r="F82"/>
  <c r="I82" s="1"/>
  <c r="J82" s="1"/>
  <c r="J84"/>
  <c r="F95"/>
  <c r="I95" s="1"/>
  <c r="J95" s="1"/>
  <c r="F101"/>
  <c r="I101" s="1"/>
  <c r="J101" s="1"/>
  <c r="J107"/>
  <c r="F109"/>
  <c r="I109" s="1"/>
  <c r="J109" s="1"/>
  <c r="J132"/>
  <c r="J145"/>
  <c r="J149"/>
  <c r="F151"/>
  <c r="I151" s="1"/>
  <c r="J151" s="1"/>
  <c r="J167"/>
  <c r="J181"/>
  <c r="F204"/>
  <c r="I204" s="1"/>
  <c r="J204" s="1"/>
  <c r="F208"/>
  <c r="I208" s="1"/>
  <c r="J208" s="1"/>
  <c r="F212"/>
  <c r="I212" s="1"/>
  <c r="I210" s="1"/>
  <c r="F217"/>
  <c r="I217" s="1"/>
  <c r="J217" s="1"/>
  <c r="F221"/>
  <c r="I221" s="1"/>
  <c r="J221" s="1"/>
  <c r="F225"/>
  <c r="I225" s="1"/>
  <c r="J225" s="1"/>
  <c r="F248"/>
  <c r="I248" s="1"/>
  <c r="J248" s="1"/>
  <c r="F252"/>
  <c r="I252" s="1"/>
  <c r="J252" s="1"/>
  <c r="F263"/>
  <c r="I263" s="1"/>
  <c r="J263" s="1"/>
  <c r="F267"/>
  <c r="I267" s="1"/>
  <c r="F271"/>
  <c r="I271" s="1"/>
  <c r="J271" s="1"/>
  <c r="F276"/>
  <c r="I276" s="1"/>
  <c r="J276" s="1"/>
  <c r="F286"/>
  <c r="I286" s="1"/>
  <c r="F304"/>
  <c r="I304" s="1"/>
  <c r="F316"/>
  <c r="I316" s="1"/>
  <c r="J326"/>
  <c r="F331"/>
  <c r="I331" s="1"/>
  <c r="J331" s="1"/>
  <c r="F336"/>
  <c r="I336" s="1"/>
  <c r="H342"/>
  <c r="H337"/>
  <c r="J337" s="1"/>
  <c r="H339"/>
  <c r="J339" s="1"/>
  <c r="H333"/>
  <c r="J333" s="1"/>
  <c r="F329"/>
  <c r="I329" s="1"/>
  <c r="H330"/>
  <c r="J330" s="1"/>
  <c r="H332"/>
  <c r="J332" s="1"/>
  <c r="H321"/>
  <c r="F322"/>
  <c r="I322" s="1"/>
  <c r="J322" s="1"/>
  <c r="H323"/>
  <c r="J323" s="1"/>
  <c r="F324"/>
  <c r="I324" s="1"/>
  <c r="J324" s="1"/>
  <c r="H325"/>
  <c r="J325" s="1"/>
  <c r="H327"/>
  <c r="J327" s="1"/>
  <c r="H317"/>
  <c r="J317" s="1"/>
  <c r="H319"/>
  <c r="J319" s="1"/>
  <c r="H312"/>
  <c r="H310"/>
  <c r="H308"/>
  <c r="H305"/>
  <c r="J305" s="1"/>
  <c r="J296"/>
  <c r="H295"/>
  <c r="H297"/>
  <c r="J297" s="1"/>
  <c r="H299"/>
  <c r="J299" s="1"/>
  <c r="H292"/>
  <c r="H290"/>
  <c r="J290" s="1"/>
  <c r="J286"/>
  <c r="F280"/>
  <c r="I280" s="1"/>
  <c r="H281"/>
  <c r="J281" s="1"/>
  <c r="F282"/>
  <c r="I282" s="1"/>
  <c r="J282" s="1"/>
  <c r="H283"/>
  <c r="J283" s="1"/>
  <c r="H285"/>
  <c r="J285" s="1"/>
  <c r="H287"/>
  <c r="J287" s="1"/>
  <c r="J274"/>
  <c r="H275"/>
  <c r="J275" s="1"/>
  <c r="H277"/>
  <c r="J277" s="1"/>
  <c r="H266"/>
  <c r="H268"/>
  <c r="J268" s="1"/>
  <c r="H270"/>
  <c r="J270" s="1"/>
  <c r="H272"/>
  <c r="J272" s="1"/>
  <c r="F259"/>
  <c r="I259" s="1"/>
  <c r="H260"/>
  <c r="J260" s="1"/>
  <c r="F261"/>
  <c r="I261" s="1"/>
  <c r="J261" s="1"/>
  <c r="H262"/>
  <c r="J262" s="1"/>
  <c r="H264"/>
  <c r="J264" s="1"/>
  <c r="J250"/>
  <c r="H231"/>
  <c r="F232"/>
  <c r="I232" s="1"/>
  <c r="J232" s="1"/>
  <c r="H233"/>
  <c r="J233" s="1"/>
  <c r="F234"/>
  <c r="I234" s="1"/>
  <c r="J234" s="1"/>
  <c r="H235"/>
  <c r="J235" s="1"/>
  <c r="F236"/>
  <c r="I236" s="1"/>
  <c r="J236" s="1"/>
  <c r="H237"/>
  <c r="J237" s="1"/>
  <c r="F238"/>
  <c r="I238" s="1"/>
  <c r="J238" s="1"/>
  <c r="F240"/>
  <c r="I240" s="1"/>
  <c r="J240" s="1"/>
  <c r="H241"/>
  <c r="J241" s="1"/>
  <c r="F242"/>
  <c r="I242" s="1"/>
  <c r="J242" s="1"/>
  <c r="H243"/>
  <c r="J243" s="1"/>
  <c r="F244"/>
  <c r="I244" s="1"/>
  <c r="J244" s="1"/>
  <c r="H245"/>
  <c r="J245" s="1"/>
  <c r="F246"/>
  <c r="I246" s="1"/>
  <c r="J246" s="1"/>
  <c r="H247"/>
  <c r="J247" s="1"/>
  <c r="H249"/>
  <c r="J249" s="1"/>
  <c r="H251"/>
  <c r="J251" s="1"/>
  <c r="H253"/>
  <c r="J253" s="1"/>
  <c r="H255"/>
  <c r="J255" s="1"/>
  <c r="J223"/>
  <c r="H220"/>
  <c r="H222"/>
  <c r="J222" s="1"/>
  <c r="H224"/>
  <c r="J224" s="1"/>
  <c r="H226"/>
  <c r="J226" s="1"/>
  <c r="H228"/>
  <c r="J228" s="1"/>
  <c r="H216"/>
  <c r="H218"/>
  <c r="J218" s="1"/>
  <c r="H211"/>
  <c r="H213"/>
  <c r="J213" s="1"/>
  <c r="J206"/>
  <c r="H189"/>
  <c r="F190"/>
  <c r="I190" s="1"/>
  <c r="J190" s="1"/>
  <c r="H191"/>
  <c r="J191" s="1"/>
  <c r="F192"/>
  <c r="I192" s="1"/>
  <c r="J192" s="1"/>
  <c r="H193"/>
  <c r="J193" s="1"/>
  <c r="F194"/>
  <c r="I194" s="1"/>
  <c r="J194" s="1"/>
  <c r="H195"/>
  <c r="J195" s="1"/>
  <c r="F196"/>
  <c r="I196" s="1"/>
  <c r="J196" s="1"/>
  <c r="H197"/>
  <c r="J197" s="1"/>
  <c r="F198"/>
  <c r="I198" s="1"/>
  <c r="J198" s="1"/>
  <c r="H199"/>
  <c r="J199" s="1"/>
  <c r="F200"/>
  <c r="I200" s="1"/>
  <c r="J200" s="1"/>
  <c r="H201"/>
  <c r="J201" s="1"/>
  <c r="F202"/>
  <c r="I202" s="1"/>
  <c r="J202" s="1"/>
  <c r="H203"/>
  <c r="J203" s="1"/>
  <c r="H205"/>
  <c r="J205" s="1"/>
  <c r="H207"/>
  <c r="J207" s="1"/>
  <c r="H209"/>
  <c r="J209" s="1"/>
  <c r="H185"/>
  <c r="J185" s="1"/>
  <c r="J179"/>
  <c r="H178"/>
  <c r="H180"/>
  <c r="J180" s="1"/>
  <c r="H182"/>
  <c r="J182" s="1"/>
  <c r="H176"/>
  <c r="J176" s="1"/>
  <c r="H171"/>
  <c r="J171" s="1"/>
  <c r="H173"/>
  <c r="J173" s="1"/>
  <c r="H166"/>
  <c r="H168"/>
  <c r="J168" s="1"/>
  <c r="J159"/>
  <c r="H158"/>
  <c r="J158" s="1"/>
  <c r="H160"/>
  <c r="J160" s="1"/>
  <c r="H162"/>
  <c r="J162" s="1"/>
  <c r="H164"/>
  <c r="J164" s="1"/>
  <c r="J147"/>
  <c r="H144"/>
  <c r="J144" s="1"/>
  <c r="H146"/>
  <c r="J146" s="1"/>
  <c r="H148"/>
  <c r="J148" s="1"/>
  <c r="H150"/>
  <c r="J150" s="1"/>
  <c r="H152"/>
  <c r="J152" s="1"/>
  <c r="H154"/>
  <c r="J154" s="1"/>
  <c r="H131"/>
  <c r="H133"/>
  <c r="J133" s="1"/>
  <c r="F134"/>
  <c r="I134" s="1"/>
  <c r="J134" s="1"/>
  <c r="H135"/>
  <c r="J135" s="1"/>
  <c r="F136"/>
  <c r="I136" s="1"/>
  <c r="J136" s="1"/>
  <c r="H137"/>
  <c r="J137" s="1"/>
  <c r="H139"/>
  <c r="J139" s="1"/>
  <c r="H141"/>
  <c r="J141" s="1"/>
  <c r="H121"/>
  <c r="F122"/>
  <c r="I122" s="1"/>
  <c r="J122" s="1"/>
  <c r="H123"/>
  <c r="J123" s="1"/>
  <c r="F124"/>
  <c r="I124" s="1"/>
  <c r="J124" s="1"/>
  <c r="H125"/>
  <c r="J125" s="1"/>
  <c r="F126"/>
  <c r="I126" s="1"/>
  <c r="J126" s="1"/>
  <c r="H127"/>
  <c r="J127" s="1"/>
  <c r="H129"/>
  <c r="J129" s="1"/>
  <c r="H115"/>
  <c r="J115" s="1"/>
  <c r="H117"/>
  <c r="J117" s="1"/>
  <c r="H119"/>
  <c r="J119" s="1"/>
  <c r="F105"/>
  <c r="I105" s="1"/>
  <c r="H106"/>
  <c r="J106" s="1"/>
  <c r="H108"/>
  <c r="J108" s="1"/>
  <c r="H110"/>
  <c r="J110" s="1"/>
  <c r="H100"/>
  <c r="J100" s="1"/>
  <c r="H102"/>
  <c r="J102" s="1"/>
  <c r="J93"/>
  <c r="H88"/>
  <c r="F89"/>
  <c r="I89" s="1"/>
  <c r="J89" s="1"/>
  <c r="H90"/>
  <c r="J90" s="1"/>
  <c r="F91"/>
  <c r="I91" s="1"/>
  <c r="J91" s="1"/>
  <c r="H92"/>
  <c r="J92" s="1"/>
  <c r="H94"/>
  <c r="J94" s="1"/>
  <c r="H96"/>
  <c r="J96" s="1"/>
  <c r="H79"/>
  <c r="H81"/>
  <c r="J81" s="1"/>
  <c r="H83"/>
  <c r="J83" s="1"/>
  <c r="H85"/>
  <c r="J85" s="1"/>
  <c r="H76"/>
  <c r="J76" s="1"/>
  <c r="J69"/>
  <c r="H70"/>
  <c r="J70" s="1"/>
  <c r="H72"/>
  <c r="J72" s="1"/>
  <c r="H66"/>
  <c r="J66" s="1"/>
  <c r="F59"/>
  <c r="I59" s="1"/>
  <c r="H60"/>
  <c r="J60" s="1"/>
  <c r="F61"/>
  <c r="I61" s="1"/>
  <c r="J61" s="1"/>
  <c r="H62"/>
  <c r="J62" s="1"/>
  <c r="H64"/>
  <c r="J64" s="1"/>
  <c r="H57"/>
  <c r="J57" s="1"/>
  <c r="H48"/>
  <c r="H50"/>
  <c r="J50" s="1"/>
  <c r="F51"/>
  <c r="I51" s="1"/>
  <c r="J51" s="1"/>
  <c r="H52"/>
  <c r="J52" s="1"/>
  <c r="H54"/>
  <c r="J54" s="1"/>
  <c r="H44"/>
  <c r="J44" s="1"/>
  <c r="H41"/>
  <c r="H37"/>
  <c r="H35"/>
  <c r="H33"/>
  <c r="H31"/>
  <c r="H27"/>
  <c r="J27" s="1"/>
  <c r="H24"/>
  <c r="J24" s="1"/>
  <c r="F16"/>
  <c r="I16" s="1"/>
  <c r="H17"/>
  <c r="J17" s="1"/>
  <c r="H19"/>
  <c r="J19" s="1"/>
  <c r="H12"/>
  <c r="J12" s="1"/>
  <c r="F10"/>
  <c r="I10" s="1"/>
  <c r="J10" s="1"/>
  <c r="K277"/>
  <c r="J212" l="1"/>
  <c r="I265"/>
  <c r="J23"/>
  <c r="M331" i="13"/>
  <c r="M331" i="14" s="1"/>
  <c r="M331" i="15" s="1"/>
  <c r="M331" i="16" s="1"/>
  <c r="M331" i="17" s="1"/>
  <c r="M331" i="18" s="1"/>
  <c r="M331" i="19" s="1"/>
  <c r="M331" i="20" s="1"/>
  <c r="M331" i="23"/>
  <c r="N331" s="1"/>
  <c r="M331" i="22"/>
  <c r="N331" s="1"/>
  <c r="J75" i="9"/>
  <c r="J77" s="1"/>
  <c r="H58"/>
  <c r="I58"/>
  <c r="I256"/>
  <c r="H256"/>
  <c r="J342"/>
  <c r="J343" s="1"/>
  <c r="H343"/>
  <c r="J336"/>
  <c r="J340" s="1"/>
  <c r="I340"/>
  <c r="H340"/>
  <c r="J321"/>
  <c r="J320" s="1"/>
  <c r="H320"/>
  <c r="I320"/>
  <c r="H328"/>
  <c r="J329"/>
  <c r="J328" s="1"/>
  <c r="I328"/>
  <c r="J316"/>
  <c r="J315" s="1"/>
  <c r="J334" s="1"/>
  <c r="I315"/>
  <c r="H315"/>
  <c r="J310"/>
  <c r="J309" s="1"/>
  <c r="H309"/>
  <c r="I300"/>
  <c r="H302"/>
  <c r="J308"/>
  <c r="J307" s="1"/>
  <c r="H307"/>
  <c r="J312"/>
  <c r="J311" s="1"/>
  <c r="H311"/>
  <c r="J304"/>
  <c r="J302" s="1"/>
  <c r="I302"/>
  <c r="I313" s="1"/>
  <c r="I273"/>
  <c r="J295"/>
  <c r="J300" s="1"/>
  <c r="H300"/>
  <c r="J259"/>
  <c r="J258" s="1"/>
  <c r="I258"/>
  <c r="J266"/>
  <c r="H265"/>
  <c r="J267"/>
  <c r="J289"/>
  <c r="J288" s="1"/>
  <c r="J184"/>
  <c r="J273"/>
  <c r="H279"/>
  <c r="J231"/>
  <c r="J256" s="1"/>
  <c r="J280"/>
  <c r="J279" s="1"/>
  <c r="I279"/>
  <c r="J292"/>
  <c r="J291" s="1"/>
  <c r="H291"/>
  <c r="H273"/>
  <c r="H258"/>
  <c r="H288"/>
  <c r="J211"/>
  <c r="J210" s="1"/>
  <c r="H210"/>
  <c r="J220"/>
  <c r="J219" s="1"/>
  <c r="H219"/>
  <c r="I177"/>
  <c r="I188"/>
  <c r="J189"/>
  <c r="J188" s="1"/>
  <c r="H188"/>
  <c r="J216"/>
  <c r="J215" s="1"/>
  <c r="J214" s="1"/>
  <c r="H215"/>
  <c r="I130"/>
  <c r="I219"/>
  <c r="I215"/>
  <c r="J166"/>
  <c r="J165" s="1"/>
  <c r="H165"/>
  <c r="I113"/>
  <c r="I156"/>
  <c r="H174"/>
  <c r="H142"/>
  <c r="H113"/>
  <c r="J121"/>
  <c r="J120" s="1"/>
  <c r="H120"/>
  <c r="J131"/>
  <c r="J130" s="1"/>
  <c r="H130"/>
  <c r="J178"/>
  <c r="J177" s="1"/>
  <c r="H177"/>
  <c r="J169"/>
  <c r="J113"/>
  <c r="J183"/>
  <c r="J174"/>
  <c r="J156"/>
  <c r="J142"/>
  <c r="I169"/>
  <c r="I142"/>
  <c r="H169"/>
  <c r="H183"/>
  <c r="H156"/>
  <c r="I120"/>
  <c r="J105"/>
  <c r="J111" s="1"/>
  <c r="I111"/>
  <c r="H111"/>
  <c r="H103"/>
  <c r="J99"/>
  <c r="J103" s="1"/>
  <c r="I103"/>
  <c r="I97"/>
  <c r="J88"/>
  <c r="J97" s="1"/>
  <c r="H97"/>
  <c r="I86"/>
  <c r="J79"/>
  <c r="J86" s="1"/>
  <c r="H86"/>
  <c r="H77"/>
  <c r="I47"/>
  <c r="J59"/>
  <c r="J58" s="1"/>
  <c r="J43"/>
  <c r="J42" s="1"/>
  <c r="I42"/>
  <c r="I45" s="1"/>
  <c r="J73"/>
  <c r="H73"/>
  <c r="H42"/>
  <c r="J41"/>
  <c r="J40" s="1"/>
  <c r="H40"/>
  <c r="J48"/>
  <c r="J47" s="1"/>
  <c r="H47"/>
  <c r="J56"/>
  <c r="J55" s="1"/>
  <c r="I55"/>
  <c r="I73"/>
  <c r="H55"/>
  <c r="J33"/>
  <c r="J32" s="1"/>
  <c r="H32"/>
  <c r="J37"/>
  <c r="J36" s="1"/>
  <c r="H36"/>
  <c r="J26"/>
  <c r="J25" s="1"/>
  <c r="I25"/>
  <c r="I28" s="1"/>
  <c r="H25"/>
  <c r="H22"/>
  <c r="J31"/>
  <c r="J30" s="1"/>
  <c r="H30"/>
  <c r="J35"/>
  <c r="J34" s="1"/>
  <c r="H34"/>
  <c r="J22"/>
  <c r="H20"/>
  <c r="H14"/>
  <c r="J16"/>
  <c r="J20" s="1"/>
  <c r="I20"/>
  <c r="I14"/>
  <c r="J9"/>
  <c r="J14" s="1"/>
  <c r="H214" l="1"/>
  <c r="H334"/>
  <c r="O331" i="23"/>
  <c r="O331" i="22"/>
  <c r="H155" i="9"/>
  <c r="H186" s="1"/>
  <c r="J155"/>
  <c r="I334"/>
  <c r="I214"/>
  <c r="J306"/>
  <c r="J313" s="1"/>
  <c r="H306"/>
  <c r="H313" s="1"/>
  <c r="H293"/>
  <c r="J265"/>
  <c r="J293" s="1"/>
  <c r="I293"/>
  <c r="J229"/>
  <c r="H229"/>
  <c r="I229"/>
  <c r="J186"/>
  <c r="I155"/>
  <c r="I186" s="1"/>
  <c r="J45"/>
  <c r="J67"/>
  <c r="H45"/>
  <c r="H67"/>
  <c r="I67"/>
  <c r="I345" s="1"/>
  <c r="H28"/>
  <c r="J28"/>
  <c r="J38"/>
  <c r="H38"/>
  <c r="J345" l="1"/>
  <c r="H345"/>
  <c r="E9" i="23" l="1"/>
  <c r="E9" i="22"/>
  <c r="E9" i="20"/>
  <c r="E9" i="18"/>
  <c r="E9" i="19"/>
  <c r="E9" i="17"/>
  <c r="E9" i="16"/>
  <c r="E9" i="15"/>
  <c r="E9" i="14"/>
  <c r="E9" i="13"/>
  <c r="K346" i="9"/>
  <c r="K347" s="1"/>
  <c r="E9" i="12"/>
  <c r="I52" i="24"/>
  <c r="H53"/>
  <c r="I54"/>
  <c r="I51"/>
  <c r="H51" l="1"/>
  <c r="J51" s="1"/>
  <c r="I53"/>
  <c r="J53" s="1"/>
  <c r="H52"/>
  <c r="J52" s="1"/>
  <c r="H54"/>
  <c r="J54" s="1"/>
  <c r="I50"/>
  <c r="I47" l="1"/>
  <c r="I67" s="1"/>
  <c r="H50"/>
  <c r="H47" l="1"/>
  <c r="H67" s="1"/>
  <c r="J50"/>
  <c r="J47" s="1"/>
  <c r="J67" s="1"/>
  <c r="H94"/>
  <c r="I96"/>
  <c r="I95"/>
  <c r="I93"/>
  <c r="H93"/>
  <c r="J93" l="1"/>
  <c r="H96"/>
  <c r="J96" s="1"/>
  <c r="H95"/>
  <c r="J95" s="1"/>
  <c r="I94"/>
  <c r="I97" s="1"/>
  <c r="H97" l="1"/>
  <c r="J94"/>
  <c r="J97" s="1"/>
  <c r="I333"/>
  <c r="J333" l="1"/>
  <c r="K326" s="1"/>
  <c r="K327" s="1"/>
</calcChain>
</file>

<file path=xl/sharedStrings.xml><?xml version="1.0" encoding="utf-8"?>
<sst xmlns="http://schemas.openxmlformats.org/spreadsheetml/2006/main" count="3165" uniqueCount="772">
  <si>
    <t>TOTAL</t>
  </si>
  <si>
    <t>Cliente:</t>
  </si>
  <si>
    <t>Obra:</t>
  </si>
  <si>
    <t>Local:</t>
  </si>
  <si>
    <t>Edital:</t>
  </si>
  <si>
    <t>Data:</t>
  </si>
  <si>
    <t>Unid.</t>
  </si>
  <si>
    <t>Qtidade</t>
  </si>
  <si>
    <t>Material</t>
  </si>
  <si>
    <t>Valor Unitário</t>
  </si>
  <si>
    <t>Valor Total</t>
  </si>
  <si>
    <t>Ítem</t>
  </si>
  <si>
    <t>Descrição</t>
  </si>
  <si>
    <t>1.1</t>
  </si>
  <si>
    <t>1.2</t>
  </si>
  <si>
    <t>2.1</t>
  </si>
  <si>
    <t>2.2</t>
  </si>
  <si>
    <t>3.1</t>
  </si>
  <si>
    <t>4.1</t>
  </si>
  <si>
    <t>4.2</t>
  </si>
  <si>
    <t>4.3</t>
  </si>
  <si>
    <t>5.1</t>
  </si>
  <si>
    <t>Total</t>
  </si>
  <si>
    <t>1.3</t>
  </si>
  <si>
    <t>6.1</t>
  </si>
  <si>
    <t>1.4</t>
  </si>
  <si>
    <t>1.5</t>
  </si>
  <si>
    <t>2.3</t>
  </si>
  <si>
    <t>2.4</t>
  </si>
  <si>
    <t>5.2</t>
  </si>
  <si>
    <t>6.3</t>
  </si>
  <si>
    <t>6.4</t>
  </si>
  <si>
    <t>Placa da obra - padrão Governo Federal</t>
  </si>
  <si>
    <t xml:space="preserve"> m²</t>
  </si>
  <si>
    <t xml:space="preserve">Ligação provisória de água </t>
  </si>
  <si>
    <t>unid</t>
  </si>
  <si>
    <t xml:space="preserve">Ligação provisória de energia elétrica em baixa tensão </t>
  </si>
  <si>
    <t>Barracões provisórios (depósito, escritório, vestiário e refeitório) com piso cimentado</t>
  </si>
  <si>
    <t xml:space="preserve">Locação da obra (execução de gabarito) </t>
  </si>
  <si>
    <t>1.0</t>
  </si>
  <si>
    <t>Aterro apiloado em camadas de 0,20 m com material argilo - arenoso (entre baldrames)</t>
  </si>
  <si>
    <t>m³</t>
  </si>
  <si>
    <t xml:space="preserve">Escavação manual de valas em qualquer terreno exceto rocha até h=1,50 m </t>
  </si>
  <si>
    <t xml:space="preserve">Regularização e compactação do fundo de valas </t>
  </si>
  <si>
    <t>m²</t>
  </si>
  <si>
    <t xml:space="preserve">Reaterro apiloado de vala com material da obra  </t>
  </si>
  <si>
    <t>2.0</t>
  </si>
  <si>
    <t>3.0</t>
  </si>
  <si>
    <t>3.1.1</t>
  </si>
  <si>
    <t>Lastro de concreto magro (e=3,0 cm) - preparo mecânico - inclusive aditivo</t>
  </si>
  <si>
    <t>3.1.2</t>
  </si>
  <si>
    <t>3.2</t>
  </si>
  <si>
    <t>CONCRETO ARMADO PARA FUNDAÇÕES - VIGAS BALDRAMES</t>
  </si>
  <si>
    <t>3.2.1</t>
  </si>
  <si>
    <t>Lastro de concreto magro, e=3,0 cm-reparo mecânico - inclusive aditivo, conforme projeto.</t>
  </si>
  <si>
    <t>3.2.2</t>
  </si>
  <si>
    <t>Concreto armado - para vigas baldrames (fck25MPa), incluindo preparo, lançamento, adensamento e cura. Inclusive formas para reutilização 2x, conforme projeto.</t>
  </si>
  <si>
    <t>4.0</t>
  </si>
  <si>
    <t>CONCRETO ARMADO PARA PILARES</t>
  </si>
  <si>
    <t>4.1.1</t>
  </si>
  <si>
    <t>Concreto armado - para pilares - (fck=25MPa), incluindo preparo, lançamento, adensamento e cura. Inclusive formas para reutilização 2x, conforme projeto.</t>
  </si>
  <si>
    <t>CONCRETO ARMADO PARA VIGAS DE RESPALDO</t>
  </si>
  <si>
    <t>4.2.1</t>
  </si>
  <si>
    <t>Concreto armado - para Vigas nível 3,15 m - (fck=25MPa), incluindo preparo, lançamento, adensamento e cura. Inclusive formas para reutilização 2x, conforme projeto.</t>
  </si>
  <si>
    <t>CONCRETO ARMADO PARA VERGAS</t>
  </si>
  <si>
    <t>4.3.1</t>
  </si>
  <si>
    <t>Verga pré-moldada em concreto armado fck 15Mpa - 10x10cm, conforme projeto.</t>
  </si>
  <si>
    <t>4.4</t>
  </si>
  <si>
    <t>LAJE PRÉ-MOLDADA</t>
  </si>
  <si>
    <t>4.4.1</t>
  </si>
  <si>
    <t>Laje pré-moldada para cobertura, intereixo 38cm, h=12cm, elemento de enchimento em bloco cerâmico, capeamento de 4cm, inclusive armadura, escoramento, material e mão-de-obra, conforme projeto.</t>
  </si>
  <si>
    <t>5.0</t>
  </si>
  <si>
    <t>ELEMENTOS VAZADOS</t>
  </si>
  <si>
    <t>5.1.1</t>
  </si>
  <si>
    <t>Cobogó de concreto - (7,0x30,0x30,0cm) assentado com argamassa traço 1:4 (cimento, areia)</t>
  </si>
  <si>
    <t>ALVENARIA DE VEDAÇÃO</t>
  </si>
  <si>
    <t>5.2.1</t>
  </si>
  <si>
    <t>Alvenaria de vedação de 1/2 vez em tijolos cerâmicos de 08 furos (dimensões nominais: 19x19x09); assentamento em argamassa no traço 1:6 (cimento e areia) em volume</t>
  </si>
  <si>
    <t>5.2.3</t>
  </si>
  <si>
    <t>Divisória de banheiros e sanitários em granito com espessura de 2cm polido assentado com argamassa traço 1:4</t>
  </si>
  <si>
    <t>6.0</t>
  </si>
  <si>
    <t>PORTAS DE MADEIRA</t>
  </si>
  <si>
    <t>6.1.1</t>
  </si>
  <si>
    <t xml:space="preserve">Porta de Madeira - P01 - com ferragens, conforme projeto de esquadrias </t>
  </si>
  <si>
    <t>und</t>
  </si>
  <si>
    <t>6.1.2</t>
  </si>
  <si>
    <t xml:space="preserve">Porta de Madeira - P02 - com ferragens, conforme projeto de esquadrias </t>
  </si>
  <si>
    <t>6.1.3</t>
  </si>
  <si>
    <t>Porta de Madeira - P03 - com ferragens, conforme projeto de esquadrias</t>
  </si>
  <si>
    <t>6.1.4</t>
  </si>
  <si>
    <t>Porta de Madeira - P05 - com ferragens, conforme projeto de esquadrias</t>
  </si>
  <si>
    <t>6.1.5</t>
  </si>
  <si>
    <t>Porta de Madeira - PM04B - com ferragens, conforme projeto de esquadrias</t>
  </si>
  <si>
    <t>6.1.6</t>
  </si>
  <si>
    <t>Porta de Madeira - PM04C - com ferragens, conforme projeto de esquadrias</t>
  </si>
  <si>
    <t>6.1.7</t>
  </si>
  <si>
    <t xml:space="preserve">Porta de Madeira - Banheiros e Sanitários completa inclusive targeta metálica </t>
  </si>
  <si>
    <t>6.2</t>
  </si>
  <si>
    <t>PORTAS DE FERRO</t>
  </si>
  <si>
    <t>6.2.1</t>
  </si>
  <si>
    <t>Porta de Ferro - PF1 - com ferragens, conforme projeto de esquadrias</t>
  </si>
  <si>
    <t>6.2.2</t>
  </si>
  <si>
    <t>Porta de Ferro - PF2 - com ferragens, conforme projeto de esquadrias</t>
  </si>
  <si>
    <t>JANELAS DE FERRO</t>
  </si>
  <si>
    <t>6.3.1</t>
  </si>
  <si>
    <t>6.3.2</t>
  </si>
  <si>
    <t>6.3.3</t>
  </si>
  <si>
    <t>6.3.4</t>
  </si>
  <si>
    <t>6.3.5</t>
  </si>
  <si>
    <t>6.3.6</t>
  </si>
  <si>
    <t>FECHAMENTO DE MEIA-PAREDE (CRECHE I)</t>
  </si>
  <si>
    <t>6.4.1</t>
  </si>
  <si>
    <t>Estrutura metálica com vidro fixo 8 mm</t>
  </si>
  <si>
    <t>7.0</t>
  </si>
  <si>
    <t xml:space="preserve">PLANILHA ORÇAMENTÁRIA                                      </t>
  </si>
  <si>
    <t>CONCRETO ARMADO PARA FUNDAÇÕES - SAPATAS</t>
  </si>
  <si>
    <t>7.1</t>
  </si>
  <si>
    <t xml:space="preserve">Estrutura de Madeira aparelhada com tesoura vão de 3,0 a 7,0 m para telha cerâmica </t>
  </si>
  <si>
    <t>7.2</t>
  </si>
  <si>
    <t xml:space="preserve">Cobertura em telha cerâmica tipo capa e canal </t>
  </si>
  <si>
    <t>7.3</t>
  </si>
  <si>
    <t xml:space="preserve">Cumeeira com telha cerâmica emboçada com argamassa traço 1:2:8 </t>
  </si>
  <si>
    <t>m</t>
  </si>
  <si>
    <t>7.4</t>
  </si>
  <si>
    <t>Calha em chapa de aço galvanizado nr. 24 desenvolvimento 33 cm</t>
  </si>
  <si>
    <t>8.0</t>
  </si>
  <si>
    <t>8.1</t>
  </si>
  <si>
    <t>8.2</t>
  </si>
  <si>
    <t>Impermeabilização de calhas de concreto com mastique betuminoso a frio</t>
  </si>
  <si>
    <t>9.0</t>
  </si>
  <si>
    <t>9.1</t>
  </si>
  <si>
    <t xml:space="preserve">Chapisco de aderência em paredes internas e externas </t>
  </si>
  <si>
    <t>9.2</t>
  </si>
  <si>
    <t>Chapisco de aderência em lajes prémoldadas</t>
  </si>
  <si>
    <t>9.3</t>
  </si>
  <si>
    <t>9.4</t>
  </si>
  <si>
    <t xml:space="preserve">Reboco tipo paulista para paredes internas e externas  - espessura 2,0 cm </t>
  </si>
  <si>
    <t>9.5</t>
  </si>
  <si>
    <t xml:space="preserve">Reboco tipo paulista para lajes - espessura 2,0 cm </t>
  </si>
  <si>
    <t>9.6</t>
  </si>
  <si>
    <t xml:space="preserve">Revestimento cerâmico de paredes PEI III - cerâmica 20 x 20 cm - incl. rejunte - conforme projeto </t>
  </si>
  <si>
    <t>9.7</t>
  </si>
  <si>
    <t>Revestimento cerâmico de paredes PEI III - cerâmica 10 x 10 cm - incl. rejunte - conforme projeto</t>
  </si>
  <si>
    <t>REVESTIMENTOS DE PAREDES</t>
  </si>
  <si>
    <t>10.0</t>
  </si>
  <si>
    <t>10.1</t>
  </si>
  <si>
    <t xml:space="preserve">Camada impermeabilizadora e=5cm </t>
  </si>
  <si>
    <t>10.2</t>
  </si>
  <si>
    <t xml:space="preserve">Camada regularizadora e=3cm </t>
  </si>
  <si>
    <t>10.3</t>
  </si>
  <si>
    <t>Piso de alta resistência em massa granilítica, inclusive polimento e enceramento</t>
  </si>
  <si>
    <t>10.4</t>
  </si>
  <si>
    <t xml:space="preserve">Piso cerâmico esmaltado PEI IV - 20 x 20 cm - incl. rejunte - conforme projeto </t>
  </si>
  <si>
    <t>10.5</t>
  </si>
  <si>
    <t>Lastro de areia para o playground</t>
  </si>
  <si>
    <t>10.6</t>
  </si>
  <si>
    <t>10.7</t>
  </si>
  <si>
    <t>10.8</t>
  </si>
  <si>
    <t>Piso de pedra rolada</t>
  </si>
  <si>
    <t>10.9</t>
  </si>
  <si>
    <t>Blocrete intertravado de concreto</t>
  </si>
  <si>
    <t>11.0</t>
  </si>
  <si>
    <t>11.1</t>
  </si>
  <si>
    <t xml:space="preserve">Rodapé em massa granilítica h=10 cm </t>
  </si>
  <si>
    <t>11.2</t>
  </si>
  <si>
    <t>11.3</t>
  </si>
  <si>
    <t>Peitoril em granito ( 2 x 18 ) cm</t>
  </si>
  <si>
    <t>11.4</t>
  </si>
  <si>
    <t>Roda meio em madeira (largura=10cm)</t>
  </si>
  <si>
    <t>12.1</t>
  </si>
  <si>
    <t xml:space="preserve">Emassamento de paredes internas e externas com massa acrílica - 02 demãos </t>
  </si>
  <si>
    <t>12.2</t>
  </si>
  <si>
    <t xml:space="preserve">Emassamento de lajes internas e externas com massa acrílica - 02 demãos </t>
  </si>
  <si>
    <t>12.3</t>
  </si>
  <si>
    <t xml:space="preserve">Pintura em latex acrílico 02 demãos sobre paredes internas e externas </t>
  </si>
  <si>
    <t>12.4</t>
  </si>
  <si>
    <t xml:space="preserve">Pintura em latex acrílico 02 demãos sobre lajes internas e externas </t>
  </si>
  <si>
    <t>12.5</t>
  </si>
  <si>
    <t>Pintura em esmalte sintético 02 demãos em esquadrias de madeira</t>
  </si>
  <si>
    <t>12.6</t>
  </si>
  <si>
    <t>Pintura em esmalte sintético 02 demãos em esquadrias de ferro</t>
  </si>
  <si>
    <t>12.0</t>
  </si>
  <si>
    <t>13.0</t>
  </si>
  <si>
    <t>INSTALAÇÃO ELÉTRICA E ELETRÔNICA 127/220V</t>
  </si>
  <si>
    <t>13.1</t>
  </si>
  <si>
    <t>CENTRO DE DISTRIBUIÇÃO</t>
  </si>
  <si>
    <t>13.1.1</t>
  </si>
  <si>
    <t>un</t>
  </si>
  <si>
    <t>13.1.2</t>
  </si>
  <si>
    <t>Quadro de Distribuição de embutir, completo, com 07 circuitos (05 disjuntores monopolares e 02 disjuntores bipolares), com barramento para as fases, neutro e para proteção, disjuntor geral trifásico de 30A e 01 Dispositivo Diferencial Residual, metálico, pintura eletrostática epóxi cor bege, c/ porta, trinco e acessórios (QD-1 - conforme projeto)</t>
  </si>
  <si>
    <t>13.1.3</t>
  </si>
  <si>
    <t>13.1.4</t>
  </si>
  <si>
    <t>13.1.5</t>
  </si>
  <si>
    <t>13.1.6</t>
  </si>
  <si>
    <t>Quadro de comando de Motor, de embutir, completo, p/ 2 motores de 3/4 cv (1 de reserva) , para controle automático de nível de reservatório superior e inferior, com contatores, bases fusíveis completas com fusível, relé térmico de sobrecarga, relé de falta de fase, chaves e lâmpadas,  com porta e trinco e acessórios (QCM - conforme projeto)</t>
  </si>
  <si>
    <t>13.2</t>
  </si>
  <si>
    <t>ELETRODUTOS E ACESSÓRIOS</t>
  </si>
  <si>
    <t>13.2.1</t>
  </si>
  <si>
    <t>13.2.2</t>
  </si>
  <si>
    <t>Eletroduto PVC flexível corrugado reforçado, Ø20mm (DN 1/2"), inclusive curvas</t>
  </si>
  <si>
    <t>13.2.3</t>
  </si>
  <si>
    <t>Eletroduto PVC flexível corrugado reforçado, Ø25mm (DN 3/4"), inclusive curvas</t>
  </si>
  <si>
    <t>13.2.4</t>
  </si>
  <si>
    <t>Eletroduto ,Ø31mm (DN 1"), inclusive curvas</t>
  </si>
  <si>
    <t>13.2.5</t>
  </si>
  <si>
    <t>Eletroduto, Ø41mm (DN 1.1/4"), inclusive curvas</t>
  </si>
  <si>
    <t>13.2.6</t>
  </si>
  <si>
    <t>13.2.7</t>
  </si>
  <si>
    <t>Eletroduto  Ø59 mm (DN 2"), inclusive curvas</t>
  </si>
  <si>
    <t>13.3</t>
  </si>
  <si>
    <t>CABOS E FIOS (CONDUTORES)</t>
  </si>
  <si>
    <t>Condutor de cobre unipolar, isolação em PVC/70ºC, camada de proteção em PVC, não propagador de chamas, classe de tensão 750V, encordoamento classe 5, flexível, com as seguintes seções nominais:</t>
  </si>
  <si>
    <t>13.3.1</t>
  </si>
  <si>
    <t>#1,5 mm²</t>
  </si>
  <si>
    <t>13.3.2</t>
  </si>
  <si>
    <t>#2,5 mm²</t>
  </si>
  <si>
    <t>13.3.3</t>
  </si>
  <si>
    <t>#4 mm²</t>
  </si>
  <si>
    <t>13.3.4</t>
  </si>
  <si>
    <t>#6 mm²</t>
  </si>
  <si>
    <t>13.3.5</t>
  </si>
  <si>
    <t>#10 mm²</t>
  </si>
  <si>
    <t>13.3.6</t>
  </si>
  <si>
    <t>#16 mm²</t>
  </si>
  <si>
    <t>13.3.7</t>
  </si>
  <si>
    <t>#25 mm²</t>
  </si>
  <si>
    <t>13.3.8</t>
  </si>
  <si>
    <t>13.4</t>
  </si>
  <si>
    <t>ILUMINAÇÃO E TOMADAS</t>
  </si>
  <si>
    <t>13.4.1</t>
  </si>
  <si>
    <t>Tomada universal, circular, 2P+T, 15A/250v, cor preta, completa</t>
  </si>
  <si>
    <t>13.4.2</t>
  </si>
  <si>
    <t>Tomada universal, circular, 3P, 20A/250v, cor preta, completa</t>
  </si>
  <si>
    <t>13.4.3</t>
  </si>
  <si>
    <t>Interruptor simples 10 A, completa</t>
  </si>
  <si>
    <t>13.4.4</t>
  </si>
  <si>
    <t>Interruptor duas seções 10A por seção, completa</t>
  </si>
  <si>
    <t>13.4.5</t>
  </si>
  <si>
    <t>Interruptor com dimmer, completa</t>
  </si>
  <si>
    <t>13.4.6</t>
  </si>
  <si>
    <t>Luminárias 2x40 W completa</t>
  </si>
  <si>
    <t>13.4.7</t>
  </si>
  <si>
    <t>Luminárias 2x20 W completa</t>
  </si>
  <si>
    <t>13.4.8</t>
  </si>
  <si>
    <t>Luminárias incandescentes 100W</t>
  </si>
  <si>
    <t>13.4.9</t>
  </si>
  <si>
    <t>Arandelas 100W</t>
  </si>
  <si>
    <t>13.4.10</t>
  </si>
  <si>
    <t>Caixas de passagem 4x4"para tomada/interruptor</t>
  </si>
  <si>
    <t>13.4.11</t>
  </si>
  <si>
    <t>Caixa de passagem 4x2" para interruptor e tomada</t>
  </si>
  <si>
    <t>13.4.12</t>
  </si>
  <si>
    <t>Caixa de passagem de ferro esmaltada octogonal 4x4"</t>
  </si>
  <si>
    <t>13.5</t>
  </si>
  <si>
    <t>INSTALAÇÕES DE REDE ESTRUTURADA</t>
  </si>
  <si>
    <t>13.5.1</t>
  </si>
  <si>
    <t>EQUIPAMENTOS PASSIVOS</t>
  </si>
  <si>
    <t>13.5.1.1</t>
  </si>
  <si>
    <t>Patch Panel 19"  - 24 portas, Categoria 6</t>
  </si>
  <si>
    <t xml:space="preserve">un </t>
  </si>
  <si>
    <t>13.5.1.2</t>
  </si>
  <si>
    <t>Switch de 24 portas</t>
  </si>
  <si>
    <t>13.5.1.3</t>
  </si>
  <si>
    <t>Bloco 110 para rack 19” 100 pares</t>
  </si>
  <si>
    <t>13.5.1.4</t>
  </si>
  <si>
    <t xml:space="preserve">Guia de Cabos Frontal, fechado </t>
  </si>
  <si>
    <t>13.5.1.5</t>
  </si>
  <si>
    <t>Guia de Cabos Traseiro</t>
  </si>
  <si>
    <t>13.5.1.6</t>
  </si>
  <si>
    <t>Trava Path Panel</t>
  </si>
  <si>
    <t>13.5.1.7</t>
  </si>
  <si>
    <t xml:space="preserve">Guia de Cabos Vertical, fechado </t>
  </si>
  <si>
    <t>13.5.1.8</t>
  </si>
  <si>
    <t xml:space="preserve">Guia de Cabos Superior, fechado </t>
  </si>
  <si>
    <t>13.5.2</t>
  </si>
  <si>
    <t>CABOS EM PAR TRANÇADOS</t>
  </si>
  <si>
    <t>13.5.2.1</t>
  </si>
  <si>
    <t>Cabo par trançado não blindado (UTP)-4 pares 24 AWG,100 Ohms - Categoria 6</t>
  </si>
  <si>
    <t>13.5.2.2</t>
  </si>
  <si>
    <t>Cabo telefônico interno CI-50, 20 pares</t>
  </si>
  <si>
    <t>13.5.2.3</t>
  </si>
  <si>
    <t>Cabo coaxial</t>
  </si>
  <si>
    <t>13.5.3</t>
  </si>
  <si>
    <t>CABOS DE CONEXÃO</t>
  </si>
  <si>
    <t>13.5.3.1</t>
  </si>
  <si>
    <t>Cabos de conexões – Patch Cord ultra flexível com RJ 45 nas 2 pontas - 1,50 metros</t>
  </si>
  <si>
    <t>13.5.3.2</t>
  </si>
  <si>
    <t>Cabos de conexões – Patch cord 110 / RJ-45 1 par -1,50m</t>
  </si>
  <si>
    <t>13.5.3.3</t>
  </si>
  <si>
    <t>Cabos de conexões – Patch Cord ultra flexível com RJ 45 em 1 ponta - 1,50 metros</t>
  </si>
  <si>
    <t>13.5.3.4</t>
  </si>
  <si>
    <t>Cabos de conexões – Patch Cord ultra flexível com RJ 45 nas 2 pontas - 3,0 metros</t>
  </si>
  <si>
    <t>13.5.4</t>
  </si>
  <si>
    <t>TOMADAS</t>
  </si>
  <si>
    <t>13.5.4.1</t>
  </si>
  <si>
    <t>Tomada modular RJ-45 Categoria 6</t>
  </si>
  <si>
    <t>13.5.4.2</t>
  </si>
  <si>
    <t>Conector de TV Tipo F (Coaxial)</t>
  </si>
  <si>
    <t>13.5.5</t>
  </si>
  <si>
    <t>CAIXAS E ACESSÓRIOS</t>
  </si>
  <si>
    <t>13.5.5.1</t>
  </si>
  <si>
    <t>Caixa subterrânea em alvenaria, tipo R1,60x35x50cm, com tampão em ferro fundido, conforme detalhe de projeto</t>
  </si>
  <si>
    <t>13.5.5.2</t>
  </si>
  <si>
    <t>Caixa de passagem em alvenaria 20x20 com tampa de ferro fundido</t>
  </si>
  <si>
    <t>13.5.5.3</t>
  </si>
  <si>
    <t>Caixa de passagem de piso 15x15 com tampa metálica aparafusada</t>
  </si>
  <si>
    <t>13.5.5.4</t>
  </si>
  <si>
    <t>Derivação "T" de 59 mm conforme detalhe de projeto</t>
  </si>
  <si>
    <t>13.5.5.5</t>
  </si>
  <si>
    <t>Derivação "L" de 59 mm conforme detalhe de projeto</t>
  </si>
  <si>
    <t>13.5.6</t>
  </si>
  <si>
    <t>13.5.6.1</t>
  </si>
  <si>
    <t>Eletroduto  Ø100mm, inclusive curvas</t>
  </si>
  <si>
    <t>13.5.6.2</t>
  </si>
  <si>
    <t>Eletroduto  Ø59mm, inclusive curvas</t>
  </si>
  <si>
    <t>14.0</t>
  </si>
  <si>
    <t>14.1</t>
  </si>
  <si>
    <t>TUBULAÇÕES E CONEXÕES DE PVC RÍGIDO</t>
  </si>
  <si>
    <t>14.1.1</t>
  </si>
  <si>
    <t>Chuveiro eletrico sendo chuveiro de plastico - 110 e 220 V</t>
  </si>
  <si>
    <t>14.1.2</t>
  </si>
  <si>
    <t>Registro de gaveta bruto, diâmetro 1"</t>
  </si>
  <si>
    <t>14.1.3</t>
  </si>
  <si>
    <t>Registro de gaveta bruto, diâmetro 1.1/4"</t>
  </si>
  <si>
    <t>14.1.4</t>
  </si>
  <si>
    <t>Registro de gaveta bruto, diâmetro 1.1/2"</t>
  </si>
  <si>
    <t>14.1.5</t>
  </si>
  <si>
    <t>Registro de gaveta bruto, diâmetro 2.1/2"</t>
  </si>
  <si>
    <t>14.1.6</t>
  </si>
  <si>
    <t>Registro de gaveta com canopla, diâmetro 1.1/2"</t>
  </si>
  <si>
    <t>14.1.7</t>
  </si>
  <si>
    <t>Registro de gaveta com canopla, diâmetro 3/4"</t>
  </si>
  <si>
    <t>14.1.8</t>
  </si>
  <si>
    <t>Registro de pressão com canopla p/ chuveiro, diâmetro 3/4"</t>
  </si>
  <si>
    <t>14.1.9</t>
  </si>
  <si>
    <t>Tubo PVC soldável diâmetro 25 mm, inclusive conexões</t>
  </si>
  <si>
    <t>14.1.10</t>
  </si>
  <si>
    <t>Tubo PVC soldável classe 15, diâmetro 50 mm, inclusive conexões</t>
  </si>
  <si>
    <t>14.1.11</t>
  </si>
  <si>
    <t>Tubo PVC soldável classe 15, diâmetro 75mm, inclusive conexões</t>
  </si>
  <si>
    <t>14.1.12</t>
  </si>
  <si>
    <t>Válvula de descarga p/ vaso sanitário de 1.1/2"</t>
  </si>
  <si>
    <t>14.1.13</t>
  </si>
  <si>
    <t>Válvula de pé com crivo, 1.1/2"</t>
  </si>
  <si>
    <t>14.1.14</t>
  </si>
  <si>
    <t>14.1.15</t>
  </si>
  <si>
    <t>14.1.16</t>
  </si>
  <si>
    <t>Tubo de descarga VDE, série normal, diâmetro 38 mm</t>
  </si>
  <si>
    <t>14.1.17</t>
  </si>
  <si>
    <t>Válvula de retenção com portinhola de bronze, 1"</t>
  </si>
  <si>
    <t>14.1.18</t>
  </si>
  <si>
    <t>Caixa em alvenaria 30x30 cm - CRG e CTD</t>
  </si>
  <si>
    <t>14.1.19</t>
  </si>
  <si>
    <t>Caixa em alvenaria 100x160 cm para bombas</t>
  </si>
  <si>
    <t>14.1.20</t>
  </si>
  <si>
    <t>Tampa de ferro fundido 30x30 cm - tipo leve</t>
  </si>
  <si>
    <t>14.2</t>
  </si>
  <si>
    <t>TUBULAÇÕES E CONEXÕES DE FERRO  GALVANIZADO</t>
  </si>
  <si>
    <t>14.2.1</t>
  </si>
  <si>
    <t>Tubo FG roscável, diâmetro 1.1/2" (50 mm), inclusive conexões</t>
  </si>
  <si>
    <t>14.2.2</t>
  </si>
  <si>
    <t>Tubo FG roscável, diâmetro 1.1/4" (32 mm), inclusive conexões</t>
  </si>
  <si>
    <t>14.2.3</t>
  </si>
  <si>
    <t xml:space="preserve">Bucha de redução, FG roscável, diâmetro 1"x3/4" </t>
  </si>
  <si>
    <t>14.3</t>
  </si>
  <si>
    <t>DRENAGEM DE ÁGUAS PLUVIAIS</t>
  </si>
  <si>
    <t>14.3.1</t>
  </si>
  <si>
    <t>TUBULAÇÕES E CONEXÕES DE PVC</t>
  </si>
  <si>
    <t>14.3.1.1</t>
  </si>
  <si>
    <t>Tubo de PVC esgoto série R, ponta e bolsa com anel de borracha, Ø100mm, inclusive conexões</t>
  </si>
  <si>
    <t>14.3.1.2</t>
  </si>
  <si>
    <t>Tubo de PVC esgoto, tipo Vinilfort ou equivalente, ponta e bolsa com junta elástica integrada, Ø150mm, inclusive conexões</t>
  </si>
  <si>
    <t>14.3.1.3</t>
  </si>
  <si>
    <t>Tubo de PVC esgoto, tipo Vinilfort ou equivalente, ponta e bolsa com junta elástica integrada, Ø200mm, inclusive conexões</t>
  </si>
  <si>
    <t>14.3.2</t>
  </si>
  <si>
    <t>ACESSÓRIOS</t>
  </si>
  <si>
    <t>14.3.2.1</t>
  </si>
  <si>
    <t>Ralo hemisférico (formato abacaxi) de ferro fundido, Ø100mm</t>
  </si>
  <si>
    <t>14.3.2.2</t>
  </si>
  <si>
    <t>Caixa de inspeção em alvenaria com fundo em concreto, 60x60cm</t>
  </si>
  <si>
    <t>14.3.2.3</t>
  </si>
  <si>
    <t>Tampa de concreto 60x60cm para caixa de inspeção</t>
  </si>
  <si>
    <t>14.3.2.4</t>
  </si>
  <si>
    <t>Caixa de ralo em alvenaria com fundo em concreto, 40x40cm</t>
  </si>
  <si>
    <t>14.3.2.5</t>
  </si>
  <si>
    <t>Grelha de ferro fundido 40x40cm, tipo leve, para caixa de ralo/brita</t>
  </si>
  <si>
    <t>14.3.2.6</t>
  </si>
  <si>
    <t>Caixa de brita 40x40cm</t>
  </si>
  <si>
    <t>14.3.2.7</t>
  </si>
  <si>
    <t>Poço de visita em alvenaria, fundo em concreto, 110x110cm</t>
  </si>
  <si>
    <t>14.3.2.8</t>
  </si>
  <si>
    <t>Tampa de concreto Ø60cm para poço de visita</t>
  </si>
  <si>
    <t>14.3.2.9</t>
  </si>
  <si>
    <t>Calha de piso em PVC DN 130, com grelha (solários)</t>
  </si>
  <si>
    <t>15.0</t>
  </si>
  <si>
    <t>15.1</t>
  </si>
  <si>
    <t xml:space="preserve">Adaptador p/ Saída de Vaso Sanitário Série Normal 100mm </t>
  </si>
  <si>
    <t>15.2</t>
  </si>
  <si>
    <t>15.3</t>
  </si>
  <si>
    <t xml:space="preserve">Caixa Sifonada Girafácil Montada com Grelha e Porta Grelha 100x140x50 - Redonda </t>
  </si>
  <si>
    <t>15.4</t>
  </si>
  <si>
    <t xml:space="preserve">Caixa Sifonada Montada com Grelha e Porta Grelha 150 x 150 x 50 - Redonda </t>
  </si>
  <si>
    <t>15.5</t>
  </si>
  <si>
    <t xml:space="preserve">Cap Série Normal 50mm </t>
  </si>
  <si>
    <t>15.6</t>
  </si>
  <si>
    <t>Caixa Sifonada 100x100x50mm</t>
  </si>
  <si>
    <t>15.7</t>
  </si>
  <si>
    <t xml:space="preserve">Caixa Sifonada 150x185x75mm </t>
  </si>
  <si>
    <t>15.8</t>
  </si>
  <si>
    <t>Caixa Sifonada Girafácil 100x140x50mm</t>
  </si>
  <si>
    <t>15.9</t>
  </si>
  <si>
    <t>Ralo Sifonado Cônico Branco 100x40mm</t>
  </si>
  <si>
    <t>15.10</t>
  </si>
  <si>
    <t>Porta Grelha Redondo Branco 100mm</t>
  </si>
  <si>
    <t>15.11</t>
  </si>
  <si>
    <t>Terminal de Ventilação Série Normal 50mm</t>
  </si>
  <si>
    <t>15.12</t>
  </si>
  <si>
    <t>Terminal de Ventilação Série Normal 75mm</t>
  </si>
  <si>
    <t>15.13</t>
  </si>
  <si>
    <t>Tubo de PVC Série Normal 100mm, fornec. e instalação, inclusive conexões</t>
  </si>
  <si>
    <t>15.14</t>
  </si>
  <si>
    <t>Tubo de PVC Série Normal 40mm, fornec. e instalação, inclusive conexões</t>
  </si>
  <si>
    <t>15.15</t>
  </si>
  <si>
    <t>Tubo de PVC Série Normal 50mm , fornec. e instalação, inclusive conexões</t>
  </si>
  <si>
    <t>15.16</t>
  </si>
  <si>
    <t>Tubo de PVC Série Normal 75mm , fornec. e instalação, inclusive conexões</t>
  </si>
  <si>
    <t>15.17</t>
  </si>
  <si>
    <t>Tubo de PVC Série Reforçada 150mm, fornec. e instalação, inclusive conexões</t>
  </si>
  <si>
    <t>15.18</t>
  </si>
  <si>
    <t>Tubo de PVC Série Reforçada 40mm, fornec. e instalação, inclusive conexões</t>
  </si>
  <si>
    <t>15.19</t>
  </si>
  <si>
    <t>Tubo de PVC Série Reforçada 50mm, fornec. e instalação, inclusive conexões</t>
  </si>
  <si>
    <t>15.20</t>
  </si>
  <si>
    <t xml:space="preserve">Tubo de PVC Série Reforçada 75mm, fornec. e instalação, inclusive conexões </t>
  </si>
  <si>
    <t>15.21</t>
  </si>
  <si>
    <t>Caixa de inspeção em alvenaria de tijolo medindo 900x900x600mm , com tampão em ferro fundido</t>
  </si>
  <si>
    <t>15.22</t>
  </si>
  <si>
    <t>Caixa de gordura Especial, em alvenaria de tijolo, medindo 1100x1100x1200mm, com tampão em ferro fundido</t>
  </si>
  <si>
    <t>15.23</t>
  </si>
  <si>
    <t>Tampa de ferro fundido 1100x1100 cm, tipo leve, para caixas de gordura dupla e especial</t>
  </si>
  <si>
    <t>15.24</t>
  </si>
  <si>
    <t>Poço de visita em alvenaria de tijolo medido 1400x1400x1640mm, com tampão em ferro fundido</t>
  </si>
  <si>
    <t>15.25</t>
  </si>
  <si>
    <t>Conjunto moto bomba centrifuga CV 3/4, vazão de 5,0 m3/h e Hman = 15mca - Modelo Thebe TH-16 ou equivalente</t>
  </si>
  <si>
    <t>16.0</t>
  </si>
  <si>
    <t>16.1</t>
  </si>
  <si>
    <t>SANIT. PNE - ( Portadores de Necessidades Especiais )</t>
  </si>
  <si>
    <t>16.1.1</t>
  </si>
  <si>
    <t>Lavatório louça branca, sem coluna, torneira metálica cromada simples, (válvula, sifao e engate flexível cromados)</t>
  </si>
  <si>
    <t>16.1.2</t>
  </si>
  <si>
    <t>Porta sabonete liquido fornecimento</t>
  </si>
  <si>
    <t>16.1.3</t>
  </si>
  <si>
    <t>Vaso sanitario sifonado, para valvula de descarga, em louca branca, com acessorios, inclusive assento plastico, anel de vedação, tubo pvc ligacao - fornecimento e instalacao</t>
  </si>
  <si>
    <t>16.1.4</t>
  </si>
  <si>
    <t>Torneira cromada 3/4" para jardim ou tanque, padrao alto</t>
  </si>
  <si>
    <t>16.1.5</t>
  </si>
  <si>
    <t>Instalacao de papeleira - fornecimento e colocacao</t>
  </si>
  <si>
    <t>16.1.6</t>
  </si>
  <si>
    <t xml:space="preserve">Barra de apoio em aluminio anodizado para deficientes físicos </t>
  </si>
  <si>
    <t>16.2</t>
  </si>
  <si>
    <t>SANIT. INFANTIS  (Feminino / Masculino/ Banho I/ Creche II )</t>
  </si>
  <si>
    <t>16.2.1</t>
  </si>
  <si>
    <t>Banheira plástica (cor braca de 20x45x77 cm), com dreno para escoamento de água</t>
  </si>
  <si>
    <t>16.2.2</t>
  </si>
  <si>
    <t>Cuba louca branca em bancada inclusive torneira e complementos (válvula, sifao e engate flexível cromados)</t>
  </si>
  <si>
    <t>16.2.3</t>
  </si>
  <si>
    <t>16.2.4</t>
  </si>
  <si>
    <t>Porta sabonete liquido fornecimento e instalação</t>
  </si>
  <si>
    <t>16.2.5</t>
  </si>
  <si>
    <t>16.2.6</t>
  </si>
  <si>
    <t>Torneira cromada longa 3/4" de parede para pia, padrao popular</t>
  </si>
  <si>
    <t>16.2.7</t>
  </si>
  <si>
    <t>Vaso sanitario infantil sifonado, para valvula de descarga, em louca branca, com acessorios, inclusive assento plastico, anel de vedação, tubo pvc ligacao - fornecimento e instalacao</t>
  </si>
  <si>
    <t>16.3</t>
  </si>
  <si>
    <t>SANIT. ADULTOS ( Fem. e Masc. Funcionários )</t>
  </si>
  <si>
    <t>16.3.1</t>
  </si>
  <si>
    <t>16.3.2</t>
  </si>
  <si>
    <t>16.3.3</t>
  </si>
  <si>
    <t>Vaso sanitario sifonado, para valvula de descarga, em louca branca, com acessorios, inclusive assento plastico, bolsa de borracha para ligacao, tubo pvc ligacao - fornecimento e instalacao</t>
  </si>
  <si>
    <t>16.3.4</t>
  </si>
  <si>
    <t>Instalação de papeleira - fornecimento e colocacao</t>
  </si>
  <si>
    <t>16.3.5</t>
  </si>
  <si>
    <t>16.4</t>
  </si>
  <si>
    <t>COZINHA/ LAVANDERIA/ HIGIENIZAÇÃO/ LACTÁRIO</t>
  </si>
  <si>
    <t>16.4.1</t>
  </si>
  <si>
    <t>Cuba aço inoxidável 40,0x34,0x11,5 cm, com sifão em metal cromado 1.1/2x1.1/2", válvula em metal cromado tipo americana 3.1/2"x1.1/2" para pia - fornecimento e instalação</t>
  </si>
  <si>
    <t>un.</t>
  </si>
  <si>
    <t>16.4.2</t>
  </si>
  <si>
    <t>Cuba louça branca em bancada inclusive torneira e complementos (válvula, sifao e engate flexível cromados)</t>
  </si>
  <si>
    <t>16.4.3</t>
  </si>
  <si>
    <t>16.4.4</t>
  </si>
  <si>
    <t>16.4.5</t>
  </si>
  <si>
    <t>16.4.6</t>
  </si>
  <si>
    <t>Torneira cromada tubo movel para bancada 3/4" para pia de cozinha, padrao alto - fornecimento e instalacao</t>
  </si>
  <si>
    <t>16.4.7</t>
  </si>
  <si>
    <t>16.4.8</t>
  </si>
  <si>
    <t>Tanque louca branco sem coluna, completo inclusive torneira metalica</t>
  </si>
  <si>
    <t>16.5</t>
  </si>
  <si>
    <t>SALAS (Creche l, Creche ll, Creche lll, Pré-Escola)</t>
  </si>
  <si>
    <t>16.5.1</t>
  </si>
  <si>
    <t>16.5.2</t>
  </si>
  <si>
    <t>16.6</t>
  </si>
  <si>
    <t>JARDINS E PÁTIOS</t>
  </si>
  <si>
    <t>16.6.1</t>
  </si>
  <si>
    <t>17.0</t>
  </si>
  <si>
    <t>17.1</t>
  </si>
  <si>
    <t>Bancada em granito cinza andorinha - espessura 2cm, conforme projeto</t>
  </si>
  <si>
    <t>17.2</t>
  </si>
  <si>
    <t>Prateleira em granito cinza andorinha - espessura 2cm, conforme projeto</t>
  </si>
  <si>
    <t>17.3</t>
  </si>
  <si>
    <t>Prateleira em mármore branco, inclusive esquadros de apoio - espessura 2cm, conforme projeto</t>
  </si>
  <si>
    <t>17.4</t>
  </si>
  <si>
    <t>Lavatório em granito cinza andorinha , espessura 2 cm, conforme projeto</t>
  </si>
  <si>
    <t>17.5</t>
  </si>
  <si>
    <t>Banco em granito cinza andorinha , espessura 2 cm, conforme projeto</t>
  </si>
  <si>
    <t>18.0</t>
  </si>
  <si>
    <t>CASTELO D'AGUA</t>
  </si>
  <si>
    <t>18.1</t>
  </si>
  <si>
    <t xml:space="preserve">INFRA-ESTRUTURA: FUNDAÇÕES </t>
  </si>
  <si>
    <t>18.1.1</t>
  </si>
  <si>
    <t>CONCRETO ARMADO PARA FUNDAÇÕES - ESTACAS</t>
  </si>
  <si>
    <t>18.1.2</t>
  </si>
  <si>
    <t>Escavação</t>
  </si>
  <si>
    <t>18.1.3</t>
  </si>
  <si>
    <t>Concreto armado, conforme projeto</t>
  </si>
  <si>
    <t>18.2</t>
  </si>
  <si>
    <t xml:space="preserve">SUPERESTRUTURA </t>
  </si>
  <si>
    <t>18.2.1</t>
  </si>
  <si>
    <t>CONCRETO ARMADO PARA SUPERESTRUTURA - PILARES</t>
  </si>
  <si>
    <t>18.2.1.1</t>
  </si>
  <si>
    <t>Concreto armado - para pilares (fck25MPa), incluindo preparo, lançamento, adensamento e cura. Inclusive formas para reutilização 2x, conforme projeto</t>
  </si>
  <si>
    <t>18.2.2</t>
  </si>
  <si>
    <t xml:space="preserve">CONCRETO ARMADO PARA SUPERESTRUTURA - VIGAS </t>
  </si>
  <si>
    <t>18.2.2.1</t>
  </si>
  <si>
    <t>Concreto armado - para vigas (fck25MPa), incluindo preparo, lançamento, adensamento e cura. Inclusive formas para reutilização 2x, conforme projeto</t>
  </si>
  <si>
    <t>18.2.3</t>
  </si>
  <si>
    <t>LAJE MACIÇA</t>
  </si>
  <si>
    <t>18.2.3.1</t>
  </si>
  <si>
    <t>Concreto armado - para lajes (fck25MPa), incluindo preparo, lançamento, adensamento e cura. Inclusive formas para reutilização 2x, conforme projeto</t>
  </si>
  <si>
    <t>19.0</t>
  </si>
  <si>
    <t>SISTEMA DE PROTEÇÃO CONTRA DESCARGAS ATMOSFÉRICAS (SPDA)</t>
  </si>
  <si>
    <t>19.1</t>
  </si>
  <si>
    <t>CAPTAÇÃO</t>
  </si>
  <si>
    <t>19.1.1</t>
  </si>
  <si>
    <t>Fita de alumínio 7/8"x1/8"x 6m, instaladas conforme projeto</t>
  </si>
  <si>
    <t>19.1.2</t>
  </si>
  <si>
    <t>Terminal aéreo de alumínio 7/8"x1/8"x600mm fixação com chapa de encosto horizontal</t>
  </si>
  <si>
    <t>19.1.3</t>
  </si>
  <si>
    <t>Curva 90º em fita de alumínio 7/8" x 1/8"</t>
  </si>
  <si>
    <t>19.1.4</t>
  </si>
  <si>
    <t>Pára-raios tipo Franklin em aço inox 3 pontas em haste de 3 m. x 1.1/2" tipo simples</t>
  </si>
  <si>
    <t>19.2</t>
  </si>
  <si>
    <t>CONDUTORES DE DESCIDA</t>
  </si>
  <si>
    <t>19.2.1</t>
  </si>
  <si>
    <t xml:space="preserve">Condulete de inspeção c/ tampa em PVC 1" </t>
  </si>
  <si>
    <t>19.2.2</t>
  </si>
  <si>
    <t>Conector de medição em bronze</t>
  </si>
  <si>
    <t>19.2.3</t>
  </si>
  <si>
    <t>Abraçadeira tipo "U" simples 1"</t>
  </si>
  <si>
    <t>19.2.4</t>
  </si>
  <si>
    <t>Eletroduto roscável pvc 1" x 3,0m.</t>
  </si>
  <si>
    <t>19.2.5</t>
  </si>
  <si>
    <t>Cordoalha de cobre nu 35 mm2</t>
  </si>
  <si>
    <t>19.2.6</t>
  </si>
  <si>
    <t>Isolador simples com chapa de encosto h=100 mm</t>
  </si>
  <si>
    <t>19.2.7</t>
  </si>
  <si>
    <t>Isolador simples para quinas 90º com chapa de encosto h=100 mm</t>
  </si>
  <si>
    <t>19.3</t>
  </si>
  <si>
    <t>ATERRAMENTO E EQUIPOTENCIALIZAÇÃO</t>
  </si>
  <si>
    <t>19.3.1</t>
  </si>
  <si>
    <t>Haste tipo coopperweld 5/8" x 3,00m.</t>
  </si>
  <si>
    <t>19.3.2</t>
  </si>
  <si>
    <t>Cordoalha de cobre nu 50 mm2</t>
  </si>
  <si>
    <t>19.3.3</t>
  </si>
  <si>
    <t>Caixa de inspeção, PVC de 12", com tampa de aço galvanizado,conforme detalhe no projeto</t>
  </si>
  <si>
    <t>19.3.4</t>
  </si>
  <si>
    <t>Conector  de bronze para haste de 5/8" e cabo de 50 mm²</t>
  </si>
  <si>
    <t>19.3.5</t>
  </si>
  <si>
    <t>Tela para equipotencialização em inox 300mm x 1,4mm para casa de gás</t>
  </si>
  <si>
    <t>20.0</t>
  </si>
  <si>
    <t>SERVIÇOS DIVERSOS</t>
  </si>
  <si>
    <t>20.1.1</t>
  </si>
  <si>
    <t>Grama - fornecimento e plantio (inclusive camada de terra vegetal - 3,0 cm)</t>
  </si>
  <si>
    <t>20.1.2</t>
  </si>
  <si>
    <t>Banco em concreto armado tipo 1 (1,30x0,40m), conforme projeto</t>
  </si>
  <si>
    <t>20.1.3</t>
  </si>
  <si>
    <t>Banco em concreto armado tipo 2 (2,80x0,40m), conforme projeto</t>
  </si>
  <si>
    <t>20.1.4</t>
  </si>
  <si>
    <t>Mastros para bandeiras em tubo ferro galvanizado telescópico (alt= 7m (3mx2" + 4mx1 1/2")</t>
  </si>
  <si>
    <t>21.0</t>
  </si>
  <si>
    <t>SERVIÇOS FINAIS</t>
  </si>
  <si>
    <t>21.1.1</t>
  </si>
  <si>
    <t>Limpeza final da obra</t>
  </si>
  <si>
    <t>Tampa de ferro fundido 60x60 cm - tipo leve</t>
  </si>
  <si>
    <t xml:space="preserve">SERVIÇOS PRELIMINARES </t>
  </si>
  <si>
    <t xml:space="preserve">MOVIMENTO DE TERRAS </t>
  </si>
  <si>
    <t>Concreto armado - para sapatas inclusive arranque dos pilares - (fck=25MPa), incluindo preparo, lançamento, adensamento e cura. Inclusive formas para reutilização 2x, conforme projeto.</t>
  </si>
  <si>
    <t xml:space="preserve">PAREDES E PAINEIS </t>
  </si>
  <si>
    <t xml:space="preserve">ESQUADRIAS </t>
  </si>
  <si>
    <t xml:space="preserve">Janela de Ferro EF-17-A - com ferragens, conforme projeto de esquadrias - Basculante - inclusive vidro 4mm </t>
  </si>
  <si>
    <t xml:space="preserve">Janela de Ferro EF-17-B - com ferragens, conforme projeto de esquadrias - Basculante- inclusive vidro 4mm </t>
  </si>
  <si>
    <t xml:space="preserve">Janela de Ferro EF-19 - com ferragens, conforme projeto de esquadrias - Corrediça- inclusive vidro 4mm </t>
  </si>
  <si>
    <t xml:space="preserve">Janela de Ferro EF-28 - com ferragens, conforme projeto de esquadrias - Corrediça- inclusive vidro 4mm </t>
  </si>
  <si>
    <t xml:space="preserve">Janela de Ferro EF-31 - com ferragens, conforme projeto de esquadrias - Corrediça- inclusive vidro 4mm </t>
  </si>
  <si>
    <t>Janela de Ferro EF-32 - com ferragens, conforme projeto de esquadrias - Basculante- inclusive vidro 4mm</t>
  </si>
  <si>
    <t xml:space="preserve">COBERTURA </t>
  </si>
  <si>
    <t xml:space="preserve">IMPERMEABILIZAÇÀO </t>
  </si>
  <si>
    <t xml:space="preserve">Impermeabilização com tinta betuminosa em fundações, baldrames e muros de arrimo </t>
  </si>
  <si>
    <t xml:space="preserve">PAVIMENTAÇÃO </t>
  </si>
  <si>
    <t>Piso de cimento desempenado com juntas de dilatação</t>
  </si>
  <si>
    <t>Blocos de argamassa armada prefabricados 50 x 50 cm</t>
  </si>
  <si>
    <t xml:space="preserve">RODAPÉS E PEITORIS </t>
  </si>
  <si>
    <t xml:space="preserve">Soleira em granito </t>
  </si>
  <si>
    <t xml:space="preserve">PINTURA </t>
  </si>
  <si>
    <t>Quadro de Distribuição Geral de Baixa Tensão, de embutir, completo, com 04 disjuntores tripolares, com barramento para as fases, neutro e para proteção, disjuntor Geral trifásico de 200A e Dispositivo de Proteção contra Surtos, metálico, pintura eletrostática epóxi cor bege, c/ porta, trinco e acessórios (QGD - conforme projeto)</t>
  </si>
  <si>
    <t>Quadro de Distribuição de embutir, completo, com 10 circuitos (03 disjuntores monopolares e 07 disjuntores bipolares), com barramento para as fases, neutro e para proteção, disjuntor geral trifásico de 50A e 06 Dispositivos Diferencial Residual, metálico, pintura eletrostática epóxi cor bege,c/ porta, trinco e acessórios (QD-2 - conforme projeto)</t>
  </si>
  <si>
    <t>Quadro de Distribuição de embutir, completo, com 08 circuitos (02 disjuntores monopolares e 06 disjuntores bipolares), com barramento para as fases, neutro e para proteção, disjuntor geral trifásico de 50A e 04 Dispositivos Diferencial Residual, metálico, pintura eletrostática epóxi cor bege, c/ porta e trinco e acessórios (QD-3 - conforme projeto)</t>
  </si>
  <si>
    <t>Quadro de Distribuição de embutir,  completo, com 24 circuitos (17 disjuntores monopolares e 07 disjuntores bipolares), com barramento para as fases, neutro e para proteção, disjuntor geral trifásico de 100A e 13 Dispositivos Diferencial Residual, metálico, pintura eletrostática epóxi cor bege, c/ porta e trinco e acessórios (QD-4 - conforme projeto)</t>
  </si>
  <si>
    <t>Eletroduto PVC flexível, Ø16mm (DN 3/8"), inclusive curvas</t>
  </si>
  <si>
    <t>Eletroduto Ø47mm (DN 1.1/2"), inclusive curvas</t>
  </si>
  <si>
    <t>13.2.8</t>
  </si>
  <si>
    <t>Eletroduto  Ø75 mm (DN 2.1/2"), inclusive curvas</t>
  </si>
  <si>
    <t>13.2.9</t>
  </si>
  <si>
    <t>Caixa de passagem 40x40cm em alvenaria com tampa de ferro fundido tipo leve</t>
  </si>
  <si>
    <t>#35 mm²</t>
  </si>
  <si>
    <t>13.3.9</t>
  </si>
  <si>
    <t>#70 mm²</t>
  </si>
  <si>
    <t>13.3.10</t>
  </si>
  <si>
    <t>#120 mm²</t>
  </si>
  <si>
    <t xml:space="preserve">INSTALAÇÃO HIDRÁULICA </t>
  </si>
  <si>
    <t>Caixa d'água pré-fabricada capacidade 10.000 litros</t>
  </si>
  <si>
    <t>Torneira de bóia, diâmetro 25mm</t>
  </si>
  <si>
    <t>14.1.21</t>
  </si>
  <si>
    <t xml:space="preserve">INSTALAÇÃO SANITÁRIA </t>
  </si>
  <si>
    <t xml:space="preserve">Antiespuma 150mm </t>
  </si>
  <si>
    <t xml:space="preserve">LOUÇAS E METAIS </t>
  </si>
  <si>
    <t xml:space="preserve">BANCADAS </t>
  </si>
  <si>
    <t>M.Obra</t>
  </si>
  <si>
    <t>TOTAL DO ÍTEM 1</t>
  </si>
  <si>
    <t>TOTAL DO ÍTEM 2</t>
  </si>
  <si>
    <t>TOTAL DO ÍTEM 3</t>
  </si>
  <si>
    <t>TOTAL DO ÍTEM 4</t>
  </si>
  <si>
    <t>TOTAL DO ÍTEM 5</t>
  </si>
  <si>
    <t>TOTAL DO ÍTEM 6</t>
  </si>
  <si>
    <t>TOTAL DO ÍTEM 7</t>
  </si>
  <si>
    <t>TOTAL DO ÍTEM 8</t>
  </si>
  <si>
    <t>TOTAL DO ÍTEM 9</t>
  </si>
  <si>
    <t>TOTAL DO ÍTEM 10</t>
  </si>
  <si>
    <t>TOTAL DO ÍTEM 11</t>
  </si>
  <si>
    <t>TOTAL DO ÍTEM 12</t>
  </si>
  <si>
    <t>TOTAL DO ÍTEM 13</t>
  </si>
  <si>
    <t>TOTAL DO ÍTEM 14</t>
  </si>
  <si>
    <t>TOTAL DO ÍTEM 15</t>
  </si>
  <si>
    <t>TOTAL DO ÍTEM 16</t>
  </si>
  <si>
    <t>TOTAL DO ÍTEM 17</t>
  </si>
  <si>
    <t>TOTAL DO ÍTEM 18</t>
  </si>
  <si>
    <t>TOTAL DO ÍTEM 19</t>
  </si>
  <si>
    <t>TOTAL DO ÍTEM 20</t>
  </si>
  <si>
    <t>TOTAL DO ÍTEM 21</t>
  </si>
  <si>
    <t>TOTAL  GERAL COM BDI INCLUSO</t>
  </si>
  <si>
    <t>PREFEITURA MUNICIPAL DE CATANDUVAS/SC</t>
  </si>
  <si>
    <t>CONSTRUÇÃO DE ESCOLA DE ENSINO INFANTIL – PROJETO PADRÃO FNDE/MEC E OBRAS COMPLEMENTARES</t>
  </si>
  <si>
    <t>Catanduvas/SC</t>
  </si>
  <si>
    <t>TOMADA DE PREÇOS Nº 0005/2011 - PROCESSO LICITATÓRIO Nº 0101/2011</t>
  </si>
  <si>
    <t>Até as 15:00 horas do dia 05 de dezembro de 2011</t>
  </si>
  <si>
    <t xml:space="preserve">Emboço para paredes internas e externas traço 1:5 preparo manual - espessura 2,0 cm </t>
  </si>
  <si>
    <t>____________________________________</t>
  </si>
  <si>
    <t>Antônio Ronaldo de Sousa Barros</t>
  </si>
  <si>
    <t>Céres Valter Duarte</t>
  </si>
  <si>
    <t>Engenheiro Civil CREA/SC nº 027793-2</t>
  </si>
  <si>
    <t>Administrador</t>
  </si>
  <si>
    <t>Identidade nº 3.442.016</t>
  </si>
  <si>
    <t>Identidade nº 739.212-5/SSP</t>
  </si>
  <si>
    <t>BM-01 BOLETIM DE MEDIÇÃO</t>
  </si>
  <si>
    <t>Minicípio</t>
  </si>
  <si>
    <t>Modalidade</t>
  </si>
  <si>
    <t>Empreendimento</t>
  </si>
  <si>
    <t>Empresa Contratada</t>
  </si>
  <si>
    <t>Localização</t>
  </si>
  <si>
    <t>Valor do Contrato</t>
  </si>
  <si>
    <t>Nº DO BM</t>
  </si>
  <si>
    <t>Período</t>
  </si>
  <si>
    <t>FÍSICO - FINANCEIRO</t>
  </si>
  <si>
    <t>ITEM</t>
  </si>
  <si>
    <t>DESCRIÇÃO DOS SERVIÇOS</t>
  </si>
  <si>
    <t>QUANTIDADES EXECUTADAS</t>
  </si>
  <si>
    <t>FINANCEIRO (R$)</t>
  </si>
  <si>
    <t>UND</t>
  </si>
  <si>
    <t>CUSTO UNIT</t>
  </si>
  <si>
    <t>QTDE</t>
  </si>
  <si>
    <t>NO PERÍODO</t>
  </si>
  <si>
    <t>ACUMULADA</t>
  </si>
  <si>
    <t>VLR TOTAL</t>
  </si>
  <si>
    <t>ACUMULADO</t>
  </si>
  <si>
    <t>LOCAL E DATA</t>
  </si>
  <si>
    <t xml:space="preserve">DENIR N. ZULIAN CREA/SC 50.805-8 </t>
  </si>
  <si>
    <t>PROPONENTE</t>
  </si>
  <si>
    <t>CATANDUVAS</t>
  </si>
  <si>
    <t>CONSTRUÇÃO DE ESCOLA DE ENSINO INFANTIL</t>
  </si>
  <si>
    <t>PROJETO PADRÃO FNDE/MEC E OBRAS COMPLEMENTARES</t>
  </si>
  <si>
    <t>PROCESSO LICITATÓRIO Nº 0101/2011</t>
  </si>
  <si>
    <t xml:space="preserve">TOMADA DE PREÇOS Nº 0005/2011 </t>
  </si>
  <si>
    <t>01   DE    07</t>
  </si>
  <si>
    <t>CONE CONSTRUÇÕES LTDA.</t>
  </si>
  <si>
    <t xml:space="preserve">RUA SANTA CATARINA </t>
  </si>
  <si>
    <t>Joaçaba, 28 de fevereiro de 2012</t>
  </si>
  <si>
    <t>este item não estava somando</t>
  </si>
  <si>
    <t>ESTE ITEM ESTAVA SOMANDO EM DUPLICIDADE</t>
  </si>
  <si>
    <t>FISCAL PREFEITURA - AMMOC</t>
  </si>
  <si>
    <t>10/1/2012 A 28/02/2012</t>
  </si>
  <si>
    <t>BM-02 BOLETIM DE MEDIÇÃO</t>
  </si>
  <si>
    <t>02   DE    07</t>
  </si>
  <si>
    <t>28/02/2012 A 10/04/2012</t>
  </si>
  <si>
    <t>Joaçaba, 10 de abril de 2012</t>
  </si>
  <si>
    <t>03   DE    07</t>
  </si>
  <si>
    <t>10/04/2012 A 08/05/2012</t>
  </si>
  <si>
    <t>BM-03 BOLETIM DE MEDIÇÃO</t>
  </si>
  <si>
    <t>Joaçaba, 08 de maio de 2012</t>
  </si>
  <si>
    <t>Joaçaba, 24 de maio de 2012</t>
  </si>
  <si>
    <t>04   DE    07</t>
  </si>
  <si>
    <t>08/05/2012 A 24/05/2012</t>
  </si>
  <si>
    <t>BM-04 BOLETIM DE MEDIÇÃO</t>
  </si>
  <si>
    <t>BM-05 BOLETIM DE MEDIÇÃO</t>
  </si>
  <si>
    <t>05   DE    07</t>
  </si>
  <si>
    <t>25/05/2012 A 03/07/2012</t>
  </si>
  <si>
    <t>Joaçaba, 03 de julho de 2012</t>
  </si>
  <si>
    <t>06   DE    07</t>
  </si>
  <si>
    <t>03/07/2012 A 21/08/2012</t>
  </si>
  <si>
    <t>Joaçaba, 21 de agosto de 2012</t>
  </si>
  <si>
    <t>BM-06 BOLETIM DE MEDIÇÃO</t>
  </si>
  <si>
    <t>07   DE    07</t>
  </si>
  <si>
    <t>21/08/2012 A 22/10/2012</t>
  </si>
  <si>
    <t>BM-07 BOLETIM DE MEDIÇÃO</t>
  </si>
  <si>
    <t>Joaçaba, 22 de outubro de 2012</t>
  </si>
  <si>
    <t>08   DE    07</t>
  </si>
  <si>
    <t>22/10/2012 A 06/12/2012</t>
  </si>
  <si>
    <t>Joaçaba, 06 de dezembro de 2012</t>
  </si>
  <si>
    <t>BM-09 BOLETIM DE MEDIÇÃO</t>
  </si>
  <si>
    <t>09   DE    07</t>
  </si>
  <si>
    <t>06/12/2012 A 07/02/2013</t>
  </si>
  <si>
    <t>Joaçaba, 07 de fevereiro de 2013</t>
  </si>
  <si>
    <t>BM-10 BOLETIM DE MEDIÇÃO</t>
  </si>
  <si>
    <t>10   DE    07</t>
  </si>
  <si>
    <t>Joaçaba, 22 de maio de 2013</t>
  </si>
  <si>
    <t>07/02/2013 A 22/04/2013</t>
  </si>
  <si>
    <t>BM-11 BOLETIM DE MEDIÇÃO</t>
  </si>
  <si>
    <t>11   DE    07</t>
  </si>
  <si>
    <t>22/04/2013 A 04/06/2013</t>
  </si>
  <si>
    <t>Joaçaba, 05 de junho de 2013</t>
  </si>
  <si>
    <t>73880/002</t>
  </si>
  <si>
    <t>73906/003</t>
  </si>
  <si>
    <t>73912/001</t>
  </si>
  <si>
    <t>73947/012</t>
  </si>
  <si>
    <t>123decd</t>
  </si>
  <si>
    <t>Julho de 2013</t>
  </si>
  <si>
    <t>SISTEMA DE PREVENÇÃO CONTRA INCÊNDIO</t>
  </si>
  <si>
    <t>Sinalizador fotoluminescente para extintor</t>
  </si>
  <si>
    <t>Extintor PQS 4 Kg</t>
  </si>
  <si>
    <t>Extintor CO2 4 Kg</t>
  </si>
  <si>
    <t>Placa indicando saída fotoluminescente e sinalizador de extintores</t>
  </si>
  <si>
    <t>Corrimão Aço galvanizado 2 1/2" incluindo braçadeiras, fixação e pintura 2 demãos</t>
  </si>
  <si>
    <t>TOTAL DO ÍTEM 22</t>
  </si>
  <si>
    <t>19.1.5</t>
  </si>
  <si>
    <t>19.1.6</t>
  </si>
  <si>
    <t>19.1.7</t>
  </si>
  <si>
    <t>Central de Gás instalada c. Butijões cilindricos de 45 kg inc. tubulação, alvenaria, completa</t>
  </si>
  <si>
    <t>Luminária emergência bloco autônomo H=2,00m do piso incl. recortes, pintura na alvenaria</t>
  </si>
  <si>
    <t xml:space="preserve">Observação: O valor global da obra contemplará a execução dos serviços frutos da compatibilização de </t>
  </si>
  <si>
    <t xml:space="preserve">Projetos, Memorial Descritivo e Orçamento. Portanto, mesmo que o item não esteja descriminado </t>
  </si>
  <si>
    <t>no orçamento deverá ser executado por responsabilidade da empresa vencedora do processo licitatório</t>
  </si>
  <si>
    <t xml:space="preserve">Nos casos de incoerência a empresa deverá alertar a prefeitura municipal antes do encerramento do </t>
  </si>
  <si>
    <t>processo de licitação.</t>
  </si>
</sst>
</file>

<file path=xl/styles.xml><?xml version="1.0" encoding="utf-8"?>
<styleSheet xmlns="http://schemas.openxmlformats.org/spreadsheetml/2006/main">
  <numFmts count="10">
    <numFmt numFmtId="44" formatCode="_(&quot;R$ &quot;* #,##0.00_);_(&quot;R$ &quot;* \(#,##0.00\);_(&quot;R$ &quot;* &quot;-&quot;??_);_(@_)"/>
    <numFmt numFmtId="43" formatCode="_(* #,##0.00_);_(* \(#,##0.00\);_(* &quot;-&quot;??_);_(@_)"/>
    <numFmt numFmtId="164" formatCode="_-* #,##0.00_-;\-* #,##0.00_-;_-* &quot;-&quot;??_-;_-@_-"/>
    <numFmt numFmtId="165" formatCode="0.00_);\(0.00\)"/>
    <numFmt numFmtId="166" formatCode="0.0"/>
    <numFmt numFmtId="167" formatCode="#,#00"/>
    <numFmt numFmtId="168" formatCode="%#,#00"/>
    <numFmt numFmtId="169" formatCode="#.##000"/>
    <numFmt numFmtId="170" formatCode="#,"/>
    <numFmt numFmtId="171" formatCode="[$-F800]dddd\,\ mmmm\ dd\,\ yyyy"/>
  </numFmts>
  <fonts count="3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9"/>
      <color indexed="12"/>
      <name val="Arial"/>
      <family val="2"/>
    </font>
    <font>
      <b/>
      <sz val="10"/>
      <color indexed="10"/>
      <name val="Arial"/>
      <family val="2"/>
    </font>
    <font>
      <b/>
      <i/>
      <sz val="10"/>
      <color indexed="10"/>
      <name val="Arial"/>
      <family val="2"/>
    </font>
    <font>
      <b/>
      <sz val="9"/>
      <color theme="1"/>
      <name val="Arial"/>
      <family val="2"/>
    </font>
    <font>
      <sz val="8"/>
      <color indexed="10"/>
      <name val="Arial"/>
      <family val="2"/>
    </font>
    <font>
      <sz val="7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8"/>
      <color rgb="FFC00000"/>
      <name val="Arial"/>
      <family val="2"/>
    </font>
    <font>
      <sz val="10"/>
      <color rgb="FFC00000"/>
      <name val="Arial"/>
      <family val="2"/>
    </font>
    <font>
      <sz val="9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u/>
      <sz val="10"/>
      <name val="Arial"/>
      <family val="2"/>
    </font>
    <font>
      <b/>
      <sz val="9"/>
      <color rgb="FFFF0000"/>
      <name val="Arial"/>
      <family val="2"/>
    </font>
    <font>
      <sz val="8"/>
      <color rgb="FFFF0000"/>
      <name val="Arial"/>
      <family val="2"/>
    </font>
    <font>
      <sz val="10"/>
      <name val="Arial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39997558519241921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8">
    <xf numFmtId="0" fontId="0" fillId="0" borderId="0"/>
    <xf numFmtId="43" fontId="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8" fillId="0" borderId="0">
      <protection locked="0"/>
    </xf>
    <xf numFmtId="167" fontId="18" fillId="0" borderId="0">
      <protection locked="0"/>
    </xf>
    <xf numFmtId="44" fontId="3" fillId="0" borderId="0" applyFont="0" applyFill="0" applyBorder="0" applyAlignment="0" applyProtection="0"/>
    <xf numFmtId="0" fontId="2" fillId="0" borderId="0"/>
    <xf numFmtId="168" fontId="18" fillId="0" borderId="0">
      <protection locked="0"/>
    </xf>
    <xf numFmtId="169" fontId="18" fillId="0" borderId="0">
      <protection locked="0"/>
    </xf>
    <xf numFmtId="43" fontId="3" fillId="0" borderId="0" applyFont="0" applyFill="0" applyBorder="0" applyAlignment="0" applyProtection="0"/>
    <xf numFmtId="170" fontId="19" fillId="0" borderId="0">
      <protection locked="0"/>
    </xf>
    <xf numFmtId="170" fontId="19" fillId="0" borderId="0">
      <protection locked="0"/>
    </xf>
    <xf numFmtId="0" fontId="3" fillId="0" borderId="0"/>
    <xf numFmtId="0" fontId="3" fillId="0" borderId="0"/>
    <xf numFmtId="0" fontId="1" fillId="0" borderId="0"/>
    <xf numFmtId="9" fontId="3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326">
    <xf numFmtId="0" fontId="0" fillId="0" borderId="0" xfId="0"/>
    <xf numFmtId="0" fontId="0" fillId="0" borderId="0" xfId="0" applyFill="1" applyAlignment="1">
      <alignment vertical="top" wrapText="1"/>
    </xf>
    <xf numFmtId="0" fontId="0" fillId="0" borderId="0" xfId="0" applyFill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6" fillId="0" borderId="0" xfId="0" applyFont="1" applyFill="1" applyAlignment="1">
      <alignment vertical="top" wrapText="1"/>
    </xf>
    <xf numFmtId="0" fontId="8" fillId="0" borderId="1" xfId="0" applyFont="1" applyFill="1" applyBorder="1" applyAlignment="1">
      <alignment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43" fontId="6" fillId="0" borderId="0" xfId="1" applyNumberFormat="1" applyFont="1" applyFill="1" applyBorder="1" applyAlignment="1">
      <alignment horizontal="center" vertical="center" wrapText="1"/>
    </xf>
    <xf numFmtId="43" fontId="0" fillId="0" borderId="0" xfId="0" applyNumberForma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10" fillId="0" borderId="0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43" fontId="8" fillId="0" borderId="1" xfId="1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43" fontId="8" fillId="0" borderId="1" xfId="0" applyNumberFormat="1" applyFont="1" applyFill="1" applyBorder="1" applyAlignment="1">
      <alignment vertical="center"/>
    </xf>
    <xf numFmtId="43" fontId="9" fillId="4" borderId="1" xfId="0" applyNumberFormat="1" applyFont="1" applyFill="1" applyBorder="1" applyAlignment="1">
      <alignment vertical="center" wrapText="1"/>
    </xf>
    <xf numFmtId="43" fontId="14" fillId="0" borderId="1" xfId="0" applyNumberFormat="1" applyFont="1" applyFill="1" applyBorder="1" applyAlignment="1">
      <alignment vertical="center" wrapText="1"/>
    </xf>
    <xf numFmtId="43" fontId="8" fillId="0" borderId="1" xfId="0" applyNumberFormat="1" applyFont="1" applyFill="1" applyBorder="1" applyAlignment="1">
      <alignment horizontal="right" vertical="center"/>
    </xf>
    <xf numFmtId="0" fontId="5" fillId="0" borderId="0" xfId="0" applyFont="1" applyFill="1" applyAlignment="1">
      <alignment vertical="top" wrapText="1"/>
    </xf>
    <xf numFmtId="0" fontId="4" fillId="0" borderId="1" xfId="0" applyFont="1" applyBorder="1" applyAlignment="1">
      <alignment horizontal="center" vertical="center"/>
    </xf>
    <xf numFmtId="43" fontId="10" fillId="4" borderId="1" xfId="0" applyNumberFormat="1" applyFont="1" applyFill="1" applyBorder="1" applyAlignment="1">
      <alignment vertical="center" wrapText="1"/>
    </xf>
    <xf numFmtId="0" fontId="6" fillId="6" borderId="0" xfId="0" applyFont="1" applyFill="1" applyAlignment="1">
      <alignment vertical="top" wrapText="1"/>
    </xf>
    <xf numFmtId="43" fontId="5" fillId="0" borderId="0" xfId="0" applyNumberFormat="1" applyFont="1" applyFill="1" applyAlignment="1">
      <alignment vertical="center" wrapText="1"/>
    </xf>
    <xf numFmtId="43" fontId="0" fillId="0" borderId="0" xfId="0" applyNumberFormat="1" applyFill="1" applyAlignment="1">
      <alignment vertical="center" wrapText="1"/>
    </xf>
    <xf numFmtId="43" fontId="5" fillId="0" borderId="0" xfId="0" applyNumberFormat="1" applyFont="1" applyFill="1" applyBorder="1" applyAlignment="1">
      <alignment vertical="center" wrapText="1"/>
    </xf>
    <xf numFmtId="43" fontId="6" fillId="0" borderId="0" xfId="0" applyNumberFormat="1" applyFont="1" applyFill="1" applyBorder="1" applyAlignment="1">
      <alignment vertical="center" wrapText="1"/>
    </xf>
    <xf numFmtId="43" fontId="6" fillId="2" borderId="0" xfId="0" applyNumberFormat="1" applyFont="1" applyFill="1" applyBorder="1" applyAlignment="1">
      <alignment vertical="center" wrapText="1"/>
    </xf>
    <xf numFmtId="43" fontId="6" fillId="0" borderId="0" xfId="0" applyNumberFormat="1" applyFont="1" applyFill="1" applyAlignment="1">
      <alignment vertical="center" wrapText="1"/>
    </xf>
    <xf numFmtId="43" fontId="8" fillId="0" borderId="1" xfId="0" applyNumberFormat="1" applyFont="1" applyFill="1" applyBorder="1" applyAlignment="1">
      <alignment vertical="center" wrapText="1"/>
    </xf>
    <xf numFmtId="43" fontId="6" fillId="6" borderId="0" xfId="0" applyNumberFormat="1" applyFont="1" applyFill="1" applyAlignment="1">
      <alignment vertical="center" wrapText="1"/>
    </xf>
    <xf numFmtId="43" fontId="4" fillId="0" borderId="1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justify" vertical="center" wrapText="1"/>
    </xf>
    <xf numFmtId="0" fontId="6" fillId="0" borderId="0" xfId="0" applyFont="1" applyFill="1" applyBorder="1" applyAlignment="1">
      <alignment vertical="top" wrapText="1"/>
    </xf>
    <xf numFmtId="43" fontId="4" fillId="2" borderId="0" xfId="0" applyNumberFormat="1" applyFont="1" applyFill="1" applyBorder="1" applyAlignment="1">
      <alignment horizontal="left" vertical="center" wrapText="1"/>
    </xf>
    <xf numFmtId="0" fontId="4" fillId="0" borderId="0" xfId="0" applyNumberFormat="1" applyFont="1" applyFill="1" applyBorder="1" applyAlignment="1">
      <alignment horizontal="left" vertical="center" wrapText="1"/>
    </xf>
    <xf numFmtId="0" fontId="4" fillId="2" borderId="0" xfId="0" applyNumberFormat="1" applyFont="1" applyFill="1" applyBorder="1" applyAlignment="1">
      <alignment horizontal="left" vertical="center" wrapText="1"/>
    </xf>
    <xf numFmtId="165" fontId="8" fillId="2" borderId="0" xfId="0" applyNumberFormat="1" applyFont="1" applyFill="1" applyBorder="1" applyAlignment="1">
      <alignment horizontal="left" vertical="center" wrapText="1"/>
    </xf>
    <xf numFmtId="165" fontId="4" fillId="2" borderId="0" xfId="0" applyNumberFormat="1" applyFont="1" applyFill="1" applyBorder="1" applyAlignment="1">
      <alignment horizontal="left" vertical="center" wrapText="1"/>
    </xf>
    <xf numFmtId="43" fontId="6" fillId="0" borderId="0" xfId="0" applyNumberFormat="1" applyFont="1" applyFill="1" applyAlignment="1">
      <alignment vertical="top" wrapText="1"/>
    </xf>
    <xf numFmtId="43" fontId="6" fillId="6" borderId="0" xfId="0" applyNumberFormat="1" applyFont="1" applyFill="1" applyAlignment="1">
      <alignment vertical="top" wrapText="1"/>
    </xf>
    <xf numFmtId="43" fontId="5" fillId="0" borderId="0" xfId="0" applyNumberFormat="1" applyFont="1" applyFill="1" applyAlignment="1">
      <alignment vertical="top" wrapText="1"/>
    </xf>
    <xf numFmtId="43" fontId="6" fillId="0" borderId="0" xfId="0" applyNumberFormat="1" applyFont="1" applyFill="1" applyBorder="1" applyAlignment="1">
      <alignment vertical="top" wrapText="1"/>
    </xf>
    <xf numFmtId="43" fontId="0" fillId="0" borderId="0" xfId="0" applyNumberFormat="1" applyFill="1" applyAlignment="1">
      <alignment vertical="top" wrapText="1"/>
    </xf>
    <xf numFmtId="10" fontId="6" fillId="0" borderId="0" xfId="0" applyNumberFormat="1" applyFont="1" applyFill="1" applyBorder="1" applyAlignment="1">
      <alignment vertical="center" wrapText="1"/>
    </xf>
    <xf numFmtId="165" fontId="8" fillId="0" borderId="0" xfId="0" applyNumberFormat="1" applyFont="1" applyFill="1" applyBorder="1" applyAlignment="1">
      <alignment horizontal="left" vertical="center" wrapText="1"/>
    </xf>
    <xf numFmtId="43" fontId="4" fillId="3" borderId="1" xfId="0" applyNumberFormat="1" applyFont="1" applyFill="1" applyBorder="1" applyAlignment="1">
      <alignment horizontal="center" vertical="center" wrapText="1"/>
    </xf>
    <xf numFmtId="0" fontId="9" fillId="3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/>
    </xf>
    <xf numFmtId="43" fontId="8" fillId="0" borderId="1" xfId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4" fontId="8" fillId="0" borderId="1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43" fontId="13" fillId="0" borderId="1" xfId="1" applyFont="1" applyFill="1" applyBorder="1" applyAlignment="1">
      <alignment vertical="center" wrapText="1"/>
    </xf>
    <xf numFmtId="43" fontId="8" fillId="0" borderId="1" xfId="1" applyFont="1" applyFill="1" applyBorder="1" applyAlignment="1">
      <alignment horizontal="center" vertical="center" wrapText="1"/>
    </xf>
    <xf numFmtId="43" fontId="8" fillId="0" borderId="1" xfId="1" applyFont="1" applyFill="1" applyBorder="1" applyAlignment="1">
      <alignment horizontal="right" vertical="center"/>
    </xf>
    <xf numFmtId="43" fontId="8" fillId="0" borderId="1" xfId="1" applyFont="1" applyFill="1" applyBorder="1" applyAlignment="1">
      <alignment vertical="center"/>
    </xf>
    <xf numFmtId="43" fontId="8" fillId="0" borderId="1" xfId="1" applyFont="1" applyFill="1" applyBorder="1" applyAlignment="1">
      <alignment vertical="center" wrapText="1"/>
    </xf>
    <xf numFmtId="166" fontId="8" fillId="0" borderId="1" xfId="0" applyNumberFormat="1" applyFont="1" applyFill="1" applyBorder="1" applyAlignment="1">
      <alignment vertical="center"/>
    </xf>
    <xf numFmtId="4" fontId="8" fillId="0" borderId="1" xfId="0" applyNumberFormat="1" applyFont="1" applyFill="1" applyBorder="1" applyAlignment="1">
      <alignment horizontal="right" vertical="center"/>
    </xf>
    <xf numFmtId="49" fontId="8" fillId="0" borderId="1" xfId="0" applyNumberFormat="1" applyFont="1" applyFill="1" applyBorder="1" applyAlignment="1">
      <alignment vertical="center" wrapText="1"/>
    </xf>
    <xf numFmtId="43" fontId="9" fillId="5" borderId="1" xfId="0" applyNumberFormat="1" applyFont="1" applyFill="1" applyBorder="1" applyAlignment="1">
      <alignment vertical="center" wrapText="1"/>
    </xf>
    <xf numFmtId="43" fontId="5" fillId="5" borderId="0" xfId="0" applyNumberFormat="1" applyFont="1" applyFill="1" applyBorder="1" applyAlignment="1">
      <alignment vertical="center" wrapText="1"/>
    </xf>
    <xf numFmtId="0" fontId="5" fillId="5" borderId="0" xfId="0" applyFont="1" applyFill="1" applyBorder="1" applyAlignment="1">
      <alignment vertical="center" wrapText="1"/>
    </xf>
    <xf numFmtId="43" fontId="6" fillId="5" borderId="0" xfId="0" applyNumberFormat="1" applyFont="1" applyFill="1" applyBorder="1" applyAlignment="1">
      <alignment vertical="center" wrapText="1"/>
    </xf>
    <xf numFmtId="0" fontId="6" fillId="5" borderId="0" xfId="0" applyFont="1" applyFill="1" applyBorder="1" applyAlignment="1">
      <alignment vertical="center" wrapText="1"/>
    </xf>
    <xf numFmtId="0" fontId="9" fillId="3" borderId="1" xfId="0" applyNumberFormat="1" applyFont="1" applyFill="1" applyBorder="1" applyAlignment="1">
      <alignment vertical="center" wrapText="1"/>
    </xf>
    <xf numFmtId="43" fontId="4" fillId="3" borderId="1" xfId="1" applyNumberFormat="1" applyFont="1" applyFill="1" applyBorder="1" applyAlignment="1">
      <alignment vertical="center" wrapText="1"/>
    </xf>
    <xf numFmtId="0" fontId="4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43" fontId="4" fillId="4" borderId="1" xfId="0" applyNumberFormat="1" applyFont="1" applyFill="1" applyBorder="1" applyAlignment="1">
      <alignment vertical="center"/>
    </xf>
    <xf numFmtId="43" fontId="6" fillId="0" borderId="1" xfId="0" applyNumberFormat="1" applyFont="1" applyFill="1" applyBorder="1" applyAlignment="1">
      <alignment horizontal="center" vertical="center" wrapText="1"/>
    </xf>
    <xf numFmtId="43" fontId="0" fillId="0" borderId="1" xfId="0" applyNumberFormat="1" applyFill="1" applyBorder="1" applyAlignment="1">
      <alignment horizontal="center" vertical="center" wrapText="1"/>
    </xf>
    <xf numFmtId="43" fontId="11" fillId="0" borderId="1" xfId="0" applyNumberFormat="1" applyFont="1" applyFill="1" applyBorder="1" applyAlignment="1">
      <alignment horizontal="center" vertical="center" wrapText="1"/>
    </xf>
    <xf numFmtId="43" fontId="11" fillId="0" borderId="1" xfId="0" applyNumberFormat="1" applyFont="1" applyBorder="1" applyAlignment="1">
      <alignment horizontal="center"/>
    </xf>
    <xf numFmtId="43" fontId="12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justify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43" fontId="6" fillId="0" borderId="1" xfId="1" applyNumberFormat="1" applyFont="1" applyFill="1" applyBorder="1" applyAlignment="1">
      <alignment horizontal="center" vertical="center" wrapText="1"/>
    </xf>
    <xf numFmtId="43" fontId="4" fillId="0" borderId="1" xfId="1" applyFont="1" applyFill="1" applyBorder="1" applyAlignment="1">
      <alignment horizontal="center" vertical="center"/>
    </xf>
    <xf numFmtId="165" fontId="4" fillId="3" borderId="1" xfId="0" applyNumberFormat="1" applyFont="1" applyFill="1" applyBorder="1" applyAlignment="1">
      <alignment horizontal="center" vertical="center" wrapText="1"/>
    </xf>
    <xf numFmtId="43" fontId="0" fillId="0" borderId="0" xfId="0" applyNumberForma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3" fontId="8" fillId="5" borderId="1" xfId="0" applyNumberFormat="1" applyFont="1" applyFill="1" applyBorder="1" applyAlignment="1">
      <alignment vertical="center"/>
    </xf>
    <xf numFmtId="43" fontId="10" fillId="5" borderId="1" xfId="0" applyNumberFormat="1" applyFont="1" applyFill="1" applyBorder="1" applyAlignment="1">
      <alignment vertical="center" wrapText="1"/>
    </xf>
    <xf numFmtId="43" fontId="4" fillId="5" borderId="1" xfId="0" applyNumberFormat="1" applyFont="1" applyFill="1" applyBorder="1" applyAlignment="1">
      <alignment vertical="center"/>
    </xf>
    <xf numFmtId="43" fontId="8" fillId="5" borderId="1" xfId="0" applyNumberFormat="1" applyFont="1" applyFill="1" applyBorder="1" applyAlignment="1">
      <alignment horizontal="right" vertical="center"/>
    </xf>
    <xf numFmtId="43" fontId="8" fillId="5" borderId="1" xfId="0" applyNumberFormat="1" applyFont="1" applyFill="1" applyBorder="1" applyAlignment="1">
      <alignment vertical="center" wrapText="1"/>
    </xf>
    <xf numFmtId="43" fontId="6" fillId="5" borderId="1" xfId="0" applyNumberFormat="1" applyFont="1" applyFill="1" applyBorder="1" applyAlignment="1">
      <alignment horizontal="center" vertical="center" wrapText="1"/>
    </xf>
    <xf numFmtId="43" fontId="11" fillId="5" borderId="1" xfId="0" applyNumberFormat="1" applyFont="1" applyFill="1" applyBorder="1" applyAlignment="1">
      <alignment horizontal="center"/>
    </xf>
    <xf numFmtId="43" fontId="0" fillId="5" borderId="1" xfId="0" applyNumberFormat="1" applyFill="1" applyBorder="1" applyAlignment="1">
      <alignment horizontal="center" vertical="center" wrapText="1"/>
    </xf>
    <xf numFmtId="43" fontId="9" fillId="0" borderId="1" xfId="0" applyNumberFormat="1" applyFont="1" applyFill="1" applyBorder="1" applyAlignment="1">
      <alignment horizontal="center" vertical="center" wrapText="1"/>
    </xf>
    <xf numFmtId="43" fontId="9" fillId="0" borderId="1" xfId="0" applyNumberFormat="1" applyFont="1" applyBorder="1" applyAlignment="1">
      <alignment horizontal="center"/>
    </xf>
    <xf numFmtId="43" fontId="15" fillId="0" borderId="1" xfId="0" applyNumberFormat="1" applyFont="1" applyFill="1" applyBorder="1" applyAlignment="1">
      <alignment horizontal="center" vertical="center"/>
    </xf>
    <xf numFmtId="43" fontId="4" fillId="0" borderId="1" xfId="0" applyNumberFormat="1" applyFont="1" applyFill="1" applyBorder="1" applyAlignment="1">
      <alignment horizontal="center" vertical="center" wrapText="1"/>
    </xf>
    <xf numFmtId="43" fontId="8" fillId="0" borderId="0" xfId="0" applyNumberFormat="1" applyFont="1" applyFill="1" applyAlignment="1">
      <alignment vertical="center" wrapText="1"/>
    </xf>
    <xf numFmtId="43" fontId="8" fillId="0" borderId="0" xfId="0" applyNumberFormat="1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justify" vertical="center" wrapText="1"/>
    </xf>
    <xf numFmtId="43" fontId="4" fillId="5" borderId="1" xfId="1" applyNumberFormat="1" applyFont="1" applyFill="1" applyBorder="1" applyAlignment="1">
      <alignment horizontal="center" vertical="center" wrapText="1"/>
    </xf>
    <xf numFmtId="43" fontId="4" fillId="5" borderId="1" xfId="0" applyNumberFormat="1" applyFont="1" applyFill="1" applyBorder="1" applyAlignment="1">
      <alignment horizontal="center" vertical="center" wrapText="1"/>
    </xf>
    <xf numFmtId="43" fontId="8" fillId="0" borderId="5" xfId="0" applyNumberFormat="1" applyFont="1" applyFill="1" applyBorder="1" applyAlignment="1">
      <alignment vertical="center"/>
    </xf>
    <xf numFmtId="43" fontId="8" fillId="0" borderId="6" xfId="0" applyNumberFormat="1" applyFont="1" applyFill="1" applyBorder="1" applyAlignment="1">
      <alignment vertical="center"/>
    </xf>
    <xf numFmtId="43" fontId="8" fillId="0" borderId="5" xfId="0" applyNumberFormat="1" applyFont="1" applyFill="1" applyBorder="1" applyAlignment="1">
      <alignment horizontal="right" vertical="center"/>
    </xf>
    <xf numFmtId="43" fontId="8" fillId="0" borderId="6" xfId="0" applyNumberFormat="1" applyFont="1" applyFill="1" applyBorder="1" applyAlignment="1">
      <alignment horizontal="right" vertical="center"/>
    </xf>
    <xf numFmtId="10" fontId="0" fillId="0" borderId="0" xfId="0" applyNumberFormat="1" applyFill="1" applyAlignment="1">
      <alignment vertical="center" wrapText="1"/>
    </xf>
    <xf numFmtId="10" fontId="10" fillId="0" borderId="0" xfId="1" applyNumberFormat="1" applyFont="1" applyFill="1" applyBorder="1" applyAlignment="1">
      <alignment horizontal="center" vertical="center" wrapText="1"/>
    </xf>
    <xf numFmtId="43" fontId="10" fillId="0" borderId="0" xfId="1" applyNumberFormat="1" applyFont="1" applyFill="1" applyBorder="1" applyAlignment="1">
      <alignment horizontal="center" vertical="center" wrapText="1"/>
    </xf>
    <xf numFmtId="0" fontId="8" fillId="0" borderId="0" xfId="2"/>
    <xf numFmtId="0" fontId="6" fillId="0" borderId="0" xfId="2" applyFont="1" applyAlignment="1">
      <alignment horizontal="left" vertical="center"/>
    </xf>
    <xf numFmtId="0" fontId="6" fillId="0" borderId="0" xfId="2" applyFont="1" applyAlignment="1">
      <alignment horizontal="left" vertical="top"/>
    </xf>
    <xf numFmtId="0" fontId="5" fillId="0" borderId="28" xfId="2" applyFont="1" applyBorder="1" applyAlignment="1">
      <alignment horizontal="center" vertical="center"/>
    </xf>
    <xf numFmtId="0" fontId="5" fillId="0" borderId="29" xfId="2" applyFont="1" applyBorder="1" applyAlignment="1">
      <alignment horizontal="center" vertical="center"/>
    </xf>
    <xf numFmtId="0" fontId="5" fillId="0" borderId="30" xfId="2" applyFont="1" applyBorder="1" applyAlignment="1">
      <alignment horizontal="center"/>
    </xf>
    <xf numFmtId="0" fontId="6" fillId="0" borderId="1" xfId="2" applyFont="1" applyBorder="1"/>
    <xf numFmtId="0" fontId="6" fillId="0" borderId="31" xfId="2" applyFont="1" applyBorder="1"/>
    <xf numFmtId="0" fontId="6" fillId="0" borderId="30" xfId="2" applyFont="1" applyBorder="1" applyAlignment="1">
      <alignment horizontal="center"/>
    </xf>
    <xf numFmtId="2" fontId="6" fillId="0" borderId="1" xfId="2" applyNumberFormat="1" applyFont="1" applyBorder="1" applyAlignment="1">
      <alignment horizontal="center"/>
    </xf>
    <xf numFmtId="4" fontId="6" fillId="0" borderId="1" xfId="2" applyNumberFormat="1" applyFont="1" applyBorder="1"/>
    <xf numFmtId="43" fontId="6" fillId="0" borderId="1" xfId="2" applyNumberFormat="1" applyFont="1" applyBorder="1"/>
    <xf numFmtId="43" fontId="6" fillId="0" borderId="1" xfId="3" applyFont="1" applyBorder="1"/>
    <xf numFmtId="43" fontId="6" fillId="0" borderId="31" xfId="3" applyFont="1" applyBorder="1"/>
    <xf numFmtId="2" fontId="6" fillId="0" borderId="1" xfId="2" applyNumberFormat="1" applyFont="1" applyBorder="1"/>
    <xf numFmtId="0" fontId="6" fillId="0" borderId="30" xfId="2" applyFont="1" applyBorder="1"/>
    <xf numFmtId="0" fontId="10" fillId="0" borderId="33" xfId="2" applyFont="1" applyBorder="1"/>
    <xf numFmtId="43" fontId="9" fillId="0" borderId="33" xfId="2" applyNumberFormat="1" applyFont="1" applyBorder="1"/>
    <xf numFmtId="43" fontId="9" fillId="0" borderId="34" xfId="2" applyNumberFormat="1" applyFont="1" applyBorder="1"/>
    <xf numFmtId="0" fontId="20" fillId="0" borderId="30" xfId="2" applyFont="1" applyBorder="1" applyAlignment="1">
      <alignment horizontal="center"/>
    </xf>
    <xf numFmtId="4" fontId="20" fillId="0" borderId="1" xfId="2" applyNumberFormat="1" applyFont="1" applyBorder="1"/>
    <xf numFmtId="43" fontId="20" fillId="0" borderId="1" xfId="2" applyNumberFormat="1" applyFont="1" applyBorder="1"/>
    <xf numFmtId="43" fontId="8" fillId="0" borderId="0" xfId="2" applyNumberFormat="1"/>
    <xf numFmtId="0" fontId="5" fillId="8" borderId="30" xfId="2" applyFont="1" applyFill="1" applyBorder="1" applyAlignment="1">
      <alignment horizontal="center"/>
    </xf>
    <xf numFmtId="0" fontId="6" fillId="8" borderId="1" xfId="2" applyFont="1" applyFill="1" applyBorder="1"/>
    <xf numFmtId="0" fontId="6" fillId="8" borderId="31" xfId="2" applyFont="1" applyFill="1" applyBorder="1"/>
    <xf numFmtId="2" fontId="6" fillId="8" borderId="1" xfId="2" applyNumberFormat="1" applyFont="1" applyFill="1" applyBorder="1" applyAlignment="1">
      <alignment horizontal="center"/>
    </xf>
    <xf numFmtId="4" fontId="6" fillId="8" borderId="1" xfId="2" applyNumberFormat="1" applyFont="1" applyFill="1" applyBorder="1"/>
    <xf numFmtId="43" fontId="6" fillId="8" borderId="1" xfId="2" applyNumberFormat="1" applyFont="1" applyFill="1" applyBorder="1"/>
    <xf numFmtId="43" fontId="6" fillId="8" borderId="1" xfId="3" applyFont="1" applyFill="1" applyBorder="1"/>
    <xf numFmtId="43" fontId="6" fillId="8" borderId="31" xfId="3" applyFont="1" applyFill="1" applyBorder="1"/>
    <xf numFmtId="0" fontId="5" fillId="0" borderId="30" xfId="2" applyFont="1" applyFill="1" applyBorder="1" applyAlignment="1">
      <alignment horizontal="center"/>
    </xf>
    <xf numFmtId="2" fontId="6" fillId="0" borderId="1" xfId="2" applyNumberFormat="1" applyFont="1" applyFill="1" applyBorder="1" applyAlignment="1">
      <alignment horizontal="center"/>
    </xf>
    <xf numFmtId="4" fontId="6" fillId="0" borderId="1" xfId="2" applyNumberFormat="1" applyFont="1" applyFill="1" applyBorder="1"/>
    <xf numFmtId="43" fontId="6" fillId="0" borderId="1" xfId="2" applyNumberFormat="1" applyFont="1" applyFill="1" applyBorder="1"/>
    <xf numFmtId="43" fontId="6" fillId="0" borderId="1" xfId="3" applyFont="1" applyFill="1" applyBorder="1"/>
    <xf numFmtId="43" fontId="6" fillId="0" borderId="31" xfId="3" applyFont="1" applyFill="1" applyBorder="1"/>
    <xf numFmtId="43" fontId="21" fillId="7" borderId="1" xfId="0" applyNumberFormat="1" applyFont="1" applyFill="1" applyBorder="1" applyAlignment="1">
      <alignment vertical="center"/>
    </xf>
    <xf numFmtId="43" fontId="20" fillId="7" borderId="1" xfId="0" applyNumberFormat="1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/>
    </xf>
    <xf numFmtId="0" fontId="21" fillId="7" borderId="1" xfId="0" applyFont="1" applyFill="1" applyBorder="1" applyAlignment="1">
      <alignment horizontal="left" vertical="center" wrapText="1"/>
    </xf>
    <xf numFmtId="43" fontId="22" fillId="7" borderId="1" xfId="0" applyNumberFormat="1" applyFont="1" applyFill="1" applyBorder="1" applyAlignment="1">
      <alignment vertical="center" wrapText="1"/>
    </xf>
    <xf numFmtId="0" fontId="23" fillId="7" borderId="1" xfId="0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horizontal="left" vertical="center" wrapText="1"/>
    </xf>
    <xf numFmtId="43" fontId="24" fillId="7" borderId="1" xfId="0" applyNumberFormat="1" applyFont="1" applyFill="1" applyBorder="1" applyAlignment="1">
      <alignment horizontal="center" vertical="center" wrapText="1"/>
    </xf>
    <xf numFmtId="43" fontId="24" fillId="7" borderId="1" xfId="0" applyNumberFormat="1" applyFont="1" applyFill="1" applyBorder="1" applyAlignment="1">
      <alignment vertical="center" wrapText="1"/>
    </xf>
    <xf numFmtId="43" fontId="25" fillId="7" borderId="0" xfId="0" applyNumberFormat="1" applyFont="1" applyFill="1" applyAlignment="1">
      <alignment vertical="center" wrapText="1"/>
    </xf>
    <xf numFmtId="0" fontId="26" fillId="7" borderId="1" xfId="0" applyFont="1" applyFill="1" applyBorder="1" applyAlignment="1">
      <alignment horizontal="center" vertical="center" wrapText="1"/>
    </xf>
    <xf numFmtId="0" fontId="26" fillId="7" borderId="1" xfId="0" applyFont="1" applyFill="1" applyBorder="1" applyAlignment="1">
      <alignment horizontal="left" vertical="center" wrapText="1"/>
    </xf>
    <xf numFmtId="4" fontId="26" fillId="7" borderId="1" xfId="0" applyNumberFormat="1" applyFont="1" applyFill="1" applyBorder="1" applyAlignment="1">
      <alignment horizontal="right" vertical="center" wrapText="1"/>
    </xf>
    <xf numFmtId="43" fontId="27" fillId="7" borderId="1" xfId="0" applyNumberFormat="1" applyFont="1" applyFill="1" applyBorder="1" applyAlignment="1">
      <alignment vertical="center" wrapText="1"/>
    </xf>
    <xf numFmtId="43" fontId="26" fillId="7" borderId="6" xfId="0" applyNumberFormat="1" applyFont="1" applyFill="1" applyBorder="1" applyAlignment="1">
      <alignment vertical="center"/>
    </xf>
    <xf numFmtId="43" fontId="26" fillId="7" borderId="1" xfId="0" applyNumberFormat="1" applyFont="1" applyFill="1" applyBorder="1" applyAlignment="1">
      <alignment vertical="center"/>
    </xf>
    <xf numFmtId="43" fontId="29" fillId="0" borderId="34" xfId="2" applyNumberFormat="1" applyFont="1" applyBorder="1"/>
    <xf numFmtId="164" fontId="8" fillId="0" borderId="0" xfId="2" applyNumberFormat="1"/>
    <xf numFmtId="0" fontId="6" fillId="4" borderId="30" xfId="2" applyFont="1" applyFill="1" applyBorder="1" applyAlignment="1">
      <alignment horizontal="center"/>
    </xf>
    <xf numFmtId="2" fontId="6" fillId="4" borderId="1" xfId="2" applyNumberFormat="1" applyFont="1" applyFill="1" applyBorder="1" applyAlignment="1">
      <alignment horizontal="center"/>
    </xf>
    <xf numFmtId="4" fontId="6" fillId="4" borderId="1" xfId="2" applyNumberFormat="1" applyFont="1" applyFill="1" applyBorder="1"/>
    <xf numFmtId="43" fontId="6" fillId="4" borderId="1" xfId="2" applyNumberFormat="1" applyFont="1" applyFill="1" applyBorder="1"/>
    <xf numFmtId="43" fontId="6" fillId="4" borderId="1" xfId="3" applyFont="1" applyFill="1" applyBorder="1"/>
    <xf numFmtId="43" fontId="6" fillId="4" borderId="31" xfId="3" applyFont="1" applyFill="1" applyBorder="1"/>
    <xf numFmtId="0" fontId="6" fillId="9" borderId="30" xfId="2" applyFont="1" applyFill="1" applyBorder="1" applyAlignment="1">
      <alignment horizontal="center"/>
    </xf>
    <xf numFmtId="2" fontId="6" fillId="9" borderId="1" xfId="2" applyNumberFormat="1" applyFont="1" applyFill="1" applyBorder="1" applyAlignment="1">
      <alignment horizontal="center"/>
    </xf>
    <xf numFmtId="4" fontId="6" fillId="9" borderId="1" xfId="2" applyNumberFormat="1" applyFont="1" applyFill="1" applyBorder="1"/>
    <xf numFmtId="43" fontId="6" fillId="9" borderId="1" xfId="2" applyNumberFormat="1" applyFont="1" applyFill="1" applyBorder="1"/>
    <xf numFmtId="43" fontId="6" fillId="9" borderId="1" xfId="3" applyFont="1" applyFill="1" applyBorder="1"/>
    <xf numFmtId="43" fontId="6" fillId="9" borderId="31" xfId="3" applyFont="1" applyFill="1" applyBorder="1"/>
    <xf numFmtId="43" fontId="26" fillId="0" borderId="0" xfId="2" applyNumberFormat="1" applyFont="1"/>
    <xf numFmtId="43" fontId="26" fillId="10" borderId="0" xfId="2" applyNumberFormat="1" applyFont="1" applyFill="1"/>
    <xf numFmtId="43" fontId="30" fillId="0" borderId="31" xfId="3" applyFont="1" applyBorder="1"/>
    <xf numFmtId="43" fontId="21" fillId="0" borderId="0" xfId="2" applyNumberFormat="1" applyFont="1"/>
    <xf numFmtId="165" fontId="8" fillId="0" borderId="0" xfId="0" applyNumberFormat="1" applyFont="1" applyFill="1" applyBorder="1" applyAlignment="1">
      <alignment horizontal="left" vertical="center" wrapText="1"/>
    </xf>
    <xf numFmtId="165" fontId="8" fillId="0" borderId="0" xfId="0" applyNumberFormat="1" applyFont="1" applyFill="1" applyBorder="1" applyAlignment="1">
      <alignment horizontal="left" vertical="center" wrapText="1"/>
    </xf>
    <xf numFmtId="43" fontId="3" fillId="0" borderId="1" xfId="1" applyNumberFormat="1" applyFont="1" applyFill="1" applyBorder="1" applyAlignment="1">
      <alignment horizontal="right" vertical="center" wrapText="1"/>
    </xf>
    <xf numFmtId="171" fontId="8" fillId="2" borderId="0" xfId="0" applyNumberFormat="1" applyFont="1" applyFill="1" applyBorder="1" applyAlignment="1">
      <alignment horizontal="left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left" vertical="center" wrapText="1"/>
    </xf>
    <xf numFmtId="43" fontId="8" fillId="8" borderId="1" xfId="1" applyFont="1" applyFill="1" applyBorder="1" applyAlignment="1">
      <alignment horizontal="center" vertical="center"/>
    </xf>
    <xf numFmtId="43" fontId="10" fillId="8" borderId="1" xfId="0" applyNumberFormat="1" applyFont="1" applyFill="1" applyBorder="1" applyAlignment="1">
      <alignment vertical="center" wrapText="1"/>
    </xf>
    <xf numFmtId="43" fontId="8" fillId="8" borderId="1" xfId="0" applyNumberFormat="1" applyFont="1" applyFill="1" applyBorder="1" applyAlignment="1">
      <alignment vertical="center"/>
    </xf>
    <xf numFmtId="43" fontId="6" fillId="8" borderId="0" xfId="0" applyNumberFormat="1" applyFont="1" applyFill="1" applyBorder="1" applyAlignment="1">
      <alignment vertical="center" wrapText="1"/>
    </xf>
    <xf numFmtId="0" fontId="6" fillId="8" borderId="0" xfId="0" applyFont="1" applyFill="1" applyBorder="1" applyAlignment="1">
      <alignment vertical="center" wrapText="1"/>
    </xf>
    <xf numFmtId="4" fontId="8" fillId="8" borderId="1" xfId="0" applyNumberFormat="1" applyFont="1" applyFill="1" applyBorder="1" applyAlignment="1">
      <alignment horizontal="right" vertical="center" wrapText="1"/>
    </xf>
    <xf numFmtId="43" fontId="8" fillId="8" borderId="6" xfId="0" applyNumberFormat="1" applyFont="1" applyFill="1" applyBorder="1" applyAlignment="1">
      <alignment vertical="center"/>
    </xf>
    <xf numFmtId="0" fontId="3" fillId="8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left" vertical="center" wrapText="1"/>
    </xf>
    <xf numFmtId="4" fontId="3" fillId="8" borderId="1" xfId="0" applyNumberFormat="1" applyFont="1" applyFill="1" applyBorder="1" applyAlignment="1">
      <alignment horizontal="right" vertical="center" wrapText="1"/>
    </xf>
    <xf numFmtId="43" fontId="3" fillId="8" borderId="6" xfId="0" applyNumberFormat="1" applyFont="1" applyFill="1" applyBorder="1" applyAlignment="1">
      <alignment vertical="center"/>
    </xf>
    <xf numFmtId="43" fontId="3" fillId="8" borderId="1" xfId="0" applyNumberFormat="1" applyFont="1" applyFill="1" applyBorder="1" applyAlignment="1">
      <alignment vertical="center"/>
    </xf>
    <xf numFmtId="43" fontId="8" fillId="8" borderId="1" xfId="1" applyNumberFormat="1" applyFont="1" applyFill="1" applyBorder="1" applyAlignment="1">
      <alignment horizontal="right" vertical="center" wrapText="1"/>
    </xf>
    <xf numFmtId="43" fontId="3" fillId="8" borderId="1" xfId="1" applyNumberFormat="1" applyFont="1" applyFill="1" applyBorder="1" applyAlignment="1">
      <alignment horizontal="right" vertical="center" wrapText="1"/>
    </xf>
    <xf numFmtId="0" fontId="8" fillId="8" borderId="1" xfId="0" applyFont="1" applyFill="1" applyBorder="1" applyAlignment="1">
      <alignment horizontal="center" vertical="center"/>
    </xf>
    <xf numFmtId="43" fontId="8" fillId="8" borderId="1" xfId="1" applyFont="1" applyFill="1" applyBorder="1" applyAlignment="1">
      <alignment horizontal="center" vertical="center" wrapText="1"/>
    </xf>
    <xf numFmtId="43" fontId="8" fillId="8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left" vertical="center"/>
    </xf>
    <xf numFmtId="43" fontId="6" fillId="8" borderId="0" xfId="0" applyNumberFormat="1" applyFont="1" applyFill="1" applyAlignment="1">
      <alignment vertical="center" wrapText="1"/>
    </xf>
    <xf numFmtId="43" fontId="6" fillId="8" borderId="0" xfId="0" applyNumberFormat="1" applyFont="1" applyFill="1" applyAlignment="1">
      <alignment vertical="top" wrapText="1"/>
    </xf>
    <xf numFmtId="0" fontId="6" fillId="8" borderId="0" xfId="0" applyFont="1" applyFill="1" applyAlignment="1">
      <alignment vertical="top" wrapText="1"/>
    </xf>
    <xf numFmtId="0" fontId="8" fillId="8" borderId="1" xfId="0" applyFont="1" applyFill="1" applyBorder="1" applyAlignment="1">
      <alignment vertical="center" wrapText="1"/>
    </xf>
    <xf numFmtId="0" fontId="8" fillId="8" borderId="1" xfId="0" applyFont="1" applyFill="1" applyBorder="1" applyAlignment="1">
      <alignment vertical="center"/>
    </xf>
    <xf numFmtId="43" fontId="8" fillId="8" borderId="1" xfId="1" applyFont="1" applyFill="1" applyBorder="1" applyAlignment="1">
      <alignment vertical="center"/>
    </xf>
    <xf numFmtId="49" fontId="8" fillId="8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 wrapText="1"/>
    </xf>
    <xf numFmtId="43" fontId="3" fillId="4" borderId="1" xfId="0" applyNumberFormat="1" applyFont="1" applyFill="1" applyBorder="1" applyAlignment="1">
      <alignment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left" vertical="center" wrapText="1"/>
    </xf>
    <xf numFmtId="43" fontId="6" fillId="4" borderId="1" xfId="0" applyNumberFormat="1" applyFont="1" applyFill="1" applyBorder="1" applyAlignment="1">
      <alignment horizontal="center" vertical="center" wrapText="1"/>
    </xf>
    <xf numFmtId="43" fontId="9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left" vertical="center"/>
    </xf>
    <xf numFmtId="43" fontId="4" fillId="4" borderId="1" xfId="1" applyFont="1" applyFill="1" applyBorder="1" applyAlignment="1">
      <alignment horizontal="center" vertical="center"/>
    </xf>
    <xf numFmtId="166" fontId="8" fillId="8" borderId="1" xfId="0" applyNumberFormat="1" applyFont="1" applyFill="1" applyBorder="1" applyAlignment="1">
      <alignment vertical="center"/>
    </xf>
    <xf numFmtId="49" fontId="8" fillId="8" borderId="1" xfId="0" applyNumberFormat="1" applyFont="1" applyFill="1" applyBorder="1" applyAlignment="1">
      <alignment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left" vertical="center" wrapText="1"/>
    </xf>
    <xf numFmtId="43" fontId="8" fillId="4" borderId="1" xfId="1" applyFont="1" applyFill="1" applyBorder="1" applyAlignment="1">
      <alignment horizontal="center" vertical="center"/>
    </xf>
    <xf numFmtId="43" fontId="8" fillId="4" borderId="1" xfId="0" applyNumberFormat="1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horizontal="left" vertical="center" wrapText="1"/>
    </xf>
    <xf numFmtId="0" fontId="3" fillId="8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vertical="center"/>
    </xf>
    <xf numFmtId="49" fontId="3" fillId="8" borderId="1" xfId="0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justify" wrapText="1"/>
    </xf>
    <xf numFmtId="43" fontId="10" fillId="0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justify"/>
    </xf>
    <xf numFmtId="43" fontId="10" fillId="0" borderId="0" xfId="0" applyNumberFormat="1" applyFont="1" applyAlignment="1">
      <alignment horizontal="center"/>
    </xf>
    <xf numFmtId="165" fontId="8" fillId="0" borderId="0" xfId="0" applyNumberFormat="1" applyFont="1" applyFill="1" applyBorder="1" applyAlignment="1">
      <alignment horizontal="left" vertical="center" wrapText="1"/>
    </xf>
    <xf numFmtId="0" fontId="7" fillId="3" borderId="2" xfId="0" applyNumberFormat="1" applyFont="1" applyFill="1" applyBorder="1" applyAlignment="1">
      <alignment horizontal="center" vertical="center" wrapText="1"/>
    </xf>
    <xf numFmtId="0" fontId="7" fillId="3" borderId="4" xfId="0" applyNumberFormat="1" applyFont="1" applyFill="1" applyBorder="1" applyAlignment="1">
      <alignment horizontal="center" vertical="center" wrapText="1"/>
    </xf>
    <xf numFmtId="0" fontId="7" fillId="3" borderId="3" xfId="0" applyNumberFormat="1" applyFont="1" applyFill="1" applyBorder="1" applyAlignment="1">
      <alignment horizontal="center" vertical="center" wrapText="1"/>
    </xf>
    <xf numFmtId="43" fontId="4" fillId="3" borderId="2" xfId="0" applyNumberFormat="1" applyFont="1" applyFill="1" applyBorder="1" applyAlignment="1">
      <alignment horizontal="center" vertical="center" wrapText="1"/>
    </xf>
    <xf numFmtId="43" fontId="4" fillId="3" borderId="4" xfId="0" applyNumberFormat="1" applyFont="1" applyFill="1" applyBorder="1" applyAlignment="1">
      <alignment horizontal="center" vertical="center" wrapText="1"/>
    </xf>
    <xf numFmtId="43" fontId="4" fillId="3" borderId="3" xfId="0" applyNumberFormat="1" applyFont="1" applyFill="1" applyBorder="1" applyAlignment="1">
      <alignment horizontal="center" vertical="center" wrapText="1"/>
    </xf>
    <xf numFmtId="0" fontId="6" fillId="0" borderId="7" xfId="2" applyFont="1" applyBorder="1" applyAlignment="1">
      <alignment horizontal="left" vertical="center"/>
    </xf>
    <xf numFmtId="0" fontId="6" fillId="0" borderId="9" xfId="2" applyFont="1" applyBorder="1" applyAlignment="1">
      <alignment horizontal="left" vertical="center"/>
    </xf>
    <xf numFmtId="0" fontId="6" fillId="0" borderId="10" xfId="2" applyFont="1" applyBorder="1" applyAlignment="1">
      <alignment horizontal="left" vertical="center"/>
    </xf>
    <xf numFmtId="0" fontId="6" fillId="0" borderId="8" xfId="2" applyFont="1" applyBorder="1" applyAlignment="1">
      <alignment horizontal="left" vertical="center"/>
    </xf>
    <xf numFmtId="0" fontId="6" fillId="0" borderId="11" xfId="2" applyFont="1" applyBorder="1" applyAlignment="1">
      <alignment horizontal="left" vertical="center"/>
    </xf>
    <xf numFmtId="14" fontId="16" fillId="0" borderId="12" xfId="2" applyNumberFormat="1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8" xfId="2" applyFont="1" applyBorder="1" applyAlignment="1">
      <alignment horizontal="left" vertical="center"/>
    </xf>
    <xf numFmtId="0" fontId="7" fillId="0" borderId="0" xfId="2" applyFont="1" applyAlignment="1">
      <alignment horizontal="center" vertical="center"/>
    </xf>
    <xf numFmtId="0" fontId="7" fillId="0" borderId="0" xfId="2" applyFont="1" applyBorder="1" applyAlignment="1">
      <alignment horizontal="center" vertical="center"/>
    </xf>
    <xf numFmtId="0" fontId="6" fillId="0" borderId="0" xfId="2" applyFont="1" applyBorder="1" applyAlignment="1">
      <alignment horizontal="left" vertical="center"/>
    </xf>
    <xf numFmtId="14" fontId="6" fillId="0" borderId="11" xfId="2" applyNumberFormat="1" applyFont="1" applyBorder="1" applyAlignment="1">
      <alignment horizontal="left" vertical="center"/>
    </xf>
    <xf numFmtId="14" fontId="6" fillId="0" borderId="13" xfId="2" applyNumberFormat="1" applyFont="1" applyBorder="1" applyAlignment="1">
      <alignment horizontal="left" vertical="center"/>
    </xf>
    <xf numFmtId="14" fontId="6" fillId="0" borderId="12" xfId="2" applyNumberFormat="1" applyFont="1" applyBorder="1" applyAlignment="1">
      <alignment horizontal="left" vertical="center"/>
    </xf>
    <xf numFmtId="4" fontId="6" fillId="0" borderId="8" xfId="2" applyNumberFormat="1" applyFont="1" applyBorder="1" applyAlignment="1">
      <alignment horizontal="left" vertical="center"/>
    </xf>
    <xf numFmtId="4" fontId="6" fillId="0" borderId="12" xfId="2" applyNumberFormat="1" applyFont="1" applyBorder="1" applyAlignment="1">
      <alignment horizontal="left" vertical="center"/>
    </xf>
    <xf numFmtId="0" fontId="5" fillId="8" borderId="2" xfId="2" applyFont="1" applyFill="1" applyBorder="1" applyAlignment="1">
      <alignment horizontal="left"/>
    </xf>
    <xf numFmtId="0" fontId="5" fillId="8" borderId="4" xfId="2" applyFont="1" applyFill="1" applyBorder="1" applyAlignment="1">
      <alignment horizontal="left"/>
    </xf>
    <xf numFmtId="0" fontId="5" fillId="8" borderId="3" xfId="2" applyFont="1" applyFill="1" applyBorder="1" applyAlignment="1">
      <alignment horizontal="left"/>
    </xf>
    <xf numFmtId="0" fontId="6" fillId="0" borderId="2" xfId="2" applyFont="1" applyBorder="1" applyAlignment="1">
      <alignment horizontal="left"/>
    </xf>
    <xf numFmtId="0" fontId="6" fillId="0" borderId="4" xfId="2" applyFont="1" applyBorder="1" applyAlignment="1">
      <alignment horizontal="left"/>
    </xf>
    <xf numFmtId="0" fontId="6" fillId="0" borderId="3" xfId="2" applyFont="1" applyBorder="1" applyAlignment="1">
      <alignment horizontal="left"/>
    </xf>
    <xf numFmtId="0" fontId="4" fillId="0" borderId="14" xfId="2" applyFont="1" applyBorder="1" applyAlignment="1">
      <alignment horizontal="center" vertical="center"/>
    </xf>
    <xf numFmtId="0" fontId="4" fillId="0" borderId="15" xfId="2" applyFont="1" applyBorder="1" applyAlignment="1">
      <alignment horizontal="center" vertical="center"/>
    </xf>
    <xf numFmtId="0" fontId="4" fillId="0" borderId="16" xfId="2" applyFont="1" applyBorder="1" applyAlignment="1">
      <alignment horizontal="center" vertical="center"/>
    </xf>
    <xf numFmtId="0" fontId="5" fillId="0" borderId="17" xfId="2" applyFont="1" applyBorder="1" applyAlignment="1">
      <alignment horizontal="center" vertical="center" shrinkToFit="1"/>
    </xf>
    <xf numFmtId="0" fontId="5" fillId="0" borderId="25" xfId="2" applyFont="1" applyBorder="1" applyAlignment="1">
      <alignment horizontal="center" vertical="center" shrinkToFit="1"/>
    </xf>
    <xf numFmtId="0" fontId="5" fillId="0" borderId="18" xfId="2" applyFont="1" applyBorder="1" applyAlignment="1">
      <alignment horizontal="center" vertical="center" shrinkToFit="1"/>
    </xf>
    <xf numFmtId="0" fontId="5" fillId="0" borderId="19" xfId="2" applyFont="1" applyBorder="1" applyAlignment="1">
      <alignment horizontal="center" vertical="center" shrinkToFit="1"/>
    </xf>
    <xf numFmtId="0" fontId="5" fillId="0" borderId="20" xfId="2" applyFont="1" applyBorder="1" applyAlignment="1">
      <alignment horizontal="center" vertical="center" shrinkToFit="1"/>
    </xf>
    <xf numFmtId="0" fontId="5" fillId="0" borderId="26" xfId="2" applyFont="1" applyBorder="1" applyAlignment="1">
      <alignment horizontal="center" vertical="center" shrinkToFit="1"/>
    </xf>
    <xf numFmtId="0" fontId="5" fillId="0" borderId="13" xfId="2" applyFont="1" applyBorder="1" applyAlignment="1">
      <alignment horizontal="center" vertical="center" shrinkToFit="1"/>
    </xf>
    <xf numFmtId="0" fontId="5" fillId="0" borderId="27" xfId="2" applyFont="1" applyBorder="1" applyAlignment="1">
      <alignment horizontal="center" vertical="center" shrinkToFit="1"/>
    </xf>
    <xf numFmtId="0" fontId="5" fillId="0" borderId="21" xfId="2" applyFont="1" applyBorder="1" applyAlignment="1">
      <alignment horizontal="center" shrinkToFit="1"/>
    </xf>
    <xf numFmtId="0" fontId="5" fillId="0" borderId="22" xfId="2" applyFont="1" applyBorder="1" applyAlignment="1">
      <alignment horizontal="center" shrinkToFit="1"/>
    </xf>
    <xf numFmtId="0" fontId="5" fillId="0" borderId="21" xfId="2" applyFont="1" applyBorder="1" applyAlignment="1">
      <alignment horizontal="center" vertical="center" shrinkToFit="1"/>
    </xf>
    <xf numFmtId="0" fontId="5" fillId="0" borderId="23" xfId="2" applyFont="1" applyBorder="1" applyAlignment="1">
      <alignment horizontal="center" vertical="center" shrinkToFit="1"/>
    </xf>
    <xf numFmtId="0" fontId="5" fillId="0" borderId="22" xfId="2" applyFont="1" applyBorder="1" applyAlignment="1">
      <alignment horizontal="center" vertical="center" shrinkToFit="1"/>
    </xf>
    <xf numFmtId="0" fontId="5" fillId="0" borderId="24" xfId="2" applyFont="1" applyBorder="1" applyAlignment="1">
      <alignment horizontal="center" vertical="center" shrinkToFit="1"/>
    </xf>
    <xf numFmtId="0" fontId="5" fillId="0" borderId="2" xfId="2" applyFont="1" applyBorder="1" applyAlignment="1">
      <alignment horizontal="left"/>
    </xf>
    <xf numFmtId="0" fontId="5" fillId="0" borderId="4" xfId="2" applyFont="1" applyBorder="1" applyAlignment="1">
      <alignment horizontal="left"/>
    </xf>
    <xf numFmtId="0" fontId="5" fillId="0" borderId="3" xfId="2" applyFont="1" applyBorder="1" applyAlignment="1">
      <alignment horizontal="left"/>
    </xf>
    <xf numFmtId="0" fontId="6" fillId="0" borderId="2" xfId="2" applyFont="1" applyBorder="1" applyAlignment="1">
      <alignment horizontal="left" vertical="justify"/>
    </xf>
    <xf numFmtId="0" fontId="6" fillId="0" borderId="4" xfId="2" applyFont="1" applyBorder="1" applyAlignment="1">
      <alignment horizontal="left" vertical="justify"/>
    </xf>
    <xf numFmtId="0" fontId="6" fillId="0" borderId="3" xfId="2" applyFont="1" applyBorder="1" applyAlignment="1">
      <alignment horizontal="left" vertical="justify"/>
    </xf>
    <xf numFmtId="0" fontId="8" fillId="0" borderId="0" xfId="2" applyAlignment="1">
      <alignment horizontal="center"/>
    </xf>
    <xf numFmtId="0" fontId="17" fillId="0" borderId="0" xfId="2" applyFont="1" applyAlignment="1">
      <alignment horizontal="left" vertical="center"/>
    </xf>
    <xf numFmtId="0" fontId="6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8" fillId="0" borderId="36" xfId="2" applyBorder="1" applyAlignment="1">
      <alignment horizontal="left"/>
    </xf>
    <xf numFmtId="0" fontId="28" fillId="0" borderId="0" xfId="2" applyFont="1" applyAlignment="1">
      <alignment horizontal="center"/>
    </xf>
    <xf numFmtId="0" fontId="5" fillId="0" borderId="2" xfId="2" applyFont="1" applyFill="1" applyBorder="1" applyAlignment="1">
      <alignment horizontal="left"/>
    </xf>
    <xf numFmtId="0" fontId="5" fillId="0" borderId="4" xfId="2" applyFont="1" applyFill="1" applyBorder="1" applyAlignment="1">
      <alignment horizontal="left"/>
    </xf>
    <xf numFmtId="0" fontId="5" fillId="0" borderId="3" xfId="2" applyFont="1" applyFill="1" applyBorder="1" applyAlignment="1">
      <alignment horizontal="left"/>
    </xf>
    <xf numFmtId="0" fontId="20" fillId="0" borderId="2" xfId="2" applyFont="1" applyBorder="1" applyAlignment="1">
      <alignment horizontal="left" vertical="justify"/>
    </xf>
    <xf numFmtId="0" fontId="20" fillId="0" borderId="4" xfId="2" applyFont="1" applyBorder="1" applyAlignment="1">
      <alignment horizontal="left" vertical="justify"/>
    </xf>
    <xf numFmtId="0" fontId="20" fillId="0" borderId="3" xfId="2" applyFont="1" applyBorder="1" applyAlignment="1">
      <alignment horizontal="left" vertical="justify"/>
    </xf>
    <xf numFmtId="0" fontId="17" fillId="0" borderId="0" xfId="2" applyFont="1" applyAlignment="1">
      <alignment horizontal="center"/>
    </xf>
    <xf numFmtId="0" fontId="6" fillId="0" borderId="2" xfId="2" applyFont="1" applyBorder="1" applyAlignment="1">
      <alignment horizontal="center"/>
    </xf>
    <xf numFmtId="0" fontId="6" fillId="0" borderId="4" xfId="2" applyFont="1" applyBorder="1" applyAlignment="1">
      <alignment horizontal="center"/>
    </xf>
    <xf numFmtId="0" fontId="6" fillId="0" borderId="3" xfId="2" applyFont="1" applyBorder="1" applyAlignment="1">
      <alignment horizontal="center"/>
    </xf>
    <xf numFmtId="0" fontId="9" fillId="0" borderId="32" xfId="2" applyFont="1" applyBorder="1" applyAlignment="1">
      <alignment horizontal="center" vertical="center"/>
    </xf>
    <xf numFmtId="0" fontId="9" fillId="0" borderId="33" xfId="2" applyFont="1" applyBorder="1" applyAlignment="1">
      <alignment horizontal="center" vertical="center"/>
    </xf>
    <xf numFmtId="0" fontId="10" fillId="0" borderId="33" xfId="2" applyFont="1" applyBorder="1" applyAlignment="1">
      <alignment horizontal="center"/>
    </xf>
    <xf numFmtId="0" fontId="3" fillId="0" borderId="36" xfId="2" applyFont="1" applyBorder="1" applyAlignment="1">
      <alignment horizontal="left"/>
    </xf>
    <xf numFmtId="0" fontId="6" fillId="9" borderId="2" xfId="2" applyFont="1" applyFill="1" applyBorder="1" applyAlignment="1">
      <alignment horizontal="left"/>
    </xf>
    <xf numFmtId="0" fontId="6" fillId="9" borderId="4" xfId="2" applyFont="1" applyFill="1" applyBorder="1" applyAlignment="1">
      <alignment horizontal="left"/>
    </xf>
    <xf numFmtId="0" fontId="6" fillId="9" borderId="3" xfId="2" applyFont="1" applyFill="1" applyBorder="1" applyAlignment="1">
      <alignment horizontal="left"/>
    </xf>
    <xf numFmtId="0" fontId="6" fillId="4" borderId="2" xfId="2" applyFont="1" applyFill="1" applyBorder="1" applyAlignment="1">
      <alignment horizontal="left" vertical="justify"/>
    </xf>
    <xf numFmtId="0" fontId="6" fillId="4" borderId="4" xfId="2" applyFont="1" applyFill="1" applyBorder="1" applyAlignment="1">
      <alignment horizontal="left" vertical="justify"/>
    </xf>
    <xf numFmtId="0" fontId="6" fillId="4" borderId="3" xfId="2" applyFont="1" applyFill="1" applyBorder="1" applyAlignment="1">
      <alignment horizontal="left" vertical="justify"/>
    </xf>
    <xf numFmtId="0" fontId="6" fillId="4" borderId="2" xfId="2" applyFont="1" applyFill="1" applyBorder="1" applyAlignment="1">
      <alignment horizontal="left"/>
    </xf>
    <xf numFmtId="0" fontId="6" fillId="4" borderId="4" xfId="2" applyFont="1" applyFill="1" applyBorder="1" applyAlignment="1">
      <alignment horizontal="left"/>
    </xf>
    <xf numFmtId="0" fontId="6" fillId="4" borderId="3" xfId="2" applyFont="1" applyFill="1" applyBorder="1" applyAlignment="1">
      <alignment horizontal="left"/>
    </xf>
  </cellXfs>
  <cellStyles count="18">
    <cellStyle name="Data" xfId="4"/>
    <cellStyle name="Fixo" xfId="5"/>
    <cellStyle name="Moeda 2" xfId="6"/>
    <cellStyle name="Normal" xfId="0" builtinId="0"/>
    <cellStyle name="Normal 2" xfId="2"/>
    <cellStyle name="Normal 2 2" xfId="13"/>
    <cellStyle name="Normal 3" xfId="7"/>
    <cellStyle name="Normal 3 2" xfId="14"/>
    <cellStyle name="Normal 4" xfId="15"/>
    <cellStyle name="Percentual" xfId="8"/>
    <cellStyle name="Ponto" xfId="9"/>
    <cellStyle name="Porcentagem 2" xfId="16"/>
    <cellStyle name="Separador de milhares" xfId="1" builtinId="3"/>
    <cellStyle name="Separador de milhares 2" xfId="10"/>
    <cellStyle name="Separador de milhares 2 2" xfId="3"/>
    <cellStyle name="Titulo1" xfId="11"/>
    <cellStyle name="Titulo2" xfId="12"/>
    <cellStyle name="Vírgula 2" xfId="17"/>
  </cellStyles>
  <dxfs count="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mmoc.com.br/TERRAPLENAGEM/DEINFRA/CC-031-04/Pre&#231;o-/91010_91440_ObrasContenca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rvdados\Zulian\MUNIC&#205;PIOS%202011\JOA&#199;ABA\PAVIMENTA&#199;&#195;O%20ASFALTICA%20DUQUE%20DE%20CAXIAS%20ARTUR%20PEREIRA\Pavimenta&#231;&#227;o%20asfastica%20rua%20Duque%20de%20Caxia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lanilha"/>
      <sheetName val="ObrasContencao"/>
    </sheetNames>
    <sheetDataSet>
      <sheetData sheetId="0">
        <row r="5">
          <cell r="C5" t="str">
            <v>91010</v>
          </cell>
          <cell r="D5" t="str">
            <v>SRP</v>
          </cell>
          <cell r="E5" t="str">
            <v>TERRA ARMADA FORN.ELEMENTOS CONSTRUTIVOS P/MACIÇOS GREIDE C/ALT.ENTRE 0,0 À 6,0 M</v>
          </cell>
          <cell r="F5" t="str">
            <v>M2</v>
          </cell>
        </row>
        <row r="6">
          <cell r="C6" t="str">
            <v>91020</v>
          </cell>
          <cell r="D6" t="str">
            <v>SRP</v>
          </cell>
          <cell r="E6" t="str">
            <v>TERRA ARMADA FORN.ELEMENTOS CONSTRUTIVOS P/MACIÇOS GREIDE C/ALT.ENTRE 6,0 À 9,0 M</v>
          </cell>
          <cell r="F6" t="str">
            <v>M2</v>
          </cell>
        </row>
        <row r="7">
          <cell r="C7" t="str">
            <v>91030</v>
          </cell>
          <cell r="D7" t="str">
            <v>SRP</v>
          </cell>
          <cell r="E7" t="str">
            <v>TERRA ARMADA FORN.ELEMENTOS CONSTRUTIVOS P/MACIÇOS GREIDE C/ALT.ENTRE 9,0 À 12,0 M</v>
          </cell>
          <cell r="F7" t="str">
            <v>M2</v>
          </cell>
        </row>
        <row r="8">
          <cell r="C8" t="str">
            <v>91040</v>
          </cell>
          <cell r="D8" t="str">
            <v>SRP</v>
          </cell>
          <cell r="E8" t="str">
            <v>TERRA ARMADA FORN.ELEMENTOS CONSTRUTIVOS P/MACIÇOS PÉ DE TALUDE C/ALT.ENTRE 0,0 À 6,0 M</v>
          </cell>
          <cell r="F8" t="str">
            <v>M2</v>
          </cell>
        </row>
        <row r="9">
          <cell r="C9" t="str">
            <v>91050</v>
          </cell>
          <cell r="D9" t="str">
            <v>SRP</v>
          </cell>
          <cell r="E9" t="str">
            <v>TERRA ARMADA FORN.ELEMENTOS CONSTRUTIVOS P/MACIÇOS PÉ DE TALUDE C/ALT.ENTRE 6,0 À 9,00 M</v>
          </cell>
          <cell r="F9" t="str">
            <v>M2</v>
          </cell>
        </row>
        <row r="10">
          <cell r="C10" t="str">
            <v>91060</v>
          </cell>
          <cell r="D10" t="str">
            <v>SRP</v>
          </cell>
          <cell r="E10" t="str">
            <v>TERRA ARMADA FORN.ELEMENTOS CONSTRUTIVOS P/MACIÇOS PÉ DE TALUDE C/ALT.ENTRE 9,0 À 12,0 M</v>
          </cell>
          <cell r="F10" t="str">
            <v>M2</v>
          </cell>
        </row>
        <row r="11">
          <cell r="C11" t="str">
            <v>91070</v>
          </cell>
          <cell r="D11" t="str">
            <v>SRP</v>
          </cell>
          <cell r="E11" t="str">
            <v>FORNECIMENTO E MOLDAGEM DE CONCRETO FCK 21 MPA NAS ESCAMAS</v>
          </cell>
          <cell r="F11" t="str">
            <v>M3</v>
          </cell>
        </row>
        <row r="12">
          <cell r="C12" t="str">
            <v>91080</v>
          </cell>
          <cell r="D12" t="str">
            <v>SRP</v>
          </cell>
          <cell r="E12" t="str">
            <v>FORN.E COLOCAÇÃO DE AÇO CA-50</v>
          </cell>
          <cell r="F12" t="str">
            <v>KG</v>
          </cell>
        </row>
        <row r="13">
          <cell r="C13" t="str">
            <v>91090</v>
          </cell>
          <cell r="D13" t="str">
            <v>SRP</v>
          </cell>
          <cell r="E13" t="str">
            <v>FORN.E COLOCAÇÃO DE AÇO CA-60</v>
          </cell>
          <cell r="F13" t="str">
            <v>KG</v>
          </cell>
        </row>
        <row r="14">
          <cell r="C14" t="str">
            <v>91100</v>
          </cell>
          <cell r="D14" t="str">
            <v>SRP</v>
          </cell>
          <cell r="E14" t="str">
            <v xml:space="preserve">FORN.E COL. DE TUBOS DE PVC RÍGIDO , DN=32 MM PARA ESCAMAS DE CONCRETO </v>
          </cell>
          <cell r="F14" t="str">
            <v>M</v>
          </cell>
        </row>
        <row r="15">
          <cell r="C15" t="str">
            <v>91110</v>
          </cell>
          <cell r="D15" t="str">
            <v>SRP</v>
          </cell>
          <cell r="E15" t="str">
            <v>MONTAGEM DE MACIÇOS</v>
          </cell>
          <cell r="F15" t="str">
            <v>M2</v>
          </cell>
        </row>
        <row r="16">
          <cell r="C16" t="str">
            <v>91112</v>
          </cell>
          <cell r="D16" t="str">
            <v>SRP</v>
          </cell>
          <cell r="E16" t="str">
            <v xml:space="preserve">SOLEIRA DE APOIO E ARREMATE DE TOPO </v>
          </cell>
          <cell r="F16" t="str">
            <v>M</v>
          </cell>
        </row>
        <row r="17">
          <cell r="C17" t="str">
            <v>91120</v>
          </cell>
          <cell r="D17" t="str">
            <v>SRP</v>
          </cell>
          <cell r="E17" t="str">
            <v>TERRA ARMADA FORN.ELEMENTOS CONSTRUTIVOS P/MUROS DE ENCONTROS PORTANTES  C/ALT.ENTRE 0,0 À 6,0 M</v>
          </cell>
          <cell r="F17" t="str">
            <v>M2</v>
          </cell>
        </row>
        <row r="18">
          <cell r="C18" t="str">
            <v>91130</v>
          </cell>
          <cell r="D18" t="str">
            <v>SRP</v>
          </cell>
          <cell r="E18" t="str">
            <v>TERRA ARMADA FORN.ELEMENTOS CONSTRUTIVOS P/MUROS DE ENCONTROS PORTANTES  C/ALT.ENTRE 6,0 À 9,0 M</v>
          </cell>
          <cell r="F18" t="str">
            <v>M2</v>
          </cell>
        </row>
        <row r="19">
          <cell r="C19" t="str">
            <v>91140</v>
          </cell>
          <cell r="D19" t="str">
            <v>SRP</v>
          </cell>
          <cell r="E19" t="str">
            <v>TERRA ARMADA FORN.ELEMENTOS CONSTRUTIVOS P/MUROS DE ENCONTROS PORTANTES  C/ALT.ENTRE 9,0 À 12,0 M</v>
          </cell>
          <cell r="F19" t="str">
            <v>M2</v>
          </cell>
        </row>
        <row r="20">
          <cell r="C20" t="str">
            <v>91150</v>
          </cell>
          <cell r="D20" t="str">
            <v>SRP</v>
          </cell>
          <cell r="E20" t="str">
            <v>REVESTIMENTO DE TALUDES EM CONCRETO PROJ. REFORÇADO C/CHUMBADORES (E=8,0)</v>
          </cell>
          <cell r="F20" t="str">
            <v>M2</v>
          </cell>
        </row>
        <row r="21">
          <cell r="C21" t="str">
            <v>91160</v>
          </cell>
          <cell r="D21" t="str">
            <v>SRP</v>
          </cell>
          <cell r="E21" t="str">
            <v>REVESTIMENTO DE TALUDES EM CONCRETO PROJ. REFORÇADO C/CHUMBADORES (E=10,0)</v>
          </cell>
          <cell r="F21" t="str">
            <v>M2</v>
          </cell>
        </row>
        <row r="22">
          <cell r="C22" t="str">
            <v>91170</v>
          </cell>
          <cell r="D22" t="str">
            <v>SRP</v>
          </cell>
          <cell r="E22" t="str">
            <v>REVESTIMENTO DE TALUDES EM CONCRETO PROJ. REFORÇADO C/CHUMBADORES DN 12,5 MM)</v>
          </cell>
          <cell r="F22" t="str">
            <v>M</v>
          </cell>
        </row>
        <row r="23">
          <cell r="C23" t="str">
            <v>91180</v>
          </cell>
          <cell r="D23" t="str">
            <v>SRP</v>
          </cell>
          <cell r="E23" t="str">
            <v>TIRANTES (GEWI 50/55) Q.TRAB = 200 KN - INCL. PERFURAÇÃO</v>
          </cell>
          <cell r="F23" t="str">
            <v>M</v>
          </cell>
        </row>
        <row r="24">
          <cell r="C24" t="str">
            <v>91190</v>
          </cell>
          <cell r="D24" t="str">
            <v>SRP</v>
          </cell>
          <cell r="E24" t="str">
            <v>TIRANTES (GEWI 85/105) Q.TRAB = 350 KN - INCL. PERFURAÇÃO</v>
          </cell>
          <cell r="F24" t="str">
            <v>M</v>
          </cell>
        </row>
        <row r="25">
          <cell r="C25" t="str">
            <v>91200</v>
          </cell>
          <cell r="D25" t="str">
            <v>SRP</v>
          </cell>
          <cell r="E25" t="str">
            <v>BULBO DE ANCORAGEM EM ROCHA,P/TIRANTES Q.TRAB=200 KN</v>
          </cell>
          <cell r="F25" t="str">
            <v>M</v>
          </cell>
        </row>
        <row r="26">
          <cell r="C26" t="str">
            <v>91210</v>
          </cell>
          <cell r="D26" t="str">
            <v>SRP</v>
          </cell>
          <cell r="E26" t="str">
            <v>BULBO DE ANCORAGEM EM SOLO,P/TIRANTES Q.TRAB=200 KN</v>
          </cell>
          <cell r="F26" t="str">
            <v>M</v>
          </cell>
        </row>
        <row r="27">
          <cell r="C27" t="str">
            <v>91220</v>
          </cell>
          <cell r="D27" t="str">
            <v>SRP</v>
          </cell>
          <cell r="E27" t="str">
            <v>BULBO DE ANCORAGEM EM ROCHA,P/TIRANTES Q.TRAB=350 KN</v>
          </cell>
          <cell r="F27" t="str">
            <v>M</v>
          </cell>
        </row>
        <row r="28">
          <cell r="C28" t="str">
            <v>91230</v>
          </cell>
          <cell r="D28" t="str">
            <v>SRP</v>
          </cell>
          <cell r="E28" t="str">
            <v>BULBO DE ANCORAGEM EM SOLO,P/TIRANTES Q.TRAB=350 KN</v>
          </cell>
          <cell r="F28" t="str">
            <v>M</v>
          </cell>
        </row>
        <row r="29">
          <cell r="C29" t="str">
            <v>91240</v>
          </cell>
          <cell r="D29" t="str">
            <v>SRP</v>
          </cell>
          <cell r="E29" t="str">
            <v>PERF.P/DRENO SOLO D=57,10 MM (AX)</v>
          </cell>
          <cell r="F29" t="str">
            <v>M</v>
          </cell>
        </row>
        <row r="30">
          <cell r="C30" t="str">
            <v>91250</v>
          </cell>
          <cell r="D30" t="str">
            <v>SRP</v>
          </cell>
          <cell r="E30" t="str">
            <v>PERF.P/DRENO SOLO D=73,0 MM (BX)</v>
          </cell>
          <cell r="F30" t="str">
            <v>M</v>
          </cell>
        </row>
        <row r="31">
          <cell r="C31" t="str">
            <v>91260</v>
          </cell>
          <cell r="D31" t="str">
            <v>SRP</v>
          </cell>
          <cell r="E31" t="str">
            <v>PERF.P/DRENO SOLO D=88,9 MM (NX)</v>
          </cell>
          <cell r="F31" t="str">
            <v>M</v>
          </cell>
        </row>
        <row r="32">
          <cell r="C32" t="str">
            <v>91270</v>
          </cell>
          <cell r="D32" t="str">
            <v>SRP</v>
          </cell>
          <cell r="E32" t="str">
            <v>PERF.P/DRENO SOLO D=114,3 MM (HX)</v>
          </cell>
          <cell r="F32" t="str">
            <v>M</v>
          </cell>
        </row>
        <row r="33">
          <cell r="C33" t="str">
            <v>91280</v>
          </cell>
          <cell r="D33" t="str">
            <v>SRP</v>
          </cell>
          <cell r="E33" t="str">
            <v>PERF.P/DRENO ROCHA D=57,10 MM (AX)</v>
          </cell>
          <cell r="F33" t="str">
            <v>M</v>
          </cell>
        </row>
        <row r="34">
          <cell r="C34" t="str">
            <v>91290</v>
          </cell>
          <cell r="D34" t="str">
            <v>SRP</v>
          </cell>
          <cell r="E34" t="str">
            <v>PERF.P/DRENO ROCHA D=73,0 MM (BX)</v>
          </cell>
          <cell r="F34" t="str">
            <v>M</v>
          </cell>
        </row>
        <row r="35">
          <cell r="C35" t="str">
            <v>91300</v>
          </cell>
          <cell r="D35" t="str">
            <v>SRP</v>
          </cell>
          <cell r="E35" t="str">
            <v>PERF.P/DRENO ROCHA D=88,9 MM (NX)</v>
          </cell>
          <cell r="F35" t="str">
            <v>M</v>
          </cell>
        </row>
        <row r="36">
          <cell r="C36" t="str">
            <v>91310</v>
          </cell>
          <cell r="D36" t="str">
            <v>SRP</v>
          </cell>
          <cell r="E36" t="str">
            <v>PERF.P/DRENO ROCHA D=114,3 MM (HX)</v>
          </cell>
          <cell r="F36" t="str">
            <v>M</v>
          </cell>
        </row>
        <row r="37">
          <cell r="C37" t="str">
            <v>91320</v>
          </cell>
          <cell r="D37" t="str">
            <v>SRP</v>
          </cell>
          <cell r="E37" t="str">
            <v>ESTACA PRÉ-MOLDADA DE CONCRETO 600 KN FORN. TRANSP. E CRAVAÇÃO</v>
          </cell>
          <cell r="F37" t="str">
            <v>M</v>
          </cell>
        </row>
        <row r="38">
          <cell r="C38" t="str">
            <v>91330</v>
          </cell>
          <cell r="D38" t="str">
            <v>SRP</v>
          </cell>
          <cell r="E38" t="str">
            <v>ESTACA PRÉ-MOLDADA DE CONCRETO 700 KN FORN. TRANSP. E CRAVAÇÃO</v>
          </cell>
          <cell r="F38" t="str">
            <v>M</v>
          </cell>
        </row>
        <row r="39">
          <cell r="C39" t="str">
            <v>91340</v>
          </cell>
          <cell r="D39" t="str">
            <v>SRP</v>
          </cell>
          <cell r="E39" t="str">
            <v>ATERRO REFORÇADO C/ELEMENTO DE REFORÇO (0,5 X 1,0 X 4,0) (MALHA 8 X 10) TERRAMESH</v>
          </cell>
          <cell r="F39" t="str">
            <v>UN</v>
          </cell>
        </row>
        <row r="40">
          <cell r="C40" t="str">
            <v>91350</v>
          </cell>
          <cell r="D40" t="str">
            <v>SRP</v>
          </cell>
          <cell r="E40" t="str">
            <v>ATERRO REFORÇADO C/ELEMENTO DE REFORÇO (1,0 X 1,0 X 4,0) (MALHA 8 X 10) TERRAMESH</v>
          </cell>
          <cell r="F40" t="str">
            <v>UN</v>
          </cell>
        </row>
        <row r="41">
          <cell r="C41" t="str">
            <v>91360</v>
          </cell>
          <cell r="D41" t="str">
            <v>SRP</v>
          </cell>
          <cell r="E41" t="str">
            <v xml:space="preserve">FORNECIMENTO E COLOCAÇÃO DE GEOGRELHA COM RESISTÊNCIA DE 100 KN </v>
          </cell>
          <cell r="F41" t="str">
            <v>M2</v>
          </cell>
        </row>
        <row r="42">
          <cell r="C42" t="str">
            <v>91370</v>
          </cell>
          <cell r="D42" t="str">
            <v>SRP</v>
          </cell>
          <cell r="E42" t="str">
            <v xml:space="preserve">FORNECIMENTO E COLOCAÇÃO DE GEOGRELHA COM RESISTÊNCIA DE 200 KN </v>
          </cell>
          <cell r="F42" t="str">
            <v>M2</v>
          </cell>
        </row>
        <row r="43">
          <cell r="C43" t="str">
            <v>91380</v>
          </cell>
          <cell r="D43" t="str">
            <v>SRP</v>
          </cell>
          <cell r="E43" t="str">
            <v xml:space="preserve">FORNECIMENTO E COLOCAÇÃO DE GEOGRELHA COM RESISTÊNCIA DE 300 KN </v>
          </cell>
          <cell r="F43" t="str">
            <v>M2</v>
          </cell>
        </row>
        <row r="44">
          <cell r="C44" t="str">
            <v>91390</v>
          </cell>
          <cell r="D44" t="str">
            <v>SRP</v>
          </cell>
          <cell r="E44" t="str">
            <v xml:space="preserve">FORNECIMENTO E COLOCAÇÃO DE GEOGRELHA COM RESISTÊNCIA DE 400 KN </v>
          </cell>
          <cell r="F44" t="str">
            <v>M2</v>
          </cell>
        </row>
        <row r="45">
          <cell r="C45" t="str">
            <v>91400</v>
          </cell>
          <cell r="D45" t="str">
            <v>SRP</v>
          </cell>
          <cell r="E45" t="str">
            <v xml:space="preserve">FORNECIMENTO E COLOCAÇÃO DE GEOGRELHA COM RESISTÊNCIA DE 500 KN </v>
          </cell>
          <cell r="F45" t="str">
            <v>M2</v>
          </cell>
        </row>
        <row r="46">
          <cell r="C46" t="str">
            <v>91410</v>
          </cell>
          <cell r="D46" t="str">
            <v>SRP</v>
          </cell>
          <cell r="E46" t="str">
            <v xml:space="preserve">FORNECIMENTO E COLOCAÇÃO DE GEOGRELHA COM RESISTÊNCIA DE 600 KN </v>
          </cell>
          <cell r="F46" t="str">
            <v>M2</v>
          </cell>
        </row>
        <row r="47">
          <cell r="C47" t="str">
            <v>91420</v>
          </cell>
          <cell r="D47" t="str">
            <v>SRP</v>
          </cell>
          <cell r="E47" t="str">
            <v xml:space="preserve">FORNECIMENTO E COLOCAÇÃO DE GEOGRELHA COM RESISTÊNCIA DE 700 KN </v>
          </cell>
          <cell r="F47" t="str">
            <v>M2</v>
          </cell>
        </row>
        <row r="48">
          <cell r="C48" t="str">
            <v>92064</v>
          </cell>
          <cell r="D48" t="str">
            <v>SRP</v>
          </cell>
          <cell r="E48" t="str">
            <v>FORNECIMENTO E COLOCAÇÃO DE GEOTEXTIL NÃO TECIDO 150 G/M2</v>
          </cell>
          <cell r="F48" t="str">
            <v>M2</v>
          </cell>
        </row>
        <row r="49">
          <cell r="C49" t="str">
            <v>91440</v>
          </cell>
          <cell r="D49" t="str">
            <v>SRP</v>
          </cell>
          <cell r="E49" t="str">
            <v>FORNECIMENTO E EXECUÇÃO DE DRENO VERTICAL FIBRO QUÍMICO</v>
          </cell>
          <cell r="F49" t="str">
            <v>M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uque"/>
      <sheetName val="Cron. "/>
      <sheetName val="Duque licitaddo"/>
      <sheetName val="B01"/>
      <sheetName val="B02"/>
    </sheetNames>
    <sheetDataSet>
      <sheetData sheetId="0" refreshError="1"/>
      <sheetData sheetId="1" refreshError="1"/>
      <sheetData sheetId="2">
        <row r="14">
          <cell r="B14" t="str">
            <v>SERVIÇOS INICIAIS</v>
          </cell>
        </row>
      </sheetData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L375"/>
  <sheetViews>
    <sheetView view="pageBreakPreview" zoomScaleSheetLayoutView="100" workbookViewId="0">
      <pane xSplit="4" ySplit="7" topLeftCell="I8" activePane="bottomRight" state="frozen"/>
      <selection pane="topRight" activeCell="E1" sqref="E1"/>
      <selection pane="bottomLeft" activeCell="A8" sqref="A8"/>
      <selection pane="bottomRight" activeCell="B8" sqref="B8"/>
    </sheetView>
  </sheetViews>
  <sheetFormatPr defaultRowHeight="12.75"/>
  <cols>
    <col min="1" max="1" width="7.7109375" style="11" customWidth="1"/>
    <col min="2" max="2" width="74" style="40" customWidth="1"/>
    <col min="3" max="3" width="4.7109375" style="7" customWidth="1"/>
    <col min="4" max="4" width="9.28515625" style="8" customWidth="1"/>
    <col min="5" max="5" width="9.28515625" style="9" customWidth="1"/>
    <col min="6" max="6" width="8.7109375" style="9" customWidth="1"/>
    <col min="7" max="7" width="9.7109375" style="9" customWidth="1"/>
    <col min="8" max="8" width="12.85546875" style="9" bestFit="1" customWidth="1"/>
    <col min="9" max="9" width="11.28515625" style="9" bestFit="1" customWidth="1"/>
    <col min="10" max="10" width="12.85546875" style="9" bestFit="1" customWidth="1"/>
    <col min="11" max="11" width="15.140625" style="32" customWidth="1"/>
    <col min="12" max="12" width="9.140625" style="51"/>
    <col min="13" max="16384" width="9.140625" style="1"/>
  </cols>
  <sheetData>
    <row r="1" spans="1:12" s="2" customFormat="1" ht="15" customHeight="1">
      <c r="A1" s="43" t="s">
        <v>1</v>
      </c>
      <c r="B1" s="53" t="s">
        <v>660</v>
      </c>
      <c r="C1" s="53"/>
      <c r="D1" s="53"/>
      <c r="E1" s="53"/>
      <c r="F1" s="53"/>
      <c r="G1" s="53"/>
      <c r="H1" s="53"/>
      <c r="I1" s="53"/>
      <c r="J1" s="53"/>
      <c r="K1" s="32"/>
      <c r="L1" s="32"/>
    </row>
    <row r="2" spans="1:12" s="2" customFormat="1" ht="15" customHeight="1">
      <c r="A2" s="43" t="s">
        <v>2</v>
      </c>
      <c r="B2" s="245" t="s">
        <v>661</v>
      </c>
      <c r="C2" s="245"/>
      <c r="D2" s="245"/>
      <c r="E2" s="245"/>
      <c r="F2" s="245"/>
      <c r="G2" s="245"/>
      <c r="H2" s="53"/>
      <c r="I2" s="53"/>
      <c r="J2" s="53"/>
      <c r="K2" s="32"/>
      <c r="L2" s="32"/>
    </row>
    <row r="3" spans="1:12" s="2" customFormat="1" ht="15" customHeight="1">
      <c r="A3" s="43" t="s">
        <v>3</v>
      </c>
      <c r="B3" s="53" t="s">
        <v>662</v>
      </c>
      <c r="C3" s="53"/>
      <c r="D3" s="53"/>
      <c r="E3" s="53"/>
      <c r="F3" s="53"/>
      <c r="G3" s="53"/>
      <c r="H3" s="53"/>
      <c r="I3" s="53"/>
      <c r="J3" s="53"/>
      <c r="K3" s="32"/>
      <c r="L3" s="32"/>
    </row>
    <row r="4" spans="1:12" s="2" customFormat="1" ht="15" customHeight="1">
      <c r="A4" s="43" t="s">
        <v>4</v>
      </c>
      <c r="B4" s="245" t="s">
        <v>663</v>
      </c>
      <c r="C4" s="245"/>
      <c r="D4" s="245"/>
      <c r="E4" s="245"/>
      <c r="F4" s="53"/>
      <c r="G4" s="53"/>
      <c r="H4" s="53"/>
      <c r="I4" s="42"/>
      <c r="J4" s="42"/>
      <c r="K4" s="32"/>
      <c r="L4" s="32"/>
    </row>
    <row r="5" spans="1:12" s="2" customFormat="1" ht="15" customHeight="1">
      <c r="A5" s="44" t="s">
        <v>5</v>
      </c>
      <c r="B5" s="45" t="s">
        <v>664</v>
      </c>
      <c r="C5" s="46"/>
      <c r="D5" s="42"/>
      <c r="E5" s="42"/>
      <c r="F5" s="42"/>
      <c r="G5" s="42"/>
      <c r="H5" s="42"/>
      <c r="I5" s="42"/>
      <c r="J5" s="42"/>
      <c r="K5" s="32"/>
      <c r="L5" s="32"/>
    </row>
    <row r="6" spans="1:12" s="2" customFormat="1" ht="25.5" customHeight="1">
      <c r="A6" s="246" t="s">
        <v>114</v>
      </c>
      <c r="B6" s="247"/>
      <c r="C6" s="247"/>
      <c r="D6" s="248"/>
      <c r="E6" s="249" t="s">
        <v>9</v>
      </c>
      <c r="F6" s="250"/>
      <c r="G6" s="251"/>
      <c r="H6" s="249" t="s">
        <v>10</v>
      </c>
      <c r="I6" s="250"/>
      <c r="J6" s="251"/>
      <c r="K6" s="32"/>
      <c r="L6" s="32"/>
    </row>
    <row r="7" spans="1:12" s="93" customFormat="1" ht="24">
      <c r="A7" s="55" t="s">
        <v>11</v>
      </c>
      <c r="B7" s="91" t="s">
        <v>12</v>
      </c>
      <c r="C7" s="75" t="s">
        <v>6</v>
      </c>
      <c r="D7" s="76" t="s">
        <v>7</v>
      </c>
      <c r="E7" s="54" t="s">
        <v>8</v>
      </c>
      <c r="F7" s="54" t="s">
        <v>637</v>
      </c>
      <c r="G7" s="54" t="s">
        <v>22</v>
      </c>
      <c r="H7" s="54" t="s">
        <v>8</v>
      </c>
      <c r="I7" s="54" t="s">
        <v>637</v>
      </c>
      <c r="J7" s="54" t="s">
        <v>0</v>
      </c>
      <c r="K7" s="92"/>
      <c r="L7" s="92"/>
    </row>
    <row r="8" spans="1:12" s="72" customFormat="1" ht="12.75" customHeight="1">
      <c r="A8" s="77" t="s">
        <v>39</v>
      </c>
      <c r="B8" s="78" t="s">
        <v>594</v>
      </c>
      <c r="C8" s="78"/>
      <c r="D8" s="78"/>
      <c r="E8" s="78"/>
      <c r="F8" s="78"/>
      <c r="G8" s="70"/>
      <c r="H8" s="70"/>
      <c r="I8" s="70"/>
      <c r="J8" s="70"/>
      <c r="K8" s="71"/>
      <c r="L8" s="71"/>
    </row>
    <row r="9" spans="1:12" s="3" customFormat="1">
      <c r="A9" s="12" t="s">
        <v>13</v>
      </c>
      <c r="B9" s="56" t="s">
        <v>32</v>
      </c>
      <c r="C9" s="12" t="s">
        <v>33</v>
      </c>
      <c r="D9" s="57">
        <v>4</v>
      </c>
      <c r="E9" s="29">
        <f>G9*70%</f>
        <v>331.09999999999997</v>
      </c>
      <c r="F9" s="29">
        <f>G9-E9</f>
        <v>141.90000000000003</v>
      </c>
      <c r="G9" s="113">
        <v>473</v>
      </c>
      <c r="H9" s="29">
        <f>D9*E9</f>
        <v>1324.3999999999999</v>
      </c>
      <c r="I9" s="29">
        <f>D9*F9</f>
        <v>567.60000000000014</v>
      </c>
      <c r="J9" s="23">
        <f>H9+I9</f>
        <v>1892</v>
      </c>
      <c r="K9" s="34"/>
      <c r="L9" s="34"/>
    </row>
    <row r="10" spans="1:12" s="3" customFormat="1">
      <c r="A10" s="12" t="s">
        <v>14</v>
      </c>
      <c r="B10" s="56" t="s">
        <v>34</v>
      </c>
      <c r="C10" s="12" t="s">
        <v>35</v>
      </c>
      <c r="D10" s="57">
        <v>1</v>
      </c>
      <c r="E10" s="29">
        <f t="shared" ref="E10:E13" si="0">G10*70%</f>
        <v>536.19999999999993</v>
      </c>
      <c r="F10" s="29">
        <f t="shared" ref="F10:F13" si="1">G10-E10</f>
        <v>229.80000000000007</v>
      </c>
      <c r="G10" s="23">
        <v>766</v>
      </c>
      <c r="H10" s="29">
        <f t="shared" ref="H10:H13" si="2">D10*E10</f>
        <v>536.19999999999993</v>
      </c>
      <c r="I10" s="29">
        <f t="shared" ref="I10:I13" si="3">D10*F10</f>
        <v>229.80000000000007</v>
      </c>
      <c r="J10" s="23">
        <f t="shared" ref="J10:J13" si="4">H10+I10</f>
        <v>766</v>
      </c>
      <c r="K10" s="34"/>
      <c r="L10" s="34"/>
    </row>
    <row r="11" spans="1:12" s="3" customFormat="1">
      <c r="A11" s="12" t="s">
        <v>23</v>
      </c>
      <c r="B11" s="56" t="s">
        <v>36</v>
      </c>
      <c r="C11" s="12" t="s">
        <v>35</v>
      </c>
      <c r="D11" s="57">
        <v>1</v>
      </c>
      <c r="E11" s="29">
        <f t="shared" si="0"/>
        <v>1155</v>
      </c>
      <c r="F11" s="29">
        <f t="shared" si="1"/>
        <v>495</v>
      </c>
      <c r="G11" s="23">
        <v>1650</v>
      </c>
      <c r="H11" s="29">
        <f t="shared" si="2"/>
        <v>1155</v>
      </c>
      <c r="I11" s="29">
        <f t="shared" si="3"/>
        <v>495</v>
      </c>
      <c r="J11" s="23">
        <f t="shared" si="4"/>
        <v>1650</v>
      </c>
      <c r="K11" s="34"/>
      <c r="L11" s="34"/>
    </row>
    <row r="12" spans="1:12" s="3" customFormat="1">
      <c r="A12" s="12" t="s">
        <v>25</v>
      </c>
      <c r="B12" s="58" t="s">
        <v>37</v>
      </c>
      <c r="C12" s="12" t="s">
        <v>33</v>
      </c>
      <c r="D12" s="57">
        <v>20</v>
      </c>
      <c r="E12" s="29">
        <f t="shared" si="0"/>
        <v>273</v>
      </c>
      <c r="F12" s="29">
        <f t="shared" si="1"/>
        <v>117</v>
      </c>
      <c r="G12" s="23">
        <v>390</v>
      </c>
      <c r="H12" s="29">
        <f t="shared" si="2"/>
        <v>5460</v>
      </c>
      <c r="I12" s="29">
        <f t="shared" si="3"/>
        <v>2340</v>
      </c>
      <c r="J12" s="23">
        <f t="shared" si="4"/>
        <v>7800</v>
      </c>
      <c r="K12" s="34"/>
      <c r="L12" s="34"/>
    </row>
    <row r="13" spans="1:12" s="3" customFormat="1">
      <c r="A13" s="12" t="s">
        <v>26</v>
      </c>
      <c r="B13" s="56" t="s">
        <v>38</v>
      </c>
      <c r="C13" s="12" t="s">
        <v>33</v>
      </c>
      <c r="D13" s="57">
        <v>564.5</v>
      </c>
      <c r="E13" s="29">
        <f t="shared" si="0"/>
        <v>2.94</v>
      </c>
      <c r="F13" s="29">
        <f t="shared" si="1"/>
        <v>1.2600000000000002</v>
      </c>
      <c r="G13" s="114">
        <v>4.2</v>
      </c>
      <c r="H13" s="29">
        <f t="shared" si="2"/>
        <v>1659.6299999999999</v>
      </c>
      <c r="I13" s="29">
        <f t="shared" si="3"/>
        <v>711.2700000000001</v>
      </c>
      <c r="J13" s="23">
        <f t="shared" si="4"/>
        <v>2370.9</v>
      </c>
      <c r="K13" s="34">
        <v>1587.66</v>
      </c>
      <c r="L13" s="34"/>
    </row>
    <row r="14" spans="1:12" s="4" customFormat="1">
      <c r="A14" s="15"/>
      <c r="B14" s="60" t="s">
        <v>638</v>
      </c>
      <c r="C14" s="15"/>
      <c r="D14" s="90"/>
      <c r="E14" s="24"/>
      <c r="F14" s="24"/>
      <c r="G14" s="39"/>
      <c r="H14" s="24">
        <f>SUM(H9:H13)</f>
        <v>10135.23</v>
      </c>
      <c r="I14" s="24">
        <f t="shared" ref="I14:J14" si="5">SUM(I9:I13)</f>
        <v>4343.67</v>
      </c>
      <c r="J14" s="24">
        <f t="shared" si="5"/>
        <v>14478.9</v>
      </c>
      <c r="K14" s="33"/>
      <c r="L14" s="33"/>
    </row>
    <row r="15" spans="1:12" s="74" customFormat="1" ht="11.25" customHeight="1">
      <c r="A15" s="77" t="s">
        <v>46</v>
      </c>
      <c r="B15" s="78" t="s">
        <v>595</v>
      </c>
      <c r="C15" s="78"/>
      <c r="D15" s="78"/>
      <c r="E15" s="78"/>
      <c r="F15" s="78"/>
      <c r="G15" s="70"/>
      <c r="H15" s="70"/>
      <c r="I15" s="70"/>
      <c r="J15" s="70"/>
      <c r="K15" s="73"/>
      <c r="L15" s="73"/>
    </row>
    <row r="16" spans="1:12" s="3" customFormat="1" ht="25.5">
      <c r="A16" s="13" t="s">
        <v>15</v>
      </c>
      <c r="B16" s="58" t="s">
        <v>40</v>
      </c>
      <c r="C16" s="13" t="s">
        <v>41</v>
      </c>
      <c r="D16" s="59">
        <v>225.6</v>
      </c>
      <c r="E16" s="29">
        <f t="shared" ref="E16:E19" si="6">G16*70%</f>
        <v>26.599999999999998</v>
      </c>
      <c r="F16" s="29">
        <f t="shared" ref="F16:F19" si="7">G16-E16</f>
        <v>11.400000000000002</v>
      </c>
      <c r="G16" s="23">
        <v>38</v>
      </c>
      <c r="H16" s="29">
        <f t="shared" ref="H16:H19" si="8">D16*E16</f>
        <v>6000.9599999999991</v>
      </c>
      <c r="I16" s="29">
        <f t="shared" ref="I16:I19" si="9">D16*F16</f>
        <v>2571.8400000000006</v>
      </c>
      <c r="J16" s="23">
        <f t="shared" ref="J16:J19" si="10">H16+I16</f>
        <v>8572.7999999999993</v>
      </c>
      <c r="K16" s="34"/>
      <c r="L16" s="34"/>
    </row>
    <row r="17" spans="1:12" s="3" customFormat="1">
      <c r="A17" s="13" t="s">
        <v>16</v>
      </c>
      <c r="B17" s="58" t="s">
        <v>42</v>
      </c>
      <c r="C17" s="13" t="s">
        <v>41</v>
      </c>
      <c r="D17" s="59">
        <v>137.63999999999999</v>
      </c>
      <c r="E17" s="29">
        <f t="shared" si="6"/>
        <v>23.799999999999997</v>
      </c>
      <c r="F17" s="29">
        <f t="shared" si="7"/>
        <v>10.200000000000003</v>
      </c>
      <c r="G17" s="23">
        <v>34</v>
      </c>
      <c r="H17" s="29">
        <f t="shared" si="8"/>
        <v>3275.8319999999994</v>
      </c>
      <c r="I17" s="29">
        <f t="shared" si="9"/>
        <v>1403.9280000000003</v>
      </c>
      <c r="J17" s="23">
        <f t="shared" si="10"/>
        <v>4679.76</v>
      </c>
      <c r="K17" s="34"/>
      <c r="L17" s="34"/>
    </row>
    <row r="18" spans="1:12" s="10" customFormat="1">
      <c r="A18" s="13" t="s">
        <v>27</v>
      </c>
      <c r="B18" s="58" t="s">
        <v>43</v>
      </c>
      <c r="C18" s="13" t="s">
        <v>44</v>
      </c>
      <c r="D18" s="59">
        <v>121.3</v>
      </c>
      <c r="E18" s="29">
        <f t="shared" si="6"/>
        <v>3.9759999999999995</v>
      </c>
      <c r="F18" s="29">
        <f t="shared" si="7"/>
        <v>1.7040000000000002</v>
      </c>
      <c r="G18" s="23">
        <v>5.68</v>
      </c>
      <c r="H18" s="29">
        <f t="shared" si="8"/>
        <v>482.28879999999992</v>
      </c>
      <c r="I18" s="29">
        <f t="shared" si="9"/>
        <v>206.69520000000003</v>
      </c>
      <c r="J18" s="23">
        <f t="shared" si="10"/>
        <v>688.98399999999992</v>
      </c>
      <c r="K18" s="35">
        <v>348.74</v>
      </c>
      <c r="L18" s="35"/>
    </row>
    <row r="19" spans="1:12" s="3" customFormat="1">
      <c r="A19" s="13" t="s">
        <v>28</v>
      </c>
      <c r="B19" s="58" t="s">
        <v>45</v>
      </c>
      <c r="C19" s="13" t="s">
        <v>41</v>
      </c>
      <c r="D19" s="59">
        <v>74.88</v>
      </c>
      <c r="E19" s="29">
        <f t="shared" si="6"/>
        <v>18.2</v>
      </c>
      <c r="F19" s="29">
        <f t="shared" si="7"/>
        <v>7.8000000000000007</v>
      </c>
      <c r="G19" s="114">
        <v>26</v>
      </c>
      <c r="H19" s="29">
        <f t="shared" si="8"/>
        <v>1362.8159999999998</v>
      </c>
      <c r="I19" s="29">
        <f t="shared" si="9"/>
        <v>584.06399999999996</v>
      </c>
      <c r="J19" s="23">
        <f t="shared" si="10"/>
        <v>1946.8799999999997</v>
      </c>
      <c r="K19" s="34"/>
      <c r="L19" s="34"/>
    </row>
    <row r="20" spans="1:12" s="3" customFormat="1">
      <c r="A20" s="15"/>
      <c r="B20" s="60" t="s">
        <v>639</v>
      </c>
      <c r="C20" s="15"/>
      <c r="D20" s="90"/>
      <c r="E20" s="24"/>
      <c r="F20" s="24"/>
      <c r="G20" s="39"/>
      <c r="H20" s="24">
        <f>SUM(H16:H19)</f>
        <v>11121.896799999999</v>
      </c>
      <c r="I20" s="24">
        <f t="shared" ref="I20:J20" si="11">SUM(I16:I19)</f>
        <v>4766.5272000000014</v>
      </c>
      <c r="J20" s="24">
        <f t="shared" si="11"/>
        <v>15888.423999999999</v>
      </c>
      <c r="K20" s="34"/>
      <c r="L20" s="34"/>
    </row>
    <row r="21" spans="1:12" s="3" customFormat="1">
      <c r="A21" s="77" t="s">
        <v>47</v>
      </c>
      <c r="B21" s="78" t="s">
        <v>518</v>
      </c>
      <c r="C21" s="78"/>
      <c r="D21" s="78"/>
      <c r="E21" s="78"/>
      <c r="F21" s="78"/>
      <c r="G21" s="96"/>
      <c r="H21" s="70"/>
      <c r="I21" s="70"/>
      <c r="J21" s="70"/>
      <c r="K21" s="34"/>
      <c r="L21" s="34"/>
    </row>
    <row r="22" spans="1:12" s="3" customFormat="1">
      <c r="A22" s="28" t="s">
        <v>17</v>
      </c>
      <c r="B22" s="79" t="s">
        <v>115</v>
      </c>
      <c r="C22" s="14"/>
      <c r="D22" s="14"/>
      <c r="E22" s="14"/>
      <c r="F22" s="14"/>
      <c r="G22" s="23"/>
      <c r="H22" s="24">
        <f>SUM(H23:H24)</f>
        <v>25241.921599999994</v>
      </c>
      <c r="I22" s="24">
        <f t="shared" ref="I22:J22" si="12">SUM(I23:I24)</f>
        <v>10817.966400000003</v>
      </c>
      <c r="J22" s="24">
        <f t="shared" si="12"/>
        <v>36059.888000000006</v>
      </c>
      <c r="K22" s="34"/>
      <c r="L22" s="34"/>
    </row>
    <row r="23" spans="1:12" s="3" customFormat="1">
      <c r="A23" s="12" t="s">
        <v>48</v>
      </c>
      <c r="B23" s="56" t="s">
        <v>49</v>
      </c>
      <c r="C23" s="12" t="s">
        <v>44</v>
      </c>
      <c r="D23" s="57">
        <v>84.94</v>
      </c>
      <c r="E23" s="29">
        <f t="shared" ref="E23:E24" si="13">G23*70%</f>
        <v>10.639999999999999</v>
      </c>
      <c r="F23" s="29">
        <f t="shared" ref="F23:F24" si="14">G23-E23</f>
        <v>4.5600000000000005</v>
      </c>
      <c r="G23" s="23">
        <v>15.2</v>
      </c>
      <c r="H23" s="29">
        <f t="shared" ref="H23:H24" si="15">D23*E23</f>
        <v>903.76159999999982</v>
      </c>
      <c r="I23" s="29">
        <f t="shared" ref="I23:I24" si="16">D23*F23</f>
        <v>387.32640000000004</v>
      </c>
      <c r="J23" s="23">
        <f t="shared" ref="J23:J24" si="17">H23+I23</f>
        <v>1291.0879999999997</v>
      </c>
      <c r="K23" s="34"/>
      <c r="L23" s="34"/>
    </row>
    <row r="24" spans="1:12" s="3" customFormat="1" ht="38.25">
      <c r="A24" s="12" t="s">
        <v>50</v>
      </c>
      <c r="B24" s="58" t="s">
        <v>596</v>
      </c>
      <c r="C24" s="12" t="s">
        <v>41</v>
      </c>
      <c r="D24" s="57">
        <v>26.34</v>
      </c>
      <c r="E24" s="29">
        <f t="shared" si="13"/>
        <v>923.99999999999989</v>
      </c>
      <c r="F24" s="29">
        <f t="shared" si="14"/>
        <v>396.00000000000011</v>
      </c>
      <c r="G24" s="23">
        <v>1320</v>
      </c>
      <c r="H24" s="29">
        <f t="shared" si="15"/>
        <v>24338.159999999996</v>
      </c>
      <c r="I24" s="29">
        <f t="shared" si="16"/>
        <v>10430.640000000003</v>
      </c>
      <c r="J24" s="23">
        <f t="shared" si="17"/>
        <v>34768.800000000003</v>
      </c>
      <c r="K24" s="34"/>
      <c r="L24" s="34"/>
    </row>
    <row r="25" spans="1:12" s="3" customFormat="1">
      <c r="A25" s="15" t="s">
        <v>51</v>
      </c>
      <c r="B25" s="60" t="s">
        <v>52</v>
      </c>
      <c r="C25" s="17"/>
      <c r="D25" s="17"/>
      <c r="E25" s="17"/>
      <c r="F25" s="17"/>
      <c r="G25" s="24"/>
      <c r="H25" s="24">
        <f>SUM(H26:H27)</f>
        <v>25253.233599999996</v>
      </c>
      <c r="I25" s="24">
        <f t="shared" ref="I25:J25" si="18">SUM(I26:I27)</f>
        <v>10822.814400000003</v>
      </c>
      <c r="J25" s="24">
        <f t="shared" si="18"/>
        <v>36076.048000000003</v>
      </c>
      <c r="K25" s="34"/>
      <c r="L25" s="34"/>
    </row>
    <row r="26" spans="1:12" s="3" customFormat="1" ht="25.5">
      <c r="A26" s="12" t="s">
        <v>53</v>
      </c>
      <c r="B26" s="58" t="s">
        <v>54</v>
      </c>
      <c r="C26" s="12" t="s">
        <v>44</v>
      </c>
      <c r="D26" s="57">
        <v>87.74</v>
      </c>
      <c r="E26" s="29">
        <f t="shared" ref="E26:E27" si="19">G26*70%</f>
        <v>10.639999999999999</v>
      </c>
      <c r="F26" s="29">
        <f t="shared" ref="F26:F27" si="20">G26-E26</f>
        <v>4.5600000000000005</v>
      </c>
      <c r="G26" s="23">
        <v>15.2</v>
      </c>
      <c r="H26" s="29">
        <f t="shared" ref="H26:H27" si="21">D26*E26</f>
        <v>933.55359999999985</v>
      </c>
      <c r="I26" s="29">
        <f t="shared" ref="I26:I27" si="22">D26*F26</f>
        <v>400.09440000000001</v>
      </c>
      <c r="J26" s="23">
        <f t="shared" ref="J26:J27" si="23">H26+I26</f>
        <v>1333.6479999999999</v>
      </c>
      <c r="K26" s="34">
        <v>1853.51</v>
      </c>
      <c r="L26" s="34"/>
    </row>
    <row r="27" spans="1:12" s="3" customFormat="1" ht="25.5">
      <c r="A27" s="12" t="s">
        <v>55</v>
      </c>
      <c r="B27" s="58" t="s">
        <v>56</v>
      </c>
      <c r="C27" s="12" t="s">
        <v>41</v>
      </c>
      <c r="D27" s="57">
        <v>26.32</v>
      </c>
      <c r="E27" s="29">
        <f t="shared" si="19"/>
        <v>923.99999999999989</v>
      </c>
      <c r="F27" s="29">
        <f t="shared" si="20"/>
        <v>396.00000000000011</v>
      </c>
      <c r="G27" s="114">
        <v>1320</v>
      </c>
      <c r="H27" s="29">
        <f t="shared" si="21"/>
        <v>24319.679999999997</v>
      </c>
      <c r="I27" s="29">
        <f t="shared" si="22"/>
        <v>10422.720000000003</v>
      </c>
      <c r="J27" s="23">
        <f t="shared" si="23"/>
        <v>34742.400000000001</v>
      </c>
      <c r="K27" s="34"/>
      <c r="L27" s="34"/>
    </row>
    <row r="28" spans="1:12" s="3" customFormat="1">
      <c r="A28" s="15"/>
      <c r="B28" s="60" t="s">
        <v>640</v>
      </c>
      <c r="C28" s="15"/>
      <c r="D28" s="90"/>
      <c r="E28" s="24"/>
      <c r="F28" s="24"/>
      <c r="G28" s="39"/>
      <c r="H28" s="24">
        <f>H25+H22</f>
        <v>50495.155199999994</v>
      </c>
      <c r="I28" s="24">
        <f t="shared" ref="I28:J28" si="24">I25+I22</f>
        <v>21640.780800000008</v>
      </c>
      <c r="J28" s="24">
        <f t="shared" si="24"/>
        <v>72135.936000000016</v>
      </c>
      <c r="K28" s="34"/>
      <c r="L28" s="34"/>
    </row>
    <row r="29" spans="1:12" s="3" customFormat="1" ht="27.75" customHeight="1">
      <c r="A29" s="77" t="s">
        <v>57</v>
      </c>
      <c r="B29" s="77" t="s">
        <v>526</v>
      </c>
      <c r="C29" s="77"/>
      <c r="D29" s="77"/>
      <c r="E29" s="77"/>
      <c r="F29" s="77"/>
      <c r="G29" s="94"/>
      <c r="H29" s="95"/>
      <c r="I29" s="95"/>
      <c r="J29" s="94"/>
      <c r="K29" s="34"/>
      <c r="L29" s="34"/>
    </row>
    <row r="30" spans="1:12" s="3" customFormat="1">
      <c r="A30" s="15" t="s">
        <v>18</v>
      </c>
      <c r="B30" s="60" t="s">
        <v>58</v>
      </c>
      <c r="C30" s="17"/>
      <c r="D30" s="17"/>
      <c r="E30" s="17"/>
      <c r="F30" s="17"/>
      <c r="G30" s="24"/>
      <c r="H30" s="24">
        <f>H31</f>
        <v>12841.43</v>
      </c>
      <c r="I30" s="24">
        <f t="shared" ref="I30:J30" si="25">I31</f>
        <v>5503.47</v>
      </c>
      <c r="J30" s="24">
        <f t="shared" si="25"/>
        <v>18344.900000000001</v>
      </c>
      <c r="K30" s="34"/>
      <c r="L30" s="34"/>
    </row>
    <row r="31" spans="1:12" s="3" customFormat="1" ht="25.5">
      <c r="A31" s="12" t="s">
        <v>59</v>
      </c>
      <c r="B31" s="58" t="s">
        <v>60</v>
      </c>
      <c r="C31" s="12" t="s">
        <v>41</v>
      </c>
      <c r="D31" s="57">
        <v>10.220000000000001</v>
      </c>
      <c r="E31" s="29">
        <f>G31*70%</f>
        <v>1256.5</v>
      </c>
      <c r="F31" s="29">
        <f>G31-E31</f>
        <v>538.5</v>
      </c>
      <c r="G31" s="23">
        <v>1795</v>
      </c>
      <c r="H31" s="29">
        <f>D31*E31</f>
        <v>12841.43</v>
      </c>
      <c r="I31" s="29">
        <f>D31*F31</f>
        <v>5503.47</v>
      </c>
      <c r="J31" s="23">
        <f>H31+I31</f>
        <v>18344.900000000001</v>
      </c>
      <c r="K31" s="34"/>
      <c r="L31" s="34"/>
    </row>
    <row r="32" spans="1:12" s="3" customFormat="1">
      <c r="A32" s="15" t="s">
        <v>19</v>
      </c>
      <c r="B32" s="16" t="s">
        <v>61</v>
      </c>
      <c r="C32" s="17"/>
      <c r="D32" s="17"/>
      <c r="E32" s="23"/>
      <c r="F32" s="23"/>
      <c r="G32" s="24"/>
      <c r="H32" s="24">
        <f>H33</f>
        <v>43449.77</v>
      </c>
      <c r="I32" s="24">
        <f t="shared" ref="I32:J32" si="26">I33</f>
        <v>18621.329999999998</v>
      </c>
      <c r="J32" s="24">
        <f t="shared" si="26"/>
        <v>62071.099999999991</v>
      </c>
      <c r="K32" s="34"/>
      <c r="L32" s="34"/>
    </row>
    <row r="33" spans="1:12" s="3" customFormat="1" ht="38.25">
      <c r="A33" s="12" t="s">
        <v>62</v>
      </c>
      <c r="B33" s="58" t="s">
        <v>63</v>
      </c>
      <c r="C33" s="12" t="s">
        <v>41</v>
      </c>
      <c r="D33" s="57">
        <v>34.58</v>
      </c>
      <c r="E33" s="29">
        <f>G33*70%</f>
        <v>1256.5</v>
      </c>
      <c r="F33" s="29">
        <f>G33-E33</f>
        <v>538.5</v>
      </c>
      <c r="G33" s="23">
        <v>1795</v>
      </c>
      <c r="H33" s="29">
        <f>D33*E33</f>
        <v>43449.77</v>
      </c>
      <c r="I33" s="29">
        <f>D33*F33</f>
        <v>18621.329999999998</v>
      </c>
      <c r="J33" s="23">
        <f>H33+I33</f>
        <v>62071.099999999991</v>
      </c>
      <c r="K33" s="34"/>
      <c r="L33" s="34"/>
    </row>
    <row r="34" spans="1:12" s="3" customFormat="1">
      <c r="A34" s="15" t="s">
        <v>20</v>
      </c>
      <c r="B34" s="60" t="s">
        <v>64</v>
      </c>
      <c r="C34" s="17"/>
      <c r="D34" s="17"/>
      <c r="E34" s="23"/>
      <c r="F34" s="23"/>
      <c r="G34" s="24"/>
      <c r="H34" s="24">
        <f>H35</f>
        <v>1556.8</v>
      </c>
      <c r="I34" s="24">
        <f t="shared" ref="I34:J34" si="27">I35</f>
        <v>667.20000000000027</v>
      </c>
      <c r="J34" s="24">
        <f t="shared" si="27"/>
        <v>2224</v>
      </c>
      <c r="K34" s="34"/>
      <c r="L34" s="34"/>
    </row>
    <row r="35" spans="1:12" s="3" customFormat="1">
      <c r="A35" s="12" t="s">
        <v>65</v>
      </c>
      <c r="B35" s="58" t="s">
        <v>66</v>
      </c>
      <c r="C35" s="12" t="s">
        <v>41</v>
      </c>
      <c r="D35" s="57">
        <v>1.6</v>
      </c>
      <c r="E35" s="29">
        <f>G35*70%</f>
        <v>972.99999999999989</v>
      </c>
      <c r="F35" s="29">
        <f>G35-E35</f>
        <v>417.00000000000011</v>
      </c>
      <c r="G35" s="23">
        <v>1390</v>
      </c>
      <c r="H35" s="29">
        <f>D35*E35</f>
        <v>1556.8</v>
      </c>
      <c r="I35" s="29">
        <f>D35*F35</f>
        <v>667.20000000000027</v>
      </c>
      <c r="J35" s="23">
        <f>H35+I35</f>
        <v>2224</v>
      </c>
      <c r="K35" s="34"/>
      <c r="L35" s="34"/>
    </row>
    <row r="36" spans="1:12" s="3" customFormat="1">
      <c r="A36" s="15" t="s">
        <v>67</v>
      </c>
      <c r="B36" s="60" t="s">
        <v>68</v>
      </c>
      <c r="C36" s="17"/>
      <c r="D36" s="17"/>
      <c r="E36" s="23"/>
      <c r="F36" s="37"/>
      <c r="G36" s="24"/>
      <c r="H36" s="24">
        <f>H37</f>
        <v>25328.546879999998</v>
      </c>
      <c r="I36" s="24">
        <f t="shared" ref="I36:J36" si="28">I37</f>
        <v>10855.091520000004</v>
      </c>
      <c r="J36" s="24">
        <f t="shared" si="28"/>
        <v>36183.638400000003</v>
      </c>
      <c r="K36" s="34"/>
      <c r="L36" s="34"/>
    </row>
    <row r="37" spans="1:12" s="3" customFormat="1" ht="38.25">
      <c r="A37" s="12" t="s">
        <v>69</v>
      </c>
      <c r="B37" s="58" t="s">
        <v>70</v>
      </c>
      <c r="C37" s="12" t="s">
        <v>44</v>
      </c>
      <c r="D37" s="57">
        <v>617.89</v>
      </c>
      <c r="E37" s="29">
        <f>G37*70%</f>
        <v>40.991999999999997</v>
      </c>
      <c r="F37" s="29">
        <f>G37-E37</f>
        <v>17.568000000000005</v>
      </c>
      <c r="G37" s="114">
        <v>58.56</v>
      </c>
      <c r="H37" s="29">
        <f>D37*E37</f>
        <v>25328.546879999998</v>
      </c>
      <c r="I37" s="29">
        <f>D37*F37</f>
        <v>10855.091520000004</v>
      </c>
      <c r="J37" s="23">
        <f>H37+I37</f>
        <v>36183.638400000003</v>
      </c>
      <c r="K37" s="34"/>
      <c r="L37" s="34"/>
    </row>
    <row r="38" spans="1:12" s="3" customFormat="1">
      <c r="A38" s="15"/>
      <c r="B38" s="60" t="s">
        <v>641</v>
      </c>
      <c r="C38" s="15"/>
      <c r="D38" s="90"/>
      <c r="E38" s="24"/>
      <c r="F38" s="24"/>
      <c r="G38" s="39"/>
      <c r="H38" s="24">
        <f>H36+H34+H32+H30</f>
        <v>83176.54687999998</v>
      </c>
      <c r="I38" s="24">
        <f t="shared" ref="I38:J38" si="29">I36+I34+I32+I30</f>
        <v>35647.091520000002</v>
      </c>
      <c r="J38" s="24">
        <f t="shared" si="29"/>
        <v>118823.6384</v>
      </c>
      <c r="K38" s="34"/>
      <c r="L38" s="34"/>
    </row>
    <row r="39" spans="1:12" s="3" customFormat="1">
      <c r="A39" s="77" t="s">
        <v>71</v>
      </c>
      <c r="B39" s="77" t="s">
        <v>597</v>
      </c>
      <c r="C39" s="77"/>
      <c r="D39" s="77"/>
      <c r="E39" s="95"/>
      <c r="F39" s="95"/>
      <c r="G39" s="94"/>
      <c r="H39" s="95"/>
      <c r="I39" s="95"/>
      <c r="J39" s="94"/>
      <c r="K39" s="34"/>
      <c r="L39" s="34"/>
    </row>
    <row r="40" spans="1:12" s="3" customFormat="1">
      <c r="A40" s="18" t="s">
        <v>21</v>
      </c>
      <c r="B40" s="61" t="s">
        <v>72</v>
      </c>
      <c r="C40" s="13"/>
      <c r="D40" s="19"/>
      <c r="E40" s="24"/>
      <c r="F40" s="24"/>
      <c r="G40" s="25"/>
      <c r="H40" s="24">
        <f>H41</f>
        <v>2644.37075</v>
      </c>
      <c r="I40" s="24">
        <f t="shared" ref="I40:J40" si="30">I41</f>
        <v>1133.3017500000001</v>
      </c>
      <c r="J40" s="24">
        <f t="shared" si="30"/>
        <v>3777.6725000000001</v>
      </c>
      <c r="K40" s="34"/>
      <c r="L40" s="34"/>
    </row>
    <row r="41" spans="1:12" s="3" customFormat="1" ht="25.5">
      <c r="A41" s="13" t="s">
        <v>73</v>
      </c>
      <c r="B41" s="58" t="s">
        <v>74</v>
      </c>
      <c r="C41" s="13" t="s">
        <v>44</v>
      </c>
      <c r="D41" s="59">
        <v>48.65</v>
      </c>
      <c r="E41" s="29">
        <f>G41*70%</f>
        <v>54.355000000000004</v>
      </c>
      <c r="F41" s="29">
        <f>G41-E41</f>
        <v>23.295000000000002</v>
      </c>
      <c r="G41" s="23">
        <v>77.650000000000006</v>
      </c>
      <c r="H41" s="29">
        <f>D41*E41</f>
        <v>2644.37075</v>
      </c>
      <c r="I41" s="29">
        <f>D41*F41</f>
        <v>1133.3017500000001</v>
      </c>
      <c r="J41" s="23">
        <f>H41+I41</f>
        <v>3777.6725000000001</v>
      </c>
      <c r="K41" s="34"/>
      <c r="L41" s="34"/>
    </row>
    <row r="42" spans="1:12" s="3" customFormat="1" ht="12" customHeight="1">
      <c r="A42" s="18" t="s">
        <v>29</v>
      </c>
      <c r="B42" s="61" t="s">
        <v>75</v>
      </c>
      <c r="C42" s="13"/>
      <c r="D42" s="59"/>
      <c r="E42" s="29"/>
      <c r="F42" s="29"/>
      <c r="G42" s="23"/>
      <c r="H42" s="24">
        <f>SUM(H43:H44)</f>
        <v>24695.11275</v>
      </c>
      <c r="I42" s="24">
        <f t="shared" ref="I42:J42" si="31">SUM(I43:I44)</f>
        <v>10583.61975</v>
      </c>
      <c r="J42" s="24">
        <f t="shared" si="31"/>
        <v>35278.732499999998</v>
      </c>
      <c r="K42" s="34"/>
      <c r="L42" s="34"/>
    </row>
    <row r="43" spans="1:12" s="3" customFormat="1" ht="38.25">
      <c r="A43" s="13" t="s">
        <v>76</v>
      </c>
      <c r="B43" s="58" t="s">
        <v>77</v>
      </c>
      <c r="C43" s="13" t="s">
        <v>44</v>
      </c>
      <c r="D43" s="59">
        <v>1019.74</v>
      </c>
      <c r="E43" s="29">
        <f t="shared" ref="E43:E44" si="32">G43*70%</f>
        <v>21</v>
      </c>
      <c r="F43" s="29">
        <f t="shared" ref="F43:F44" si="33">G43-E43</f>
        <v>9</v>
      </c>
      <c r="G43" s="23">
        <v>30</v>
      </c>
      <c r="H43" s="29">
        <f t="shared" ref="H43:H44" si="34">D43*E43</f>
        <v>21414.54</v>
      </c>
      <c r="I43" s="29">
        <f t="shared" ref="I43:I44" si="35">D43*F43</f>
        <v>9177.66</v>
      </c>
      <c r="J43" s="23">
        <f t="shared" ref="J43:J44" si="36">H43+I43</f>
        <v>30592.2</v>
      </c>
      <c r="K43" s="34"/>
      <c r="L43" s="34"/>
    </row>
    <row r="44" spans="1:12" s="3" customFormat="1" ht="25.5">
      <c r="A44" s="13" t="s">
        <v>78</v>
      </c>
      <c r="B44" s="58" t="s">
        <v>79</v>
      </c>
      <c r="C44" s="13" t="s">
        <v>44</v>
      </c>
      <c r="D44" s="59">
        <v>33.85</v>
      </c>
      <c r="E44" s="29">
        <f t="shared" si="32"/>
        <v>96.914999999999992</v>
      </c>
      <c r="F44" s="29">
        <f t="shared" si="33"/>
        <v>41.534999999999997</v>
      </c>
      <c r="G44" s="114">
        <v>138.44999999999999</v>
      </c>
      <c r="H44" s="29">
        <f t="shared" si="34"/>
        <v>3280.5727499999998</v>
      </c>
      <c r="I44" s="29">
        <f t="shared" si="35"/>
        <v>1405.95975</v>
      </c>
      <c r="J44" s="23">
        <f t="shared" si="36"/>
        <v>4686.5324999999993</v>
      </c>
      <c r="K44" s="34"/>
      <c r="L44" s="34"/>
    </row>
    <row r="45" spans="1:12" s="3" customFormat="1" ht="12" customHeight="1">
      <c r="A45" s="15"/>
      <c r="B45" s="60" t="s">
        <v>642</v>
      </c>
      <c r="C45" s="15"/>
      <c r="D45" s="90"/>
      <c r="E45" s="24"/>
      <c r="F45" s="24"/>
      <c r="G45" s="39"/>
      <c r="H45" s="24">
        <f>H42+H40</f>
        <v>27339.483500000002</v>
      </c>
      <c r="I45" s="24">
        <f t="shared" ref="I45:J45" si="37">I42+I40</f>
        <v>11716.9215</v>
      </c>
      <c r="J45" s="24">
        <f t="shared" si="37"/>
        <v>39056.404999999999</v>
      </c>
      <c r="K45" s="34"/>
      <c r="L45" s="34"/>
    </row>
    <row r="46" spans="1:12" s="3" customFormat="1">
      <c r="A46" s="77" t="s">
        <v>80</v>
      </c>
      <c r="B46" s="77" t="s">
        <v>598</v>
      </c>
      <c r="C46" s="77"/>
      <c r="D46" s="77"/>
      <c r="E46" s="95"/>
      <c r="F46" s="95"/>
      <c r="G46" s="94"/>
      <c r="H46" s="95"/>
      <c r="I46" s="95"/>
      <c r="J46" s="94"/>
      <c r="K46" s="34"/>
      <c r="L46" s="34"/>
    </row>
    <row r="47" spans="1:12" s="3" customFormat="1">
      <c r="A47" s="15" t="s">
        <v>24</v>
      </c>
      <c r="B47" s="20" t="s">
        <v>81</v>
      </c>
      <c r="C47" s="21"/>
      <c r="D47" s="62"/>
      <c r="E47" s="24"/>
      <c r="F47" s="24"/>
      <c r="G47" s="25"/>
      <c r="H47" s="24">
        <f>SUM(H48:H54)</f>
        <v>9992.57</v>
      </c>
      <c r="I47" s="24">
        <f t="shared" ref="I47:J47" si="38">SUM(I48:I54)</f>
        <v>4282.53</v>
      </c>
      <c r="J47" s="24">
        <f t="shared" si="38"/>
        <v>14275.1</v>
      </c>
      <c r="K47" s="34"/>
      <c r="L47" s="34"/>
    </row>
    <row r="48" spans="1:12" s="3" customFormat="1">
      <c r="A48" s="13" t="s">
        <v>82</v>
      </c>
      <c r="B48" s="58" t="s">
        <v>83</v>
      </c>
      <c r="C48" s="13" t="s">
        <v>84</v>
      </c>
      <c r="D48" s="59">
        <v>9</v>
      </c>
      <c r="E48" s="29">
        <f t="shared" ref="E48:E54" si="39">G48*70%</f>
        <v>288.61</v>
      </c>
      <c r="F48" s="29">
        <f t="shared" ref="F48:F54" si="40">G48-E48</f>
        <v>123.69</v>
      </c>
      <c r="G48" s="23">
        <v>412.3</v>
      </c>
      <c r="H48" s="29">
        <f t="shared" ref="H48:H54" si="41">D48*E48</f>
        <v>2597.4900000000002</v>
      </c>
      <c r="I48" s="29">
        <f t="shared" ref="I48:I54" si="42">D48*F48</f>
        <v>1113.21</v>
      </c>
      <c r="J48" s="23">
        <f t="shared" ref="J48:J54" si="43">H48+I48</f>
        <v>3710.7000000000003</v>
      </c>
      <c r="K48" s="34"/>
      <c r="L48" s="34"/>
    </row>
    <row r="49" spans="1:12" s="3" customFormat="1">
      <c r="A49" s="13" t="s">
        <v>85</v>
      </c>
      <c r="B49" s="58" t="s">
        <v>86</v>
      </c>
      <c r="C49" s="13" t="s">
        <v>84</v>
      </c>
      <c r="D49" s="59">
        <v>6</v>
      </c>
      <c r="E49" s="29">
        <f t="shared" si="39"/>
        <v>208.35499999999996</v>
      </c>
      <c r="F49" s="29">
        <f t="shared" si="40"/>
        <v>89.295000000000016</v>
      </c>
      <c r="G49" s="23">
        <v>297.64999999999998</v>
      </c>
      <c r="H49" s="29">
        <f t="shared" si="41"/>
        <v>1250.1299999999997</v>
      </c>
      <c r="I49" s="29">
        <f t="shared" si="42"/>
        <v>535.7700000000001</v>
      </c>
      <c r="J49" s="23">
        <f t="shared" si="43"/>
        <v>1785.8999999999996</v>
      </c>
      <c r="K49" s="34"/>
      <c r="L49" s="34"/>
    </row>
    <row r="50" spans="1:12" s="3" customFormat="1">
      <c r="A50" s="13" t="s">
        <v>87</v>
      </c>
      <c r="B50" s="58" t="s">
        <v>88</v>
      </c>
      <c r="C50" s="13" t="s">
        <v>84</v>
      </c>
      <c r="D50" s="59">
        <v>6</v>
      </c>
      <c r="E50" s="29">
        <f t="shared" si="39"/>
        <v>240.23999999999998</v>
      </c>
      <c r="F50" s="29">
        <f t="shared" si="40"/>
        <v>102.96000000000001</v>
      </c>
      <c r="G50" s="23">
        <v>343.2</v>
      </c>
      <c r="H50" s="29">
        <f t="shared" si="41"/>
        <v>1441.4399999999998</v>
      </c>
      <c r="I50" s="29">
        <f t="shared" si="42"/>
        <v>617.76</v>
      </c>
      <c r="J50" s="23">
        <f t="shared" si="43"/>
        <v>2059.1999999999998</v>
      </c>
      <c r="K50" s="34"/>
      <c r="L50" s="34"/>
    </row>
    <row r="51" spans="1:12" s="3" customFormat="1">
      <c r="A51" s="13" t="s">
        <v>89</v>
      </c>
      <c r="B51" s="58" t="s">
        <v>90</v>
      </c>
      <c r="C51" s="13" t="s">
        <v>84</v>
      </c>
      <c r="D51" s="59">
        <v>9</v>
      </c>
      <c r="E51" s="29">
        <f t="shared" si="39"/>
        <v>185.71</v>
      </c>
      <c r="F51" s="29">
        <f t="shared" si="40"/>
        <v>79.59</v>
      </c>
      <c r="G51" s="23">
        <v>265.3</v>
      </c>
      <c r="H51" s="29">
        <f t="shared" si="41"/>
        <v>1671.39</v>
      </c>
      <c r="I51" s="29">
        <f t="shared" si="42"/>
        <v>716.31000000000006</v>
      </c>
      <c r="J51" s="23">
        <f t="shared" si="43"/>
        <v>2387.7000000000003</v>
      </c>
      <c r="K51" s="34"/>
      <c r="L51" s="34"/>
    </row>
    <row r="52" spans="1:12" s="3" customFormat="1">
      <c r="A52" s="13" t="s">
        <v>91</v>
      </c>
      <c r="B52" s="58" t="s">
        <v>92</v>
      </c>
      <c r="C52" s="13" t="s">
        <v>84</v>
      </c>
      <c r="D52" s="59">
        <v>2</v>
      </c>
      <c r="E52" s="29">
        <f t="shared" si="39"/>
        <v>142.345</v>
      </c>
      <c r="F52" s="29">
        <f t="shared" si="40"/>
        <v>61.004999999999995</v>
      </c>
      <c r="G52" s="23">
        <v>203.35</v>
      </c>
      <c r="H52" s="29">
        <f t="shared" si="41"/>
        <v>284.69</v>
      </c>
      <c r="I52" s="29">
        <f t="shared" si="42"/>
        <v>122.00999999999999</v>
      </c>
      <c r="J52" s="23">
        <f t="shared" si="43"/>
        <v>406.7</v>
      </c>
      <c r="K52" s="34"/>
      <c r="L52" s="34"/>
    </row>
    <row r="53" spans="1:12" s="3" customFormat="1">
      <c r="A53" s="13" t="s">
        <v>93</v>
      </c>
      <c r="B53" s="58" t="s">
        <v>94</v>
      </c>
      <c r="C53" s="13" t="s">
        <v>84</v>
      </c>
      <c r="D53" s="59">
        <v>2</v>
      </c>
      <c r="E53" s="29">
        <f t="shared" si="39"/>
        <v>163.506</v>
      </c>
      <c r="F53" s="29">
        <f t="shared" si="40"/>
        <v>70.074000000000012</v>
      </c>
      <c r="G53" s="23">
        <v>233.58</v>
      </c>
      <c r="H53" s="29">
        <f t="shared" si="41"/>
        <v>327.012</v>
      </c>
      <c r="I53" s="29">
        <f t="shared" si="42"/>
        <v>140.14800000000002</v>
      </c>
      <c r="J53" s="23">
        <f t="shared" si="43"/>
        <v>467.16</v>
      </c>
      <c r="K53" s="34"/>
      <c r="L53" s="34"/>
    </row>
    <row r="54" spans="1:12" s="3" customFormat="1">
      <c r="A54" s="13" t="s">
        <v>95</v>
      </c>
      <c r="B54" s="58" t="s">
        <v>96</v>
      </c>
      <c r="C54" s="13" t="s">
        <v>84</v>
      </c>
      <c r="D54" s="59">
        <v>13</v>
      </c>
      <c r="E54" s="29">
        <f t="shared" si="39"/>
        <v>186.18600000000001</v>
      </c>
      <c r="F54" s="29">
        <f t="shared" si="40"/>
        <v>79.794000000000011</v>
      </c>
      <c r="G54" s="23">
        <v>265.98</v>
      </c>
      <c r="H54" s="29">
        <f t="shared" si="41"/>
        <v>2420.4180000000001</v>
      </c>
      <c r="I54" s="29">
        <f t="shared" si="42"/>
        <v>1037.3220000000001</v>
      </c>
      <c r="J54" s="23">
        <f t="shared" si="43"/>
        <v>3457.7400000000002</v>
      </c>
      <c r="K54" s="34"/>
      <c r="L54" s="34"/>
    </row>
    <row r="55" spans="1:12" s="3" customFormat="1">
      <c r="A55" s="15" t="s">
        <v>97</v>
      </c>
      <c r="B55" s="20" t="s">
        <v>98</v>
      </c>
      <c r="C55" s="21"/>
      <c r="D55" s="62"/>
      <c r="E55" s="29"/>
      <c r="F55" s="29"/>
      <c r="G55" s="23"/>
      <c r="H55" s="24">
        <f>SUM(H56:H57)</f>
        <v>246.14099999999996</v>
      </c>
      <c r="I55" s="24">
        <f t="shared" ref="I55:J55" si="44">SUM(I56:I57)</f>
        <v>105.48900000000002</v>
      </c>
      <c r="J55" s="24">
        <f t="shared" si="44"/>
        <v>351.63</v>
      </c>
      <c r="K55" s="34"/>
      <c r="L55" s="34"/>
    </row>
    <row r="56" spans="1:12" s="3" customFormat="1">
      <c r="A56" s="13" t="s">
        <v>99</v>
      </c>
      <c r="B56" s="58" t="s">
        <v>100</v>
      </c>
      <c r="C56" s="13" t="s">
        <v>44</v>
      </c>
      <c r="D56" s="59">
        <v>1</v>
      </c>
      <c r="E56" s="29">
        <f t="shared" ref="E56:E57" si="45">G56*70%</f>
        <v>151.99099999999999</v>
      </c>
      <c r="F56" s="29">
        <f t="shared" ref="F56:F57" si="46">G56-E56</f>
        <v>65.13900000000001</v>
      </c>
      <c r="G56" s="23">
        <v>217.13</v>
      </c>
      <c r="H56" s="29">
        <f t="shared" ref="H56:H57" si="47">D56*E56</f>
        <v>151.99099999999999</v>
      </c>
      <c r="I56" s="29">
        <f t="shared" ref="I56:I57" si="48">D56*F56</f>
        <v>65.13900000000001</v>
      </c>
      <c r="J56" s="23">
        <f t="shared" ref="J56:J57" si="49">H56+I56</f>
        <v>217.13</v>
      </c>
      <c r="K56" s="34"/>
      <c r="L56" s="34"/>
    </row>
    <row r="57" spans="1:12" s="3" customFormat="1">
      <c r="A57" s="13" t="s">
        <v>101</v>
      </c>
      <c r="B57" s="58" t="s">
        <v>102</v>
      </c>
      <c r="C57" s="13" t="s">
        <v>44</v>
      </c>
      <c r="D57" s="59">
        <v>1</v>
      </c>
      <c r="E57" s="29">
        <f t="shared" si="45"/>
        <v>94.149999999999991</v>
      </c>
      <c r="F57" s="29">
        <f t="shared" si="46"/>
        <v>40.350000000000009</v>
      </c>
      <c r="G57" s="23">
        <v>134.5</v>
      </c>
      <c r="H57" s="29">
        <f t="shared" si="47"/>
        <v>94.149999999999991</v>
      </c>
      <c r="I57" s="29">
        <f t="shared" si="48"/>
        <v>40.350000000000009</v>
      </c>
      <c r="J57" s="23">
        <f t="shared" si="49"/>
        <v>134.5</v>
      </c>
      <c r="K57" s="34"/>
      <c r="L57" s="34"/>
    </row>
    <row r="58" spans="1:12" s="3" customFormat="1">
      <c r="A58" s="15" t="s">
        <v>30</v>
      </c>
      <c r="B58" s="20" t="s">
        <v>103</v>
      </c>
      <c r="C58" s="21"/>
      <c r="D58" s="62"/>
      <c r="E58" s="24"/>
      <c r="F58" s="24"/>
      <c r="G58" s="23"/>
      <c r="H58" s="24">
        <f>SUM(H59:H66)</f>
        <v>13888.808359999999</v>
      </c>
      <c r="I58" s="24">
        <f>SUM(I59:I66)</f>
        <v>5952.3464400000003</v>
      </c>
      <c r="J58" s="24">
        <f>SUM(J59:J66)</f>
        <v>19841.1548</v>
      </c>
      <c r="K58" s="34"/>
      <c r="L58" s="34"/>
    </row>
    <row r="59" spans="1:12" s="4" customFormat="1" ht="25.5">
      <c r="A59" s="13" t="s">
        <v>104</v>
      </c>
      <c r="B59" s="58" t="s">
        <v>599</v>
      </c>
      <c r="C59" s="13" t="s">
        <v>44</v>
      </c>
      <c r="D59" s="59">
        <v>3.6</v>
      </c>
      <c r="E59" s="29">
        <f t="shared" ref="E59:E64" si="50">G59*70%</f>
        <v>194.684</v>
      </c>
      <c r="F59" s="29">
        <f t="shared" ref="F59:F64" si="51">G59-E59</f>
        <v>83.436000000000007</v>
      </c>
      <c r="G59" s="23">
        <v>278.12</v>
      </c>
      <c r="H59" s="29">
        <f t="shared" ref="H59:H64" si="52">D59*E59</f>
        <v>700.86239999999998</v>
      </c>
      <c r="I59" s="29">
        <f t="shared" ref="I59:I64" si="53">D59*F59</f>
        <v>300.36960000000005</v>
      </c>
      <c r="J59" s="23">
        <f t="shared" ref="J59:J64" si="54">H59+I59</f>
        <v>1001.232</v>
      </c>
      <c r="K59" s="33"/>
      <c r="L59" s="33"/>
    </row>
    <row r="60" spans="1:12" s="3" customFormat="1" ht="25.5">
      <c r="A60" s="13" t="s">
        <v>105</v>
      </c>
      <c r="B60" s="58" t="s">
        <v>600</v>
      </c>
      <c r="C60" s="13" t="s">
        <v>44</v>
      </c>
      <c r="D60" s="59">
        <v>2.52</v>
      </c>
      <c r="E60" s="29">
        <f t="shared" si="50"/>
        <v>194.684</v>
      </c>
      <c r="F60" s="29">
        <f t="shared" si="51"/>
        <v>83.436000000000007</v>
      </c>
      <c r="G60" s="23">
        <v>278.12</v>
      </c>
      <c r="H60" s="29">
        <f t="shared" si="52"/>
        <v>490.60368</v>
      </c>
      <c r="I60" s="29">
        <f t="shared" si="53"/>
        <v>210.25872000000001</v>
      </c>
      <c r="J60" s="23">
        <f t="shared" si="54"/>
        <v>700.86239999999998</v>
      </c>
      <c r="K60" s="34"/>
      <c r="L60" s="34"/>
    </row>
    <row r="61" spans="1:12" s="3" customFormat="1" ht="25.5">
      <c r="A61" s="13" t="s">
        <v>106</v>
      </c>
      <c r="B61" s="58" t="s">
        <v>601</v>
      </c>
      <c r="C61" s="13" t="s">
        <v>44</v>
      </c>
      <c r="D61" s="59">
        <v>12.96</v>
      </c>
      <c r="E61" s="29">
        <f t="shared" si="50"/>
        <v>207.03199999999998</v>
      </c>
      <c r="F61" s="29">
        <f t="shared" si="51"/>
        <v>88.728000000000009</v>
      </c>
      <c r="G61" s="23">
        <v>295.76</v>
      </c>
      <c r="H61" s="29">
        <f t="shared" si="52"/>
        <v>2683.13472</v>
      </c>
      <c r="I61" s="29">
        <f t="shared" si="53"/>
        <v>1149.9148800000003</v>
      </c>
      <c r="J61" s="23">
        <f t="shared" si="54"/>
        <v>3833.0496000000003</v>
      </c>
      <c r="K61" s="34"/>
      <c r="L61" s="34"/>
    </row>
    <row r="62" spans="1:12" s="3" customFormat="1" ht="25.5">
      <c r="A62" s="13" t="s">
        <v>107</v>
      </c>
      <c r="B62" s="58" t="s">
        <v>602</v>
      </c>
      <c r="C62" s="13" t="s">
        <v>44</v>
      </c>
      <c r="D62" s="59">
        <v>2.16</v>
      </c>
      <c r="E62" s="29">
        <f t="shared" si="50"/>
        <v>207.03199999999998</v>
      </c>
      <c r="F62" s="29">
        <f t="shared" si="51"/>
        <v>88.728000000000009</v>
      </c>
      <c r="G62" s="23">
        <v>295.76</v>
      </c>
      <c r="H62" s="29">
        <f t="shared" si="52"/>
        <v>447.18912</v>
      </c>
      <c r="I62" s="29">
        <f t="shared" si="53"/>
        <v>191.65248000000003</v>
      </c>
      <c r="J62" s="23">
        <f t="shared" si="54"/>
        <v>638.84159999999997</v>
      </c>
      <c r="K62" s="34"/>
      <c r="L62" s="34"/>
    </row>
    <row r="63" spans="1:12" s="3" customFormat="1" ht="25.5">
      <c r="A63" s="13" t="s">
        <v>108</v>
      </c>
      <c r="B63" s="58" t="s">
        <v>603</v>
      </c>
      <c r="C63" s="13" t="s">
        <v>44</v>
      </c>
      <c r="D63" s="59">
        <v>34.56</v>
      </c>
      <c r="E63" s="29">
        <f t="shared" si="50"/>
        <v>207.03199999999998</v>
      </c>
      <c r="F63" s="29">
        <f t="shared" si="51"/>
        <v>88.728000000000009</v>
      </c>
      <c r="G63" s="23">
        <v>295.76</v>
      </c>
      <c r="H63" s="29">
        <f t="shared" si="52"/>
        <v>7155.02592</v>
      </c>
      <c r="I63" s="29">
        <f t="shared" si="53"/>
        <v>3066.4396800000004</v>
      </c>
      <c r="J63" s="23">
        <f t="shared" si="54"/>
        <v>10221.4656</v>
      </c>
      <c r="K63" s="34"/>
      <c r="L63" s="34"/>
    </row>
    <row r="64" spans="1:12" s="5" customFormat="1" ht="25.5">
      <c r="A64" s="13" t="s">
        <v>109</v>
      </c>
      <c r="B64" s="58" t="s">
        <v>604</v>
      </c>
      <c r="C64" s="13" t="s">
        <v>44</v>
      </c>
      <c r="D64" s="59">
        <v>8.2799999999999994</v>
      </c>
      <c r="E64" s="29">
        <f t="shared" si="50"/>
        <v>194.684</v>
      </c>
      <c r="F64" s="29">
        <f t="shared" si="51"/>
        <v>83.436000000000007</v>
      </c>
      <c r="G64" s="23">
        <v>278.12</v>
      </c>
      <c r="H64" s="29">
        <f t="shared" si="52"/>
        <v>1611.9835199999998</v>
      </c>
      <c r="I64" s="29">
        <f t="shared" si="53"/>
        <v>690.85008000000005</v>
      </c>
      <c r="J64" s="23">
        <f t="shared" si="54"/>
        <v>2302.8335999999999</v>
      </c>
      <c r="K64" s="36"/>
      <c r="L64" s="47"/>
    </row>
    <row r="65" spans="1:12" s="5" customFormat="1">
      <c r="A65" s="18" t="s">
        <v>31</v>
      </c>
      <c r="B65" s="61" t="s">
        <v>110</v>
      </c>
      <c r="C65" s="13"/>
      <c r="D65" s="59"/>
      <c r="E65" s="80"/>
      <c r="F65" s="80"/>
      <c r="G65" s="24"/>
      <c r="H65" s="24"/>
      <c r="I65" s="24"/>
      <c r="J65" s="24"/>
      <c r="K65" s="36"/>
      <c r="L65" s="47"/>
    </row>
    <row r="66" spans="1:12" s="5" customFormat="1" ht="24" customHeight="1">
      <c r="A66" s="167" t="s">
        <v>111</v>
      </c>
      <c r="B66" s="168" t="s">
        <v>112</v>
      </c>
      <c r="C66" s="167" t="s">
        <v>44</v>
      </c>
      <c r="D66" s="169">
        <v>5.75</v>
      </c>
      <c r="E66" s="170">
        <f>G66*70%</f>
        <v>139.13199999999998</v>
      </c>
      <c r="F66" s="170">
        <f>G66-E66</f>
        <v>59.628000000000014</v>
      </c>
      <c r="G66" s="171">
        <v>198.76</v>
      </c>
      <c r="H66" s="170">
        <f>D66*E66</f>
        <v>800.0089999999999</v>
      </c>
      <c r="I66" s="170">
        <f>D66*F66</f>
        <v>342.8610000000001</v>
      </c>
      <c r="J66" s="172">
        <f>H66+I66</f>
        <v>1142.8699999999999</v>
      </c>
      <c r="K66" s="166" t="s">
        <v>706</v>
      </c>
      <c r="L66" s="47"/>
    </row>
    <row r="67" spans="1:12" s="5" customFormat="1">
      <c r="A67" s="15"/>
      <c r="B67" s="60" t="s">
        <v>643</v>
      </c>
      <c r="C67" s="15"/>
      <c r="D67" s="90"/>
      <c r="E67" s="24"/>
      <c r="F67" s="24"/>
      <c r="G67" s="39"/>
      <c r="H67" s="24">
        <f>H58+H55+H47</f>
        <v>24127.519359999998</v>
      </c>
      <c r="I67" s="24">
        <f t="shared" ref="I67:J67" si="55">I58+I55+I47</f>
        <v>10340.36544</v>
      </c>
      <c r="J67" s="24">
        <f t="shared" si="55"/>
        <v>34467.8848</v>
      </c>
      <c r="K67" s="36"/>
      <c r="L67" s="47"/>
    </row>
    <row r="68" spans="1:12" s="5" customFormat="1">
      <c r="A68" s="77" t="s">
        <v>113</v>
      </c>
      <c r="B68" s="77" t="s">
        <v>605</v>
      </c>
      <c r="C68" s="77"/>
      <c r="D68" s="77"/>
      <c r="E68" s="95"/>
      <c r="F68" s="95"/>
      <c r="G68" s="94"/>
      <c r="H68" s="95"/>
      <c r="I68" s="95"/>
      <c r="J68" s="94"/>
      <c r="K68" s="36"/>
      <c r="L68" s="47"/>
    </row>
    <row r="69" spans="1:12" s="5" customFormat="1">
      <c r="A69" s="13" t="s">
        <v>116</v>
      </c>
      <c r="B69" s="58" t="s">
        <v>117</v>
      </c>
      <c r="C69" s="13" t="s">
        <v>44</v>
      </c>
      <c r="D69" s="59">
        <v>595.08000000000004</v>
      </c>
      <c r="E69" s="29">
        <f t="shared" ref="E69:E72" si="56">G69*70%</f>
        <v>20.957999999999998</v>
      </c>
      <c r="F69" s="29">
        <f t="shared" ref="F69:F72" si="57">G69-E69</f>
        <v>8.9820000000000029</v>
      </c>
      <c r="G69" s="23">
        <v>29.94</v>
      </c>
      <c r="H69" s="29">
        <f t="shared" ref="H69:H72" si="58">D69*E69</f>
        <v>12471.68664</v>
      </c>
      <c r="I69" s="29">
        <f t="shared" ref="I69:I72" si="59">D69*F69</f>
        <v>5345.008560000002</v>
      </c>
      <c r="J69" s="23">
        <f t="shared" ref="J69:J72" si="60">H69+I69</f>
        <v>17816.695200000002</v>
      </c>
      <c r="K69" s="36">
        <v>4750.03</v>
      </c>
      <c r="L69" s="47"/>
    </row>
    <row r="70" spans="1:12" s="5" customFormat="1">
      <c r="A70" s="13" t="s">
        <v>118</v>
      </c>
      <c r="B70" s="58" t="s">
        <v>119</v>
      </c>
      <c r="C70" s="13" t="s">
        <v>44</v>
      </c>
      <c r="D70" s="59">
        <v>595.08000000000004</v>
      </c>
      <c r="E70" s="29">
        <f t="shared" si="56"/>
        <v>27.341999999999999</v>
      </c>
      <c r="F70" s="29">
        <f t="shared" si="57"/>
        <v>11.718000000000004</v>
      </c>
      <c r="G70" s="23">
        <v>39.06</v>
      </c>
      <c r="H70" s="29">
        <f t="shared" si="58"/>
        <v>16270.67736</v>
      </c>
      <c r="I70" s="29">
        <f t="shared" si="59"/>
        <v>6973.1474400000025</v>
      </c>
      <c r="J70" s="23">
        <f t="shared" si="60"/>
        <v>23243.824800000002</v>
      </c>
      <c r="K70" s="36">
        <v>12653.97</v>
      </c>
      <c r="L70" s="47"/>
    </row>
    <row r="71" spans="1:12" s="5" customFormat="1">
      <c r="A71" s="13" t="s">
        <v>120</v>
      </c>
      <c r="B71" s="58" t="s">
        <v>121</v>
      </c>
      <c r="C71" s="13" t="s">
        <v>122</v>
      </c>
      <c r="D71" s="59">
        <v>159</v>
      </c>
      <c r="E71" s="29">
        <f t="shared" si="56"/>
        <v>9.0790000000000006</v>
      </c>
      <c r="F71" s="29">
        <f t="shared" si="57"/>
        <v>3.891</v>
      </c>
      <c r="G71" s="23">
        <v>12.97</v>
      </c>
      <c r="H71" s="29">
        <f t="shared" si="58"/>
        <v>1443.5610000000001</v>
      </c>
      <c r="I71" s="29">
        <f t="shared" si="59"/>
        <v>618.66899999999998</v>
      </c>
      <c r="J71" s="23">
        <f t="shared" si="60"/>
        <v>2062.23</v>
      </c>
      <c r="K71" s="36">
        <v>14236.21</v>
      </c>
      <c r="L71" s="47"/>
    </row>
    <row r="72" spans="1:12" s="5" customFormat="1">
      <c r="A72" s="13" t="s">
        <v>123</v>
      </c>
      <c r="B72" s="58" t="s">
        <v>124</v>
      </c>
      <c r="C72" s="13" t="s">
        <v>122</v>
      </c>
      <c r="D72" s="59">
        <v>6.5</v>
      </c>
      <c r="E72" s="29">
        <f t="shared" si="56"/>
        <v>15.449</v>
      </c>
      <c r="F72" s="29">
        <f t="shared" si="57"/>
        <v>6.6210000000000004</v>
      </c>
      <c r="G72" s="114">
        <v>22.07</v>
      </c>
      <c r="H72" s="29">
        <f t="shared" si="58"/>
        <v>100.41849999999999</v>
      </c>
      <c r="I72" s="29">
        <f t="shared" si="59"/>
        <v>43.036500000000004</v>
      </c>
      <c r="J72" s="23">
        <f t="shared" si="60"/>
        <v>143.45499999999998</v>
      </c>
      <c r="K72" s="36">
        <v>7491.92</v>
      </c>
      <c r="L72" s="47"/>
    </row>
    <row r="73" spans="1:12" s="5" customFormat="1">
      <c r="A73" s="15"/>
      <c r="B73" s="60" t="s">
        <v>644</v>
      </c>
      <c r="C73" s="15"/>
      <c r="D73" s="90"/>
      <c r="E73" s="24"/>
      <c r="F73" s="24"/>
      <c r="G73" s="39"/>
      <c r="H73" s="24">
        <f>SUM(H69:H72)</f>
        <v>30286.343500000003</v>
      </c>
      <c r="I73" s="24">
        <f t="shared" ref="I73:J73" si="61">SUM(I69:I72)</f>
        <v>12979.861500000005</v>
      </c>
      <c r="J73" s="24">
        <f t="shared" si="61"/>
        <v>43266.205000000009</v>
      </c>
      <c r="K73" s="36"/>
      <c r="L73" s="47"/>
    </row>
    <row r="74" spans="1:12" s="5" customFormat="1">
      <c r="A74" s="77" t="s">
        <v>125</v>
      </c>
      <c r="B74" s="77" t="s">
        <v>606</v>
      </c>
      <c r="C74" s="77"/>
      <c r="D74" s="77"/>
      <c r="E74" s="95"/>
      <c r="F74" s="95"/>
      <c r="G74" s="94"/>
      <c r="H74" s="95"/>
      <c r="I74" s="95"/>
      <c r="J74" s="94"/>
      <c r="K74" s="36"/>
      <c r="L74" s="47"/>
    </row>
    <row r="75" spans="1:12" s="5" customFormat="1" ht="18" customHeight="1">
      <c r="A75" s="13" t="s">
        <v>126</v>
      </c>
      <c r="B75" s="58" t="s">
        <v>607</v>
      </c>
      <c r="C75" s="13" t="s">
        <v>44</v>
      </c>
      <c r="D75" s="19">
        <v>148.52000000000001</v>
      </c>
      <c r="E75" s="29">
        <f t="shared" ref="E75:E76" si="62">G75*70%</f>
        <v>4.4449999999999994</v>
      </c>
      <c r="F75" s="29">
        <f t="shared" ref="F75:F76" si="63">G75-E75</f>
        <v>1.9050000000000002</v>
      </c>
      <c r="G75" s="23">
        <v>6.35</v>
      </c>
      <c r="H75" s="29">
        <f t="shared" ref="H75:H76" si="64">D75*E75</f>
        <v>660.17139999999995</v>
      </c>
      <c r="I75" s="29">
        <f t="shared" ref="I75:I76" si="65">D75*F75</f>
        <v>282.93060000000008</v>
      </c>
      <c r="J75" s="23">
        <f t="shared" ref="J75:J76" si="66">H75+I75</f>
        <v>943.10200000000009</v>
      </c>
      <c r="K75" s="36"/>
      <c r="L75" s="47"/>
    </row>
    <row r="76" spans="1:12" s="5" customFormat="1">
      <c r="A76" s="13" t="s">
        <v>127</v>
      </c>
      <c r="B76" s="58" t="s">
        <v>128</v>
      </c>
      <c r="C76" s="13" t="s">
        <v>122</v>
      </c>
      <c r="D76" s="19">
        <v>239.33</v>
      </c>
      <c r="E76" s="29">
        <f t="shared" si="62"/>
        <v>13.545</v>
      </c>
      <c r="F76" s="29">
        <f t="shared" si="63"/>
        <v>5.8050000000000015</v>
      </c>
      <c r="G76" s="114">
        <v>19.350000000000001</v>
      </c>
      <c r="H76" s="29">
        <f t="shared" si="64"/>
        <v>3241.7248500000001</v>
      </c>
      <c r="I76" s="29">
        <f t="shared" si="65"/>
        <v>1389.3106500000004</v>
      </c>
      <c r="J76" s="23">
        <f t="shared" si="66"/>
        <v>4631.0355</v>
      </c>
      <c r="K76" s="36"/>
      <c r="L76" s="47"/>
    </row>
    <row r="77" spans="1:12" s="5" customFormat="1" ht="15.75" customHeight="1">
      <c r="A77" s="15"/>
      <c r="B77" s="60" t="s">
        <v>645</v>
      </c>
      <c r="C77" s="15"/>
      <c r="D77" s="90"/>
      <c r="E77" s="24"/>
      <c r="F77" s="24"/>
      <c r="G77" s="39"/>
      <c r="H77" s="24">
        <f>SUM(H75:H76)</f>
        <v>3901.8962499999998</v>
      </c>
      <c r="I77" s="24">
        <f t="shared" ref="I77:J77" si="67">SUM(I75:I76)</f>
        <v>1672.2412500000005</v>
      </c>
      <c r="J77" s="24">
        <f t="shared" si="67"/>
        <v>5574.1374999999998</v>
      </c>
      <c r="K77" s="36"/>
      <c r="L77" s="47"/>
    </row>
    <row r="78" spans="1:12" s="5" customFormat="1">
      <c r="A78" s="77" t="s">
        <v>129</v>
      </c>
      <c r="B78" s="77" t="s">
        <v>143</v>
      </c>
      <c r="C78" s="77"/>
      <c r="D78" s="77"/>
      <c r="E78" s="95"/>
      <c r="F78" s="95"/>
      <c r="G78" s="94"/>
      <c r="H78" s="95"/>
      <c r="I78" s="95"/>
      <c r="J78" s="94"/>
      <c r="K78" s="36"/>
      <c r="L78" s="47"/>
    </row>
    <row r="79" spans="1:12" s="5" customFormat="1">
      <c r="A79" s="13" t="s">
        <v>130</v>
      </c>
      <c r="B79" s="58" t="s">
        <v>131</v>
      </c>
      <c r="C79" s="13" t="s">
        <v>44</v>
      </c>
      <c r="D79" s="59">
        <v>1872.27</v>
      </c>
      <c r="E79" s="29">
        <f t="shared" ref="E79:E85" si="68">G79*70%</f>
        <v>1.4</v>
      </c>
      <c r="F79" s="29">
        <f t="shared" ref="F79:F85" si="69">G79-E79</f>
        <v>0.60000000000000009</v>
      </c>
      <c r="G79" s="23">
        <v>2</v>
      </c>
      <c r="H79" s="29">
        <f t="shared" ref="H79:H85" si="70">D79*E79</f>
        <v>2621.1779999999999</v>
      </c>
      <c r="I79" s="29">
        <f t="shared" ref="I79:I85" si="71">D79*F79</f>
        <v>1123.3620000000001</v>
      </c>
      <c r="J79" s="23">
        <f t="shared" ref="J79:J85" si="72">H79+I79</f>
        <v>3744.54</v>
      </c>
      <c r="K79" s="36"/>
      <c r="L79" s="47"/>
    </row>
    <row r="80" spans="1:12" s="5" customFormat="1">
      <c r="A80" s="13" t="s">
        <v>132</v>
      </c>
      <c r="B80" s="58" t="s">
        <v>133</v>
      </c>
      <c r="C80" s="13" t="s">
        <v>44</v>
      </c>
      <c r="D80" s="59">
        <v>617.89</v>
      </c>
      <c r="E80" s="29">
        <f t="shared" si="68"/>
        <v>2.8</v>
      </c>
      <c r="F80" s="29">
        <f t="shared" si="69"/>
        <v>1.2000000000000002</v>
      </c>
      <c r="G80" s="23">
        <v>4</v>
      </c>
      <c r="H80" s="29">
        <f t="shared" si="70"/>
        <v>1730.0919999999999</v>
      </c>
      <c r="I80" s="29">
        <f t="shared" si="71"/>
        <v>741.46800000000007</v>
      </c>
      <c r="J80" s="23">
        <f t="shared" si="72"/>
        <v>2471.56</v>
      </c>
      <c r="K80" s="36"/>
      <c r="L80" s="47"/>
    </row>
    <row r="81" spans="1:12" s="5" customFormat="1" ht="18" customHeight="1">
      <c r="A81" s="13" t="s">
        <v>134</v>
      </c>
      <c r="B81" s="58" t="s">
        <v>665</v>
      </c>
      <c r="C81" s="13" t="s">
        <v>44</v>
      </c>
      <c r="D81" s="59">
        <v>698.15</v>
      </c>
      <c r="E81" s="29">
        <f t="shared" si="68"/>
        <v>7.6999999999999993</v>
      </c>
      <c r="F81" s="29">
        <f t="shared" si="69"/>
        <v>3.3000000000000007</v>
      </c>
      <c r="G81" s="23">
        <v>11</v>
      </c>
      <c r="H81" s="29">
        <f t="shared" si="70"/>
        <v>5375.7549999999992</v>
      </c>
      <c r="I81" s="29">
        <f t="shared" si="71"/>
        <v>2303.8950000000004</v>
      </c>
      <c r="J81" s="23">
        <f t="shared" si="72"/>
        <v>7679.65</v>
      </c>
      <c r="K81" s="36"/>
      <c r="L81" s="47"/>
    </row>
    <row r="82" spans="1:12" s="5" customFormat="1">
      <c r="A82" s="13" t="s">
        <v>135</v>
      </c>
      <c r="B82" s="58" t="s">
        <v>136</v>
      </c>
      <c r="C82" s="13" t="s">
        <v>44</v>
      </c>
      <c r="D82" s="59">
        <v>1174.1199999999999</v>
      </c>
      <c r="E82" s="29">
        <f t="shared" si="68"/>
        <v>8.3999999999999986</v>
      </c>
      <c r="F82" s="29">
        <f t="shared" si="69"/>
        <v>3.6000000000000014</v>
      </c>
      <c r="G82" s="23">
        <v>12</v>
      </c>
      <c r="H82" s="29">
        <f t="shared" si="70"/>
        <v>9862.6079999999965</v>
      </c>
      <c r="I82" s="29">
        <f t="shared" si="71"/>
        <v>4226.8320000000012</v>
      </c>
      <c r="J82" s="23">
        <f t="shared" si="72"/>
        <v>14089.439999999999</v>
      </c>
      <c r="K82" s="36"/>
      <c r="L82" s="47"/>
    </row>
    <row r="83" spans="1:12" s="5" customFormat="1">
      <c r="A83" s="13" t="s">
        <v>137</v>
      </c>
      <c r="B83" s="58" t="s">
        <v>138</v>
      </c>
      <c r="C83" s="13" t="s">
        <v>44</v>
      </c>
      <c r="D83" s="59">
        <v>617.89</v>
      </c>
      <c r="E83" s="29">
        <f t="shared" si="68"/>
        <v>8.3999999999999986</v>
      </c>
      <c r="F83" s="29">
        <f t="shared" si="69"/>
        <v>3.6000000000000014</v>
      </c>
      <c r="G83" s="23">
        <v>12</v>
      </c>
      <c r="H83" s="29">
        <f t="shared" si="70"/>
        <v>5190.2759999999989</v>
      </c>
      <c r="I83" s="29">
        <f t="shared" si="71"/>
        <v>2224.4040000000009</v>
      </c>
      <c r="J83" s="23">
        <f t="shared" si="72"/>
        <v>7414.68</v>
      </c>
      <c r="K83" s="36"/>
      <c r="L83" s="47"/>
    </row>
    <row r="84" spans="1:12" s="5" customFormat="1" ht="25.5">
      <c r="A84" s="13" t="s">
        <v>139</v>
      </c>
      <c r="B84" s="58" t="s">
        <v>140</v>
      </c>
      <c r="C84" s="13" t="s">
        <v>44</v>
      </c>
      <c r="D84" s="59">
        <v>493.21</v>
      </c>
      <c r="E84" s="29">
        <f t="shared" si="68"/>
        <v>21.027999999999999</v>
      </c>
      <c r="F84" s="29">
        <f t="shared" si="69"/>
        <v>9.0120000000000005</v>
      </c>
      <c r="G84" s="23">
        <v>30.04</v>
      </c>
      <c r="H84" s="29">
        <f t="shared" si="70"/>
        <v>10371.219879999999</v>
      </c>
      <c r="I84" s="29">
        <f t="shared" si="71"/>
        <v>4444.8085199999996</v>
      </c>
      <c r="J84" s="23">
        <f t="shared" si="72"/>
        <v>14816.028399999999</v>
      </c>
      <c r="K84" s="36"/>
      <c r="L84" s="47"/>
    </row>
    <row r="85" spans="1:12" s="5" customFormat="1" ht="25.5">
      <c r="A85" s="13" t="s">
        <v>141</v>
      </c>
      <c r="B85" s="58" t="s">
        <v>142</v>
      </c>
      <c r="C85" s="13" t="s">
        <v>44</v>
      </c>
      <c r="D85" s="59">
        <v>204.94</v>
      </c>
      <c r="E85" s="29">
        <f t="shared" si="68"/>
        <v>20.530999999999999</v>
      </c>
      <c r="F85" s="29">
        <f t="shared" si="69"/>
        <v>8.7989999999999995</v>
      </c>
      <c r="G85" s="114">
        <v>29.33</v>
      </c>
      <c r="H85" s="29">
        <f t="shared" si="70"/>
        <v>4207.6231399999997</v>
      </c>
      <c r="I85" s="29">
        <f t="shared" si="71"/>
        <v>1803.2670599999999</v>
      </c>
      <c r="J85" s="23">
        <f t="shared" si="72"/>
        <v>6010.8901999999998</v>
      </c>
      <c r="K85" s="36"/>
      <c r="L85" s="47"/>
    </row>
    <row r="86" spans="1:12" s="5" customFormat="1">
      <c r="A86" s="15"/>
      <c r="B86" s="60" t="s">
        <v>646</v>
      </c>
      <c r="C86" s="15"/>
      <c r="D86" s="90"/>
      <c r="E86" s="24"/>
      <c r="F86" s="24"/>
      <c r="G86" s="39"/>
      <c r="H86" s="24">
        <f>SUM(H79:H85)</f>
        <v>39358.752019999985</v>
      </c>
      <c r="I86" s="24">
        <f t="shared" ref="I86:J86" si="73">SUM(I79:I85)</f>
        <v>16868.03658</v>
      </c>
      <c r="J86" s="24">
        <f t="shared" si="73"/>
        <v>56226.788599999993</v>
      </c>
      <c r="K86" s="36">
        <v>12741.55</v>
      </c>
      <c r="L86" s="47"/>
    </row>
    <row r="87" spans="1:12" s="5" customFormat="1">
      <c r="A87" s="77" t="s">
        <v>144</v>
      </c>
      <c r="B87" s="77" t="s">
        <v>608</v>
      </c>
      <c r="C87" s="77"/>
      <c r="D87" s="77"/>
      <c r="E87" s="95"/>
      <c r="F87" s="95"/>
      <c r="G87" s="94"/>
      <c r="H87" s="95"/>
      <c r="I87" s="95"/>
      <c r="J87" s="94"/>
      <c r="K87" s="36"/>
      <c r="L87" s="47"/>
    </row>
    <row r="88" spans="1:12" s="5" customFormat="1">
      <c r="A88" s="13" t="s">
        <v>145</v>
      </c>
      <c r="B88" s="58" t="s">
        <v>146</v>
      </c>
      <c r="C88" s="13" t="s">
        <v>44</v>
      </c>
      <c r="D88" s="59">
        <v>739.05</v>
      </c>
      <c r="E88" s="29">
        <f t="shared" ref="E88:E96" si="74">G88*70%</f>
        <v>9.016</v>
      </c>
      <c r="F88" s="29">
        <f t="shared" ref="F88:F96" si="75">G88-E88</f>
        <v>3.8640000000000008</v>
      </c>
      <c r="G88" s="23">
        <v>12.88</v>
      </c>
      <c r="H88" s="29">
        <f t="shared" ref="H88:H96" si="76">D88*E88</f>
        <v>6663.2747999999992</v>
      </c>
      <c r="I88" s="29">
        <f t="shared" ref="I88:I96" si="77">D88*F88</f>
        <v>2855.6892000000003</v>
      </c>
      <c r="J88" s="23">
        <f t="shared" ref="J88:J96" si="78">H88+I88</f>
        <v>9518.9639999999999</v>
      </c>
      <c r="K88" s="36"/>
      <c r="L88" s="47"/>
    </row>
    <row r="89" spans="1:12" s="5" customFormat="1">
      <c r="A89" s="13" t="s">
        <v>147</v>
      </c>
      <c r="B89" s="58" t="s">
        <v>148</v>
      </c>
      <c r="C89" s="13" t="s">
        <v>44</v>
      </c>
      <c r="D89" s="59">
        <v>739.05</v>
      </c>
      <c r="E89" s="29">
        <f t="shared" si="74"/>
        <v>7.6439999999999992</v>
      </c>
      <c r="F89" s="29">
        <f t="shared" si="75"/>
        <v>3.2760000000000007</v>
      </c>
      <c r="G89" s="23">
        <v>10.92</v>
      </c>
      <c r="H89" s="29">
        <f t="shared" si="76"/>
        <v>5649.2981999999993</v>
      </c>
      <c r="I89" s="29">
        <f t="shared" si="77"/>
        <v>2421.1278000000002</v>
      </c>
      <c r="J89" s="23">
        <f t="shared" si="78"/>
        <v>8070.4259999999995</v>
      </c>
      <c r="K89" s="36"/>
      <c r="L89" s="47"/>
    </row>
    <row r="90" spans="1:12" s="5" customFormat="1">
      <c r="A90" s="13" t="s">
        <v>149</v>
      </c>
      <c r="B90" s="58" t="s">
        <v>150</v>
      </c>
      <c r="C90" s="13" t="s">
        <v>44</v>
      </c>
      <c r="D90" s="59">
        <v>513.25</v>
      </c>
      <c r="E90" s="29">
        <f t="shared" si="74"/>
        <v>30.099999999999998</v>
      </c>
      <c r="F90" s="29">
        <f t="shared" si="75"/>
        <v>12.900000000000002</v>
      </c>
      <c r="G90" s="23">
        <v>43</v>
      </c>
      <c r="H90" s="29">
        <f t="shared" si="76"/>
        <v>15448.824999999999</v>
      </c>
      <c r="I90" s="29">
        <f t="shared" si="77"/>
        <v>6620.9250000000011</v>
      </c>
      <c r="J90" s="23">
        <f t="shared" si="78"/>
        <v>22069.75</v>
      </c>
      <c r="K90" s="36"/>
      <c r="L90" s="47"/>
    </row>
    <row r="91" spans="1:12" s="5" customFormat="1">
      <c r="A91" s="13" t="s">
        <v>151</v>
      </c>
      <c r="B91" s="58" t="s">
        <v>152</v>
      </c>
      <c r="C91" s="13" t="s">
        <v>44</v>
      </c>
      <c r="D91" s="59">
        <v>14.58</v>
      </c>
      <c r="E91" s="29">
        <f t="shared" si="74"/>
        <v>20.936999999999998</v>
      </c>
      <c r="F91" s="29">
        <f t="shared" si="75"/>
        <v>8.9730000000000025</v>
      </c>
      <c r="G91" s="23">
        <v>29.91</v>
      </c>
      <c r="H91" s="29">
        <f t="shared" si="76"/>
        <v>305.26145999999994</v>
      </c>
      <c r="I91" s="29">
        <f t="shared" si="77"/>
        <v>130.82634000000004</v>
      </c>
      <c r="J91" s="23">
        <f t="shared" si="78"/>
        <v>436.08780000000002</v>
      </c>
      <c r="K91" s="36"/>
      <c r="L91" s="47"/>
    </row>
    <row r="92" spans="1:12" s="5" customFormat="1">
      <c r="A92" s="13" t="s">
        <v>153</v>
      </c>
      <c r="B92" s="58" t="s">
        <v>154</v>
      </c>
      <c r="C92" s="13" t="s">
        <v>41</v>
      </c>
      <c r="D92" s="59">
        <v>28.4</v>
      </c>
      <c r="E92" s="29">
        <f t="shared" si="74"/>
        <v>31.499999999999996</v>
      </c>
      <c r="F92" s="29">
        <f t="shared" si="75"/>
        <v>13.500000000000004</v>
      </c>
      <c r="G92" s="23">
        <v>45</v>
      </c>
      <c r="H92" s="29">
        <f t="shared" si="76"/>
        <v>894.59999999999991</v>
      </c>
      <c r="I92" s="29">
        <f t="shared" si="77"/>
        <v>383.40000000000009</v>
      </c>
      <c r="J92" s="23">
        <f t="shared" si="78"/>
        <v>1278</v>
      </c>
      <c r="K92" s="36"/>
      <c r="L92" s="47"/>
    </row>
    <row r="93" spans="1:12" s="5" customFormat="1">
      <c r="A93" s="13" t="s">
        <v>155</v>
      </c>
      <c r="B93" s="58" t="s">
        <v>609</v>
      </c>
      <c r="C93" s="13" t="s">
        <v>44</v>
      </c>
      <c r="D93" s="59">
        <v>211.22</v>
      </c>
      <c r="E93" s="29">
        <f t="shared" si="74"/>
        <v>13.545</v>
      </c>
      <c r="F93" s="29">
        <f t="shared" si="75"/>
        <v>5.8050000000000015</v>
      </c>
      <c r="G93" s="23">
        <v>19.350000000000001</v>
      </c>
      <c r="H93" s="29">
        <f t="shared" si="76"/>
        <v>2860.9749000000002</v>
      </c>
      <c r="I93" s="29">
        <f t="shared" si="77"/>
        <v>1226.1321000000003</v>
      </c>
      <c r="J93" s="23">
        <f t="shared" si="78"/>
        <v>4087.1070000000004</v>
      </c>
      <c r="K93" s="36"/>
      <c r="L93" s="47"/>
    </row>
    <row r="94" spans="1:12" s="5" customFormat="1">
      <c r="A94" s="13" t="s">
        <v>156</v>
      </c>
      <c r="B94" s="58" t="s">
        <v>610</v>
      </c>
      <c r="C94" s="13" t="s">
        <v>44</v>
      </c>
      <c r="D94" s="59">
        <v>59.93</v>
      </c>
      <c r="E94" s="29">
        <f t="shared" si="74"/>
        <v>20.880999999999997</v>
      </c>
      <c r="F94" s="29">
        <f t="shared" si="75"/>
        <v>8.9490000000000016</v>
      </c>
      <c r="G94" s="23">
        <v>29.83</v>
      </c>
      <c r="H94" s="29">
        <f t="shared" si="76"/>
        <v>1251.3983299999998</v>
      </c>
      <c r="I94" s="29">
        <f t="shared" si="77"/>
        <v>536.31357000000014</v>
      </c>
      <c r="J94" s="23">
        <f t="shared" si="78"/>
        <v>1787.7118999999998</v>
      </c>
      <c r="K94" s="36"/>
      <c r="L94" s="47"/>
    </row>
    <row r="95" spans="1:12" s="5" customFormat="1">
      <c r="A95" s="13" t="s">
        <v>157</v>
      </c>
      <c r="B95" s="58" t="s">
        <v>158</v>
      </c>
      <c r="C95" s="13" t="s">
        <v>44</v>
      </c>
      <c r="D95" s="59">
        <v>168.15</v>
      </c>
      <c r="E95" s="29">
        <f t="shared" si="74"/>
        <v>5.0889999999999995</v>
      </c>
      <c r="F95" s="29">
        <f t="shared" si="75"/>
        <v>2.181</v>
      </c>
      <c r="G95" s="23">
        <v>7.27</v>
      </c>
      <c r="H95" s="29">
        <f t="shared" si="76"/>
        <v>855.71534999999994</v>
      </c>
      <c r="I95" s="29">
        <f t="shared" si="77"/>
        <v>366.73515000000003</v>
      </c>
      <c r="J95" s="23">
        <f t="shared" si="78"/>
        <v>1222.4504999999999</v>
      </c>
      <c r="K95" s="36"/>
      <c r="L95" s="47"/>
    </row>
    <row r="96" spans="1:12" s="5" customFormat="1">
      <c r="A96" s="13" t="s">
        <v>159</v>
      </c>
      <c r="B96" s="58" t="s">
        <v>160</v>
      </c>
      <c r="C96" s="13" t="s">
        <v>44</v>
      </c>
      <c r="D96" s="59">
        <v>83.4</v>
      </c>
      <c r="E96" s="29">
        <f t="shared" si="74"/>
        <v>25.605999999999998</v>
      </c>
      <c r="F96" s="29">
        <f t="shared" si="75"/>
        <v>10.974</v>
      </c>
      <c r="G96" s="114">
        <v>36.58</v>
      </c>
      <c r="H96" s="29">
        <f t="shared" si="76"/>
        <v>2135.5403999999999</v>
      </c>
      <c r="I96" s="29">
        <f t="shared" si="77"/>
        <v>915.23160000000007</v>
      </c>
      <c r="J96" s="23">
        <f t="shared" si="78"/>
        <v>3050.7719999999999</v>
      </c>
      <c r="K96" s="36"/>
      <c r="L96" s="47"/>
    </row>
    <row r="97" spans="1:12" s="5" customFormat="1">
      <c r="A97" s="15"/>
      <c r="B97" s="60" t="s">
        <v>647</v>
      </c>
      <c r="C97" s="15"/>
      <c r="D97" s="90"/>
      <c r="E97" s="24"/>
      <c r="F97" s="24"/>
      <c r="G97" s="39"/>
      <c r="H97" s="24">
        <f>SUM(H88:H96)</f>
        <v>36064.888439999995</v>
      </c>
      <c r="I97" s="24">
        <f t="shared" ref="I97:J97" si="79">SUM(I88:I96)</f>
        <v>15456.380760000004</v>
      </c>
      <c r="J97" s="24">
        <f t="shared" si="79"/>
        <v>51521.269200000002</v>
      </c>
      <c r="K97" s="36"/>
      <c r="L97" s="47"/>
    </row>
    <row r="98" spans="1:12" s="5" customFormat="1">
      <c r="A98" s="77" t="s">
        <v>161</v>
      </c>
      <c r="B98" s="77" t="s">
        <v>611</v>
      </c>
      <c r="C98" s="77"/>
      <c r="D98" s="77"/>
      <c r="E98" s="95"/>
      <c r="F98" s="95"/>
      <c r="G98" s="97"/>
      <c r="H98" s="95"/>
      <c r="I98" s="95"/>
      <c r="J98" s="94"/>
      <c r="K98" s="36">
        <v>1282.5</v>
      </c>
      <c r="L98" s="47"/>
    </row>
    <row r="99" spans="1:12" s="5" customFormat="1" ht="12.75" customHeight="1">
      <c r="A99" s="13" t="s">
        <v>162</v>
      </c>
      <c r="B99" s="58" t="s">
        <v>163</v>
      </c>
      <c r="C99" s="13" t="s">
        <v>44</v>
      </c>
      <c r="D99" s="19">
        <v>157.35</v>
      </c>
      <c r="E99" s="29">
        <f t="shared" ref="E99:E102" si="80">G99*70%</f>
        <v>11.116</v>
      </c>
      <c r="F99" s="29">
        <f t="shared" ref="F99:F102" si="81">G99-E99</f>
        <v>4.7640000000000011</v>
      </c>
      <c r="G99" s="23">
        <v>15.88</v>
      </c>
      <c r="H99" s="29">
        <f t="shared" ref="H99:H102" si="82">D99*E99</f>
        <v>1749.1025999999999</v>
      </c>
      <c r="I99" s="29">
        <f t="shared" ref="I99:I102" si="83">D99*F99</f>
        <v>749.61540000000014</v>
      </c>
      <c r="J99" s="23">
        <f t="shared" ref="J99:J102" si="84">H99+I99</f>
        <v>2498.7179999999998</v>
      </c>
      <c r="K99" s="36"/>
      <c r="L99" s="47"/>
    </row>
    <row r="100" spans="1:12" s="5" customFormat="1" ht="12.75" customHeight="1">
      <c r="A100" s="13" t="s">
        <v>164</v>
      </c>
      <c r="B100" s="58" t="s">
        <v>612</v>
      </c>
      <c r="C100" s="13" t="s">
        <v>122</v>
      </c>
      <c r="D100" s="19">
        <v>19.600000000000001</v>
      </c>
      <c r="E100" s="29">
        <f t="shared" si="80"/>
        <v>49.469000000000001</v>
      </c>
      <c r="F100" s="29">
        <f t="shared" si="81"/>
        <v>21.201000000000001</v>
      </c>
      <c r="G100" s="23">
        <v>70.67</v>
      </c>
      <c r="H100" s="29">
        <f t="shared" si="82"/>
        <v>969.59240000000011</v>
      </c>
      <c r="I100" s="29">
        <f t="shared" si="83"/>
        <v>415.53960000000006</v>
      </c>
      <c r="J100" s="23">
        <f t="shared" si="84"/>
        <v>1385.1320000000001</v>
      </c>
      <c r="K100" s="36">
        <v>461.25</v>
      </c>
      <c r="L100" s="47"/>
    </row>
    <row r="101" spans="1:12" s="5" customFormat="1" ht="12.75" customHeight="1">
      <c r="A101" s="13" t="s">
        <v>165</v>
      </c>
      <c r="B101" s="58" t="s">
        <v>166</v>
      </c>
      <c r="C101" s="13" t="s">
        <v>122</v>
      </c>
      <c r="D101" s="19">
        <v>2.4</v>
      </c>
      <c r="E101" s="29">
        <f t="shared" si="80"/>
        <v>41.404999999999994</v>
      </c>
      <c r="F101" s="29">
        <f t="shared" si="81"/>
        <v>17.745000000000005</v>
      </c>
      <c r="G101" s="23">
        <v>59.15</v>
      </c>
      <c r="H101" s="29">
        <f t="shared" si="82"/>
        <v>99.371999999999986</v>
      </c>
      <c r="I101" s="29">
        <f t="shared" si="83"/>
        <v>42.588000000000008</v>
      </c>
      <c r="J101" s="23">
        <f t="shared" si="84"/>
        <v>141.95999999999998</v>
      </c>
      <c r="K101" s="36"/>
      <c r="L101" s="47"/>
    </row>
    <row r="102" spans="1:12" s="5" customFormat="1" ht="12.75" customHeight="1">
      <c r="A102" s="13" t="s">
        <v>167</v>
      </c>
      <c r="B102" s="58" t="s">
        <v>168</v>
      </c>
      <c r="C102" s="13" t="s">
        <v>122</v>
      </c>
      <c r="D102" s="19">
        <v>99.45</v>
      </c>
      <c r="E102" s="29">
        <f t="shared" si="80"/>
        <v>6.544999999999999</v>
      </c>
      <c r="F102" s="29">
        <f t="shared" si="81"/>
        <v>2.8050000000000006</v>
      </c>
      <c r="G102" s="114">
        <v>9.35</v>
      </c>
      <c r="H102" s="29">
        <f t="shared" si="82"/>
        <v>650.90024999999991</v>
      </c>
      <c r="I102" s="29">
        <f t="shared" si="83"/>
        <v>278.95725000000004</v>
      </c>
      <c r="J102" s="23">
        <f t="shared" si="84"/>
        <v>929.85749999999996</v>
      </c>
      <c r="K102" s="36"/>
      <c r="L102" s="47"/>
    </row>
    <row r="103" spans="1:12" s="5" customFormat="1" ht="12.75" customHeight="1">
      <c r="A103" s="15"/>
      <c r="B103" s="60" t="s">
        <v>648</v>
      </c>
      <c r="C103" s="15"/>
      <c r="D103" s="90"/>
      <c r="E103" s="24"/>
      <c r="F103" s="24"/>
      <c r="G103" s="39"/>
      <c r="H103" s="24">
        <f>SUM(H99:H102)</f>
        <v>3468.9672499999997</v>
      </c>
      <c r="I103" s="24">
        <f t="shared" ref="I103:J103" si="85">SUM(I99:I102)</f>
        <v>1486.7002500000003</v>
      </c>
      <c r="J103" s="24">
        <f t="shared" si="85"/>
        <v>4955.6674999999996</v>
      </c>
      <c r="K103" s="36">
        <v>386</v>
      </c>
      <c r="L103" s="47"/>
    </row>
    <row r="104" spans="1:12" s="5" customFormat="1" ht="12.75" customHeight="1">
      <c r="A104" s="77" t="s">
        <v>181</v>
      </c>
      <c r="B104" s="77" t="s">
        <v>613</v>
      </c>
      <c r="C104" s="77"/>
      <c r="D104" s="77"/>
      <c r="E104" s="98"/>
      <c r="F104" s="98"/>
      <c r="G104" s="97"/>
      <c r="H104" s="70"/>
      <c r="I104" s="70"/>
      <c r="J104" s="96"/>
      <c r="K104" s="36"/>
      <c r="L104" s="47"/>
    </row>
    <row r="105" spans="1:12" s="5" customFormat="1">
      <c r="A105" s="13" t="s">
        <v>169</v>
      </c>
      <c r="B105" s="58" t="s">
        <v>170</v>
      </c>
      <c r="C105" s="13" t="s">
        <v>44</v>
      </c>
      <c r="D105" s="19">
        <v>1029.6199999999999</v>
      </c>
      <c r="E105" s="29">
        <f t="shared" ref="E105:E110" si="86">G105*70%</f>
        <v>4.1999999999999993</v>
      </c>
      <c r="F105" s="29">
        <f t="shared" ref="F105:F110" si="87">G105-E105</f>
        <v>1.8000000000000007</v>
      </c>
      <c r="G105" s="23">
        <v>6</v>
      </c>
      <c r="H105" s="29">
        <f t="shared" ref="H105:H110" si="88">D105*E105</f>
        <v>4324.4039999999986</v>
      </c>
      <c r="I105" s="29">
        <f t="shared" ref="I105:I110" si="89">D105*F105</f>
        <v>1853.3160000000005</v>
      </c>
      <c r="J105" s="23">
        <f t="shared" ref="J105:J110" si="90">H105+I105</f>
        <v>6177.7199999999993</v>
      </c>
      <c r="K105" s="36"/>
      <c r="L105" s="47"/>
    </row>
    <row r="106" spans="1:12" s="5" customFormat="1">
      <c r="A106" s="13" t="s">
        <v>171</v>
      </c>
      <c r="B106" s="58" t="s">
        <v>172</v>
      </c>
      <c r="C106" s="13" t="s">
        <v>44</v>
      </c>
      <c r="D106" s="19">
        <v>617.89</v>
      </c>
      <c r="E106" s="29">
        <f t="shared" si="86"/>
        <v>5.6980000000000004</v>
      </c>
      <c r="F106" s="29">
        <f t="shared" si="87"/>
        <v>2.4420000000000002</v>
      </c>
      <c r="G106" s="23">
        <v>8.14</v>
      </c>
      <c r="H106" s="29">
        <f t="shared" si="88"/>
        <v>3520.73722</v>
      </c>
      <c r="I106" s="29">
        <f t="shared" si="89"/>
        <v>1508.8873800000001</v>
      </c>
      <c r="J106" s="23">
        <f t="shared" si="90"/>
        <v>5029.6246000000001</v>
      </c>
      <c r="K106" s="36">
        <v>155</v>
      </c>
      <c r="L106" s="47"/>
    </row>
    <row r="107" spans="1:12" s="5" customFormat="1">
      <c r="A107" s="13" t="s">
        <v>173</v>
      </c>
      <c r="B107" s="58" t="s">
        <v>174</v>
      </c>
      <c r="C107" s="13" t="s">
        <v>44</v>
      </c>
      <c r="D107" s="19">
        <v>1029.6199999999999</v>
      </c>
      <c r="E107" s="29">
        <f t="shared" si="86"/>
        <v>6.3</v>
      </c>
      <c r="F107" s="29">
        <f t="shared" si="87"/>
        <v>2.7</v>
      </c>
      <c r="G107" s="23">
        <v>9</v>
      </c>
      <c r="H107" s="29">
        <f t="shared" si="88"/>
        <v>6486.6059999999989</v>
      </c>
      <c r="I107" s="29">
        <f t="shared" si="89"/>
        <v>2779.9739999999997</v>
      </c>
      <c r="J107" s="23">
        <f t="shared" si="90"/>
        <v>9266.5799999999981</v>
      </c>
      <c r="K107" s="36">
        <v>6021.88</v>
      </c>
      <c r="L107" s="47"/>
    </row>
    <row r="108" spans="1:12" s="5" customFormat="1">
      <c r="A108" s="13" t="s">
        <v>175</v>
      </c>
      <c r="B108" s="58" t="s">
        <v>176</v>
      </c>
      <c r="C108" s="13" t="s">
        <v>44</v>
      </c>
      <c r="D108" s="19">
        <v>617.89</v>
      </c>
      <c r="E108" s="29">
        <f t="shared" si="86"/>
        <v>6.9509999999999996</v>
      </c>
      <c r="F108" s="29">
        <f t="shared" si="87"/>
        <v>2.9790000000000001</v>
      </c>
      <c r="G108" s="23">
        <v>9.93</v>
      </c>
      <c r="H108" s="29">
        <f t="shared" si="88"/>
        <v>4294.9533899999997</v>
      </c>
      <c r="I108" s="29">
        <f t="shared" si="89"/>
        <v>1840.6943100000001</v>
      </c>
      <c r="J108" s="23">
        <f t="shared" si="90"/>
        <v>6135.6476999999995</v>
      </c>
      <c r="K108" s="36">
        <v>2935.63</v>
      </c>
      <c r="L108" s="47"/>
    </row>
    <row r="109" spans="1:12" s="5" customFormat="1">
      <c r="A109" s="13" t="s">
        <v>177</v>
      </c>
      <c r="B109" s="58" t="s">
        <v>178</v>
      </c>
      <c r="C109" s="13" t="s">
        <v>44</v>
      </c>
      <c r="D109" s="19">
        <v>133.91999999999999</v>
      </c>
      <c r="E109" s="29">
        <f t="shared" si="86"/>
        <v>7.7489999999999997</v>
      </c>
      <c r="F109" s="29">
        <f t="shared" si="87"/>
        <v>3.3210000000000006</v>
      </c>
      <c r="G109" s="23">
        <v>11.07</v>
      </c>
      <c r="H109" s="29">
        <f t="shared" si="88"/>
        <v>1037.7460799999999</v>
      </c>
      <c r="I109" s="29">
        <f t="shared" si="89"/>
        <v>444.74832000000004</v>
      </c>
      <c r="J109" s="23">
        <f t="shared" si="90"/>
        <v>1482.4944</v>
      </c>
      <c r="K109" s="36"/>
      <c r="L109" s="47"/>
    </row>
    <row r="110" spans="1:12" s="5" customFormat="1">
      <c r="A110" s="13" t="s">
        <v>179</v>
      </c>
      <c r="B110" s="58" t="s">
        <v>180</v>
      </c>
      <c r="C110" s="13" t="s">
        <v>44</v>
      </c>
      <c r="D110" s="19">
        <v>132.4</v>
      </c>
      <c r="E110" s="29">
        <f t="shared" si="86"/>
        <v>10.388</v>
      </c>
      <c r="F110" s="29">
        <f t="shared" si="87"/>
        <v>4.452</v>
      </c>
      <c r="G110" s="114">
        <v>14.84</v>
      </c>
      <c r="H110" s="29">
        <f t="shared" si="88"/>
        <v>1375.3712</v>
      </c>
      <c r="I110" s="29">
        <f t="shared" si="89"/>
        <v>589.44479999999999</v>
      </c>
      <c r="J110" s="23">
        <f t="shared" si="90"/>
        <v>1964.816</v>
      </c>
      <c r="K110" s="36">
        <v>1244.5</v>
      </c>
      <c r="L110" s="47"/>
    </row>
    <row r="111" spans="1:12" s="5" customFormat="1" ht="12.75" customHeight="1">
      <c r="A111" s="15"/>
      <c r="B111" s="60" t="s">
        <v>649</v>
      </c>
      <c r="C111" s="15"/>
      <c r="D111" s="90"/>
      <c r="E111" s="24"/>
      <c r="F111" s="24"/>
      <c r="G111" s="39"/>
      <c r="H111" s="24">
        <f>SUM(H105:H110)</f>
        <v>21039.817889999998</v>
      </c>
      <c r="I111" s="24">
        <f t="shared" ref="I111:J111" si="91">SUM(I105:I110)</f>
        <v>9017.0648099999999</v>
      </c>
      <c r="J111" s="24">
        <f t="shared" si="91"/>
        <v>30056.882699999998</v>
      </c>
      <c r="K111" s="36"/>
      <c r="L111" s="47"/>
    </row>
    <row r="112" spans="1:12" s="5" customFormat="1">
      <c r="A112" s="77" t="s">
        <v>182</v>
      </c>
      <c r="B112" s="77" t="s">
        <v>183</v>
      </c>
      <c r="C112" s="77"/>
      <c r="D112" s="77"/>
      <c r="E112" s="95"/>
      <c r="F112" s="95"/>
      <c r="G112" s="97"/>
      <c r="H112" s="95"/>
      <c r="I112" s="95"/>
      <c r="J112" s="94"/>
      <c r="K112" s="36"/>
      <c r="L112" s="47"/>
    </row>
    <row r="113" spans="1:12" s="5" customFormat="1" ht="12.75" customHeight="1">
      <c r="A113" s="18" t="s">
        <v>184</v>
      </c>
      <c r="B113" s="61" t="s">
        <v>185</v>
      </c>
      <c r="C113" s="17"/>
      <c r="D113" s="17"/>
      <c r="E113" s="37"/>
      <c r="F113" s="37"/>
      <c r="G113" s="26"/>
      <c r="H113" s="24">
        <f>SUM(H114:H119)</f>
        <v>3283.7</v>
      </c>
      <c r="I113" s="24">
        <f t="shared" ref="I113:J113" si="92">SUM(I114:I119)</f>
        <v>1407.3000000000004</v>
      </c>
      <c r="J113" s="24">
        <f t="shared" si="92"/>
        <v>4691</v>
      </c>
      <c r="K113" s="36"/>
      <c r="L113" s="47"/>
    </row>
    <row r="114" spans="1:12" s="5" customFormat="1" ht="63.75">
      <c r="A114" s="13" t="s">
        <v>186</v>
      </c>
      <c r="B114" s="58" t="s">
        <v>614</v>
      </c>
      <c r="C114" s="12" t="s">
        <v>187</v>
      </c>
      <c r="D114" s="63">
        <v>1</v>
      </c>
      <c r="E114" s="29">
        <f t="shared" ref="E114:E119" si="93">G114*70%</f>
        <v>1888.11</v>
      </c>
      <c r="F114" s="29">
        <f t="shared" ref="F114:F119" si="94">G114-E114</f>
        <v>809.19000000000028</v>
      </c>
      <c r="G114" s="26">
        <v>2697.3</v>
      </c>
      <c r="H114" s="29">
        <f t="shared" ref="H114:H119" si="95">D114*E114</f>
        <v>1888.11</v>
      </c>
      <c r="I114" s="29">
        <f t="shared" ref="I114:I119" si="96">D114*F114</f>
        <v>809.19000000000028</v>
      </c>
      <c r="J114" s="23">
        <f t="shared" ref="J114:J119" si="97">H114+I114</f>
        <v>2697.3</v>
      </c>
      <c r="K114" s="36"/>
      <c r="L114" s="47"/>
    </row>
    <row r="115" spans="1:12" s="5" customFormat="1" ht="63.75">
      <c r="A115" s="13" t="s">
        <v>188</v>
      </c>
      <c r="B115" s="58" t="s">
        <v>189</v>
      </c>
      <c r="C115" s="12" t="s">
        <v>187</v>
      </c>
      <c r="D115" s="63">
        <v>1</v>
      </c>
      <c r="E115" s="29">
        <f t="shared" si="93"/>
        <v>187.17999999999998</v>
      </c>
      <c r="F115" s="29">
        <f t="shared" si="94"/>
        <v>80.22</v>
      </c>
      <c r="G115" s="26">
        <v>267.39999999999998</v>
      </c>
      <c r="H115" s="29">
        <f t="shared" si="95"/>
        <v>187.17999999999998</v>
      </c>
      <c r="I115" s="29">
        <f t="shared" si="96"/>
        <v>80.22</v>
      </c>
      <c r="J115" s="23">
        <f t="shared" si="97"/>
        <v>267.39999999999998</v>
      </c>
      <c r="K115" s="36">
        <v>637.5</v>
      </c>
      <c r="L115" s="47"/>
    </row>
    <row r="116" spans="1:12" s="5" customFormat="1" ht="63.75">
      <c r="A116" s="13" t="s">
        <v>190</v>
      </c>
      <c r="B116" s="58" t="s">
        <v>615</v>
      </c>
      <c r="C116" s="12" t="s">
        <v>187</v>
      </c>
      <c r="D116" s="63">
        <v>1</v>
      </c>
      <c r="E116" s="29">
        <f t="shared" si="93"/>
        <v>218.67999999999998</v>
      </c>
      <c r="F116" s="29">
        <f t="shared" si="94"/>
        <v>93.72</v>
      </c>
      <c r="G116" s="26">
        <v>312.39999999999998</v>
      </c>
      <c r="H116" s="29">
        <f t="shared" si="95"/>
        <v>218.67999999999998</v>
      </c>
      <c r="I116" s="29">
        <f t="shared" si="96"/>
        <v>93.72</v>
      </c>
      <c r="J116" s="23">
        <f t="shared" si="97"/>
        <v>312.39999999999998</v>
      </c>
      <c r="K116" s="36">
        <v>365.75</v>
      </c>
      <c r="L116" s="47"/>
    </row>
    <row r="117" spans="1:12" s="5" customFormat="1" ht="63.75">
      <c r="A117" s="13" t="s">
        <v>191</v>
      </c>
      <c r="B117" s="58" t="s">
        <v>616</v>
      </c>
      <c r="C117" s="12" t="s">
        <v>187</v>
      </c>
      <c r="D117" s="63">
        <v>1</v>
      </c>
      <c r="E117" s="29">
        <f t="shared" si="93"/>
        <v>214.33999999999997</v>
      </c>
      <c r="F117" s="29">
        <f t="shared" si="94"/>
        <v>91.860000000000014</v>
      </c>
      <c r="G117" s="26">
        <v>306.2</v>
      </c>
      <c r="H117" s="29">
        <f t="shared" si="95"/>
        <v>214.33999999999997</v>
      </c>
      <c r="I117" s="29">
        <f t="shared" si="96"/>
        <v>91.860000000000014</v>
      </c>
      <c r="J117" s="23">
        <f t="shared" si="97"/>
        <v>306.2</v>
      </c>
      <c r="K117" s="36"/>
      <c r="L117" s="47"/>
    </row>
    <row r="118" spans="1:12" s="5" customFormat="1" ht="63.75">
      <c r="A118" s="13" t="s">
        <v>192</v>
      </c>
      <c r="B118" s="58" t="s">
        <v>617</v>
      </c>
      <c r="C118" s="12" t="s">
        <v>187</v>
      </c>
      <c r="D118" s="63">
        <v>1</v>
      </c>
      <c r="E118" s="29">
        <f t="shared" si="93"/>
        <v>548.93999999999994</v>
      </c>
      <c r="F118" s="29">
        <f t="shared" si="94"/>
        <v>235.2600000000001</v>
      </c>
      <c r="G118" s="26">
        <v>784.2</v>
      </c>
      <c r="H118" s="29">
        <f t="shared" si="95"/>
        <v>548.93999999999994</v>
      </c>
      <c r="I118" s="29">
        <f t="shared" si="96"/>
        <v>235.2600000000001</v>
      </c>
      <c r="J118" s="23">
        <f t="shared" si="97"/>
        <v>784.2</v>
      </c>
      <c r="K118" s="36"/>
      <c r="L118" s="47"/>
    </row>
    <row r="119" spans="1:12" s="5" customFormat="1" ht="63.75">
      <c r="A119" s="13" t="s">
        <v>193</v>
      </c>
      <c r="B119" s="58" t="s">
        <v>194</v>
      </c>
      <c r="C119" s="12" t="s">
        <v>187</v>
      </c>
      <c r="D119" s="63">
        <v>1</v>
      </c>
      <c r="E119" s="29">
        <f t="shared" si="93"/>
        <v>226.45</v>
      </c>
      <c r="F119" s="29">
        <f t="shared" si="94"/>
        <v>97.050000000000011</v>
      </c>
      <c r="G119" s="26">
        <v>323.5</v>
      </c>
      <c r="H119" s="29">
        <f t="shared" si="95"/>
        <v>226.45</v>
      </c>
      <c r="I119" s="29">
        <f t="shared" si="96"/>
        <v>97.050000000000011</v>
      </c>
      <c r="J119" s="23">
        <f t="shared" si="97"/>
        <v>323.5</v>
      </c>
      <c r="K119" s="36"/>
      <c r="L119" s="47"/>
    </row>
    <row r="120" spans="1:12" s="5" customFormat="1">
      <c r="A120" s="18" t="s">
        <v>195</v>
      </c>
      <c r="B120" s="61" t="s">
        <v>196</v>
      </c>
      <c r="C120" s="17"/>
      <c r="D120" s="17"/>
      <c r="E120" s="29"/>
      <c r="F120" s="29"/>
      <c r="G120" s="26"/>
      <c r="H120" s="24">
        <f>SUM(H121:H129)</f>
        <v>1644.1320000000001</v>
      </c>
      <c r="I120" s="24">
        <f t="shared" ref="I120:J120" si="98">SUM(I121:I129)</f>
        <v>704.62800000000004</v>
      </c>
      <c r="J120" s="24">
        <f t="shared" si="98"/>
        <v>2348.7600000000002</v>
      </c>
      <c r="K120" s="36"/>
      <c r="L120" s="47"/>
    </row>
    <row r="121" spans="1:12" s="5" customFormat="1">
      <c r="A121" s="13" t="s">
        <v>197</v>
      </c>
      <c r="B121" s="58" t="s">
        <v>618</v>
      </c>
      <c r="C121" s="13" t="s">
        <v>122</v>
      </c>
      <c r="D121" s="63">
        <v>380</v>
      </c>
      <c r="E121" s="29">
        <f t="shared" ref="E121:E129" si="99">G121*70%</f>
        <v>1.3859999999999999</v>
      </c>
      <c r="F121" s="29">
        <f t="shared" ref="F121:F129" si="100">G121-E121</f>
        <v>0.59400000000000008</v>
      </c>
      <c r="G121" s="26">
        <v>1.98</v>
      </c>
      <c r="H121" s="29">
        <f t="shared" ref="H121:H129" si="101">D121*E121</f>
        <v>526.67999999999995</v>
      </c>
      <c r="I121" s="29">
        <f t="shared" ref="I121:I129" si="102">D121*F121</f>
        <v>225.72000000000003</v>
      </c>
      <c r="J121" s="23">
        <f t="shared" ref="J121:J129" si="103">H121+I121</f>
        <v>752.4</v>
      </c>
      <c r="K121" s="36"/>
      <c r="L121" s="47"/>
    </row>
    <row r="122" spans="1:12" s="5" customFormat="1">
      <c r="A122" s="13" t="s">
        <v>198</v>
      </c>
      <c r="B122" s="58" t="s">
        <v>199</v>
      </c>
      <c r="C122" s="13" t="s">
        <v>122</v>
      </c>
      <c r="D122" s="63">
        <v>125</v>
      </c>
      <c r="E122" s="29">
        <f t="shared" si="99"/>
        <v>1.498</v>
      </c>
      <c r="F122" s="29">
        <f t="shared" si="100"/>
        <v>0.64200000000000013</v>
      </c>
      <c r="G122" s="26">
        <v>2.14</v>
      </c>
      <c r="H122" s="29">
        <f t="shared" si="101"/>
        <v>187.25</v>
      </c>
      <c r="I122" s="29">
        <f t="shared" si="102"/>
        <v>80.250000000000014</v>
      </c>
      <c r="J122" s="23">
        <f t="shared" si="103"/>
        <v>267.5</v>
      </c>
      <c r="K122" s="36"/>
      <c r="L122" s="47"/>
    </row>
    <row r="123" spans="1:12" s="5" customFormat="1">
      <c r="A123" s="13" t="s">
        <v>200</v>
      </c>
      <c r="B123" s="58" t="s">
        <v>201</v>
      </c>
      <c r="C123" s="13" t="s">
        <v>122</v>
      </c>
      <c r="D123" s="63">
        <v>90</v>
      </c>
      <c r="E123" s="29">
        <f t="shared" si="99"/>
        <v>2.0089999999999999</v>
      </c>
      <c r="F123" s="29">
        <f t="shared" si="100"/>
        <v>0.86100000000000021</v>
      </c>
      <c r="G123" s="26">
        <v>2.87</v>
      </c>
      <c r="H123" s="29">
        <f t="shared" si="101"/>
        <v>180.81</v>
      </c>
      <c r="I123" s="29">
        <f t="shared" si="102"/>
        <v>77.490000000000023</v>
      </c>
      <c r="J123" s="23">
        <f t="shared" si="103"/>
        <v>258.3</v>
      </c>
      <c r="K123" s="36">
        <v>55.6</v>
      </c>
      <c r="L123" s="47"/>
    </row>
    <row r="124" spans="1:12" s="5" customFormat="1">
      <c r="A124" s="13" t="s">
        <v>202</v>
      </c>
      <c r="B124" s="58" t="s">
        <v>203</v>
      </c>
      <c r="C124" s="13" t="s">
        <v>122</v>
      </c>
      <c r="D124" s="63">
        <v>55</v>
      </c>
      <c r="E124" s="29">
        <f t="shared" si="99"/>
        <v>4.984</v>
      </c>
      <c r="F124" s="29">
        <f t="shared" si="100"/>
        <v>2.1360000000000001</v>
      </c>
      <c r="G124" s="26">
        <v>7.12</v>
      </c>
      <c r="H124" s="29">
        <f t="shared" si="101"/>
        <v>274.12</v>
      </c>
      <c r="I124" s="29">
        <f t="shared" si="102"/>
        <v>117.48</v>
      </c>
      <c r="J124" s="23">
        <f t="shared" si="103"/>
        <v>391.6</v>
      </c>
      <c r="K124" s="36">
        <v>81.96</v>
      </c>
      <c r="L124" s="47"/>
    </row>
    <row r="125" spans="1:12" s="5" customFormat="1">
      <c r="A125" s="13" t="s">
        <v>204</v>
      </c>
      <c r="B125" s="58" t="s">
        <v>205</v>
      </c>
      <c r="C125" s="13" t="s">
        <v>122</v>
      </c>
      <c r="D125" s="63">
        <v>5</v>
      </c>
      <c r="E125" s="29">
        <f t="shared" si="99"/>
        <v>6.5519999999999996</v>
      </c>
      <c r="F125" s="29">
        <f t="shared" si="100"/>
        <v>2.8079999999999998</v>
      </c>
      <c r="G125" s="26">
        <v>9.36</v>
      </c>
      <c r="H125" s="29">
        <f t="shared" si="101"/>
        <v>32.76</v>
      </c>
      <c r="I125" s="29">
        <f t="shared" si="102"/>
        <v>14.04</v>
      </c>
      <c r="J125" s="23">
        <f t="shared" si="103"/>
        <v>46.8</v>
      </c>
      <c r="K125" s="36">
        <v>146.13</v>
      </c>
      <c r="L125" s="47"/>
    </row>
    <row r="126" spans="1:12" s="30" customFormat="1" ht="12.75" customHeight="1">
      <c r="A126" s="13" t="s">
        <v>206</v>
      </c>
      <c r="B126" s="58" t="s">
        <v>619</v>
      </c>
      <c r="C126" s="13" t="s">
        <v>122</v>
      </c>
      <c r="D126" s="63">
        <v>14</v>
      </c>
      <c r="E126" s="29">
        <f t="shared" si="99"/>
        <v>8.6239999999999988</v>
      </c>
      <c r="F126" s="29">
        <f t="shared" si="100"/>
        <v>3.6960000000000015</v>
      </c>
      <c r="G126" s="23">
        <v>12.32</v>
      </c>
      <c r="H126" s="29">
        <f t="shared" si="101"/>
        <v>120.73599999999999</v>
      </c>
      <c r="I126" s="29">
        <f t="shared" si="102"/>
        <v>51.744000000000021</v>
      </c>
      <c r="J126" s="23">
        <f t="shared" si="103"/>
        <v>172.48000000000002</v>
      </c>
      <c r="K126" s="38"/>
      <c r="L126" s="48"/>
    </row>
    <row r="127" spans="1:12" s="5" customFormat="1" ht="12.75" customHeight="1">
      <c r="A127" s="13" t="s">
        <v>207</v>
      </c>
      <c r="B127" s="58" t="s">
        <v>208</v>
      </c>
      <c r="C127" s="13" t="s">
        <v>122</v>
      </c>
      <c r="D127" s="63">
        <v>6</v>
      </c>
      <c r="E127" s="29">
        <f t="shared" si="99"/>
        <v>12.760999999999999</v>
      </c>
      <c r="F127" s="29">
        <f t="shared" si="100"/>
        <v>5.4690000000000012</v>
      </c>
      <c r="G127" s="26">
        <v>18.23</v>
      </c>
      <c r="H127" s="29">
        <f t="shared" si="101"/>
        <v>76.566000000000003</v>
      </c>
      <c r="I127" s="29">
        <f t="shared" si="102"/>
        <v>32.814000000000007</v>
      </c>
      <c r="J127" s="23">
        <f t="shared" si="103"/>
        <v>109.38000000000001</v>
      </c>
      <c r="K127" s="36"/>
      <c r="L127" s="47"/>
    </row>
    <row r="128" spans="1:12" s="5" customFormat="1">
      <c r="A128" s="13" t="s">
        <v>620</v>
      </c>
      <c r="B128" s="58" t="s">
        <v>621</v>
      </c>
      <c r="C128" s="13" t="s">
        <v>122</v>
      </c>
      <c r="D128" s="63">
        <v>10</v>
      </c>
      <c r="E128" s="29">
        <f t="shared" si="99"/>
        <v>15.014999999999999</v>
      </c>
      <c r="F128" s="29">
        <f t="shared" si="100"/>
        <v>6.4350000000000005</v>
      </c>
      <c r="G128" s="23">
        <v>21.45</v>
      </c>
      <c r="H128" s="29">
        <f t="shared" si="101"/>
        <v>150.14999999999998</v>
      </c>
      <c r="I128" s="29">
        <f t="shared" si="102"/>
        <v>64.350000000000009</v>
      </c>
      <c r="J128" s="23">
        <f t="shared" si="103"/>
        <v>214.5</v>
      </c>
      <c r="K128" s="36"/>
      <c r="L128" s="47"/>
    </row>
    <row r="129" spans="1:12" s="5" customFormat="1">
      <c r="A129" s="13" t="s">
        <v>622</v>
      </c>
      <c r="B129" s="58" t="s">
        <v>623</v>
      </c>
      <c r="C129" s="12" t="s">
        <v>187</v>
      </c>
      <c r="D129" s="63">
        <v>2</v>
      </c>
      <c r="E129" s="29">
        <f t="shared" si="99"/>
        <v>47.53</v>
      </c>
      <c r="F129" s="29">
        <f t="shared" si="100"/>
        <v>20.370000000000005</v>
      </c>
      <c r="G129" s="26">
        <v>67.900000000000006</v>
      </c>
      <c r="H129" s="29">
        <f t="shared" si="101"/>
        <v>95.06</v>
      </c>
      <c r="I129" s="29">
        <f t="shared" si="102"/>
        <v>40.740000000000009</v>
      </c>
      <c r="J129" s="23">
        <f t="shared" si="103"/>
        <v>135.80000000000001</v>
      </c>
      <c r="K129" s="36"/>
      <c r="L129" s="47"/>
    </row>
    <row r="130" spans="1:12" s="5" customFormat="1" ht="12.75" customHeight="1">
      <c r="A130" s="18" t="s">
        <v>209</v>
      </c>
      <c r="B130" s="61" t="s">
        <v>210</v>
      </c>
      <c r="C130" s="6"/>
      <c r="D130" s="6"/>
      <c r="E130" s="29"/>
      <c r="F130" s="29"/>
      <c r="G130" s="26"/>
      <c r="H130" s="24">
        <f>SUM(H131:H141)</f>
        <v>17540.620999999999</v>
      </c>
      <c r="I130" s="24">
        <f t="shared" ref="I130:J130" si="104">SUM(I131:I141)</f>
        <v>7517.4090000000006</v>
      </c>
      <c r="J130" s="24">
        <f t="shared" si="104"/>
        <v>25058.03</v>
      </c>
      <c r="K130" s="36"/>
      <c r="L130" s="47"/>
    </row>
    <row r="131" spans="1:12" s="5" customFormat="1" ht="38.25">
      <c r="A131" s="18"/>
      <c r="B131" s="58" t="s">
        <v>211</v>
      </c>
      <c r="C131" s="12"/>
      <c r="D131" s="63"/>
      <c r="E131" s="29">
        <f t="shared" ref="E131:E141" si="105">G131*70%</f>
        <v>70</v>
      </c>
      <c r="F131" s="29">
        <f t="shared" ref="F131:F141" si="106">G131-E131</f>
        <v>30</v>
      </c>
      <c r="G131" s="23">
        <v>100</v>
      </c>
      <c r="H131" s="29">
        <f t="shared" ref="H131:H141" si="107">D131*E131</f>
        <v>0</v>
      </c>
      <c r="I131" s="29">
        <f t="shared" ref="I131:I141" si="108">D131*F131</f>
        <v>0</v>
      </c>
      <c r="J131" s="23">
        <f t="shared" ref="J131:J141" si="109">H131+I131</f>
        <v>0</v>
      </c>
      <c r="K131" s="36"/>
      <c r="L131" s="47"/>
    </row>
    <row r="132" spans="1:12" s="5" customFormat="1">
      <c r="A132" s="13" t="s">
        <v>212</v>
      </c>
      <c r="B132" s="58" t="s">
        <v>213</v>
      </c>
      <c r="C132" s="13" t="s">
        <v>122</v>
      </c>
      <c r="D132" s="63">
        <v>80</v>
      </c>
      <c r="E132" s="29">
        <f t="shared" si="105"/>
        <v>1.0639999999999998</v>
      </c>
      <c r="F132" s="29">
        <f t="shared" si="106"/>
        <v>0.45600000000000018</v>
      </c>
      <c r="G132" s="115">
        <v>1.52</v>
      </c>
      <c r="H132" s="29">
        <f t="shared" si="107"/>
        <v>85.11999999999999</v>
      </c>
      <c r="I132" s="29">
        <f t="shared" si="108"/>
        <v>36.480000000000018</v>
      </c>
      <c r="J132" s="23">
        <f t="shared" si="109"/>
        <v>121.60000000000001</v>
      </c>
      <c r="K132" s="36"/>
      <c r="L132" s="47"/>
    </row>
    <row r="133" spans="1:12" s="5" customFormat="1" ht="14.25" customHeight="1">
      <c r="A133" s="13" t="s">
        <v>214</v>
      </c>
      <c r="B133" s="58" t="s">
        <v>215</v>
      </c>
      <c r="C133" s="13" t="s">
        <v>122</v>
      </c>
      <c r="D133" s="63">
        <v>2350</v>
      </c>
      <c r="E133" s="29">
        <f t="shared" si="105"/>
        <v>1.4139999999999999</v>
      </c>
      <c r="F133" s="29">
        <f t="shared" si="106"/>
        <v>0.60600000000000009</v>
      </c>
      <c r="G133" s="26">
        <v>2.02</v>
      </c>
      <c r="H133" s="29">
        <f t="shared" si="107"/>
        <v>3322.8999999999996</v>
      </c>
      <c r="I133" s="29">
        <f t="shared" si="108"/>
        <v>1424.1000000000001</v>
      </c>
      <c r="J133" s="23">
        <f t="shared" si="109"/>
        <v>4747</v>
      </c>
      <c r="K133" s="36"/>
      <c r="L133" s="47"/>
    </row>
    <row r="134" spans="1:12" s="5" customFormat="1" ht="12.75" customHeight="1">
      <c r="A134" s="13" t="s">
        <v>216</v>
      </c>
      <c r="B134" s="58" t="s">
        <v>217</v>
      </c>
      <c r="C134" s="13" t="s">
        <v>122</v>
      </c>
      <c r="D134" s="63">
        <v>770</v>
      </c>
      <c r="E134" s="29">
        <f t="shared" si="105"/>
        <v>2.1279999999999997</v>
      </c>
      <c r="F134" s="29">
        <f t="shared" si="106"/>
        <v>0.91200000000000037</v>
      </c>
      <c r="G134" s="26">
        <v>3.04</v>
      </c>
      <c r="H134" s="29">
        <f t="shared" si="107"/>
        <v>1638.5599999999997</v>
      </c>
      <c r="I134" s="29">
        <f t="shared" si="108"/>
        <v>702.24000000000024</v>
      </c>
      <c r="J134" s="23">
        <f t="shared" si="109"/>
        <v>2340.8000000000002</v>
      </c>
      <c r="K134" s="36"/>
      <c r="L134" s="47"/>
    </row>
    <row r="135" spans="1:12" s="5" customFormat="1" ht="12.75" customHeight="1">
      <c r="A135" s="13" t="s">
        <v>218</v>
      </c>
      <c r="B135" s="58" t="s">
        <v>219</v>
      </c>
      <c r="C135" s="13" t="s">
        <v>122</v>
      </c>
      <c r="D135" s="63">
        <v>10</v>
      </c>
      <c r="E135" s="29">
        <f t="shared" si="105"/>
        <v>2.8770000000000002</v>
      </c>
      <c r="F135" s="29">
        <f t="shared" si="106"/>
        <v>1.2330000000000001</v>
      </c>
      <c r="G135" s="26">
        <v>4.1100000000000003</v>
      </c>
      <c r="H135" s="29">
        <f t="shared" si="107"/>
        <v>28.770000000000003</v>
      </c>
      <c r="I135" s="29">
        <f t="shared" si="108"/>
        <v>12.330000000000002</v>
      </c>
      <c r="J135" s="23">
        <f t="shared" si="109"/>
        <v>41.100000000000009</v>
      </c>
      <c r="K135" s="36"/>
      <c r="L135" s="47"/>
    </row>
    <row r="136" spans="1:12" s="5" customFormat="1" ht="12.75" customHeight="1">
      <c r="A136" s="13" t="s">
        <v>220</v>
      </c>
      <c r="B136" s="58" t="s">
        <v>221</v>
      </c>
      <c r="C136" s="13" t="s">
        <v>122</v>
      </c>
      <c r="D136" s="63">
        <v>152</v>
      </c>
      <c r="E136" s="29">
        <f t="shared" si="105"/>
        <v>5.1659999999999995</v>
      </c>
      <c r="F136" s="29">
        <f t="shared" si="106"/>
        <v>2.2140000000000004</v>
      </c>
      <c r="G136" s="26">
        <v>7.38</v>
      </c>
      <c r="H136" s="29">
        <f t="shared" si="107"/>
        <v>785.23199999999997</v>
      </c>
      <c r="I136" s="29">
        <f t="shared" si="108"/>
        <v>336.52800000000008</v>
      </c>
      <c r="J136" s="23">
        <f t="shared" si="109"/>
        <v>1121.76</v>
      </c>
      <c r="K136" s="36"/>
      <c r="L136" s="47"/>
    </row>
    <row r="137" spans="1:12" s="5" customFormat="1">
      <c r="A137" s="13" t="s">
        <v>222</v>
      </c>
      <c r="B137" s="58" t="s">
        <v>223</v>
      </c>
      <c r="C137" s="13" t="s">
        <v>122</v>
      </c>
      <c r="D137" s="63">
        <v>21</v>
      </c>
      <c r="E137" s="29">
        <f t="shared" si="105"/>
        <v>5.2149999999999999</v>
      </c>
      <c r="F137" s="29">
        <f t="shared" si="106"/>
        <v>2.2350000000000003</v>
      </c>
      <c r="G137" s="26">
        <v>7.45</v>
      </c>
      <c r="H137" s="29">
        <f t="shared" si="107"/>
        <v>109.515</v>
      </c>
      <c r="I137" s="29">
        <f t="shared" si="108"/>
        <v>46.935000000000009</v>
      </c>
      <c r="J137" s="23">
        <f t="shared" si="109"/>
        <v>156.45000000000002</v>
      </c>
      <c r="K137" s="36">
        <v>810</v>
      </c>
      <c r="L137" s="47"/>
    </row>
    <row r="138" spans="1:12" s="5" customFormat="1" ht="12.75" customHeight="1">
      <c r="A138" s="13" t="s">
        <v>224</v>
      </c>
      <c r="B138" s="58" t="s">
        <v>225</v>
      </c>
      <c r="C138" s="13" t="s">
        <v>122</v>
      </c>
      <c r="D138" s="63">
        <v>21</v>
      </c>
      <c r="E138" s="29">
        <f t="shared" si="105"/>
        <v>7.6439999999999992</v>
      </c>
      <c r="F138" s="29">
        <f t="shared" si="106"/>
        <v>3.2760000000000007</v>
      </c>
      <c r="G138" s="26">
        <v>10.92</v>
      </c>
      <c r="H138" s="29">
        <f t="shared" si="107"/>
        <v>160.52399999999997</v>
      </c>
      <c r="I138" s="29">
        <f t="shared" si="108"/>
        <v>68.796000000000021</v>
      </c>
      <c r="J138" s="23">
        <f t="shared" si="109"/>
        <v>229.32</v>
      </c>
      <c r="K138" s="36">
        <v>38.549999999999997</v>
      </c>
      <c r="L138" s="47"/>
    </row>
    <row r="139" spans="1:12" s="5" customFormat="1" ht="12.75" customHeight="1">
      <c r="A139" s="13" t="s">
        <v>226</v>
      </c>
      <c r="B139" s="58" t="s">
        <v>624</v>
      </c>
      <c r="C139" s="13" t="s">
        <v>122</v>
      </c>
      <c r="D139" s="63">
        <v>63</v>
      </c>
      <c r="E139" s="29">
        <f t="shared" si="105"/>
        <v>70</v>
      </c>
      <c r="F139" s="29">
        <f t="shared" si="106"/>
        <v>30</v>
      </c>
      <c r="G139" s="23">
        <v>100</v>
      </c>
      <c r="H139" s="29">
        <f t="shared" si="107"/>
        <v>4410</v>
      </c>
      <c r="I139" s="29">
        <f t="shared" si="108"/>
        <v>1890</v>
      </c>
      <c r="J139" s="23">
        <f t="shared" si="109"/>
        <v>6300</v>
      </c>
      <c r="K139" s="36">
        <v>45.94</v>
      </c>
      <c r="L139" s="47"/>
    </row>
    <row r="140" spans="1:12" s="5" customFormat="1" ht="12.75" customHeight="1">
      <c r="A140" s="13" t="s">
        <v>625</v>
      </c>
      <c r="B140" s="58" t="s">
        <v>626</v>
      </c>
      <c r="C140" s="13" t="s">
        <v>122</v>
      </c>
      <c r="D140" s="63">
        <v>20</v>
      </c>
      <c r="E140" s="29">
        <f t="shared" si="105"/>
        <v>70</v>
      </c>
      <c r="F140" s="29">
        <f t="shared" si="106"/>
        <v>30</v>
      </c>
      <c r="G140" s="23">
        <v>100</v>
      </c>
      <c r="H140" s="29">
        <f t="shared" si="107"/>
        <v>1400</v>
      </c>
      <c r="I140" s="29">
        <f t="shared" si="108"/>
        <v>600</v>
      </c>
      <c r="J140" s="23">
        <f t="shared" si="109"/>
        <v>2000</v>
      </c>
      <c r="K140" s="36"/>
      <c r="L140" s="47"/>
    </row>
    <row r="141" spans="1:12" s="5" customFormat="1">
      <c r="A141" s="13" t="s">
        <v>627</v>
      </c>
      <c r="B141" s="58" t="s">
        <v>628</v>
      </c>
      <c r="C141" s="13" t="s">
        <v>122</v>
      </c>
      <c r="D141" s="63">
        <v>80</v>
      </c>
      <c r="E141" s="29">
        <f t="shared" si="105"/>
        <v>70</v>
      </c>
      <c r="F141" s="29">
        <f t="shared" si="106"/>
        <v>30</v>
      </c>
      <c r="G141" s="23">
        <v>100</v>
      </c>
      <c r="H141" s="29">
        <f t="shared" si="107"/>
        <v>5600</v>
      </c>
      <c r="I141" s="29">
        <f t="shared" si="108"/>
        <v>2400</v>
      </c>
      <c r="J141" s="23">
        <f t="shared" si="109"/>
        <v>8000</v>
      </c>
      <c r="K141" s="36">
        <v>841.5</v>
      </c>
      <c r="L141" s="47"/>
    </row>
    <row r="142" spans="1:12" s="5" customFormat="1">
      <c r="A142" s="18" t="s">
        <v>227</v>
      </c>
      <c r="B142" s="61" t="s">
        <v>228</v>
      </c>
      <c r="C142" s="58"/>
      <c r="D142" s="58"/>
      <c r="E142" s="29"/>
      <c r="F142" s="29"/>
      <c r="G142" s="26"/>
      <c r="H142" s="24">
        <f>SUM(H143:H154)</f>
        <v>4860.4849999999979</v>
      </c>
      <c r="I142" s="24">
        <f t="shared" ref="I142:J142" si="110">SUM(I143:I154)</f>
        <v>2083.0650000000001</v>
      </c>
      <c r="J142" s="24">
        <f t="shared" si="110"/>
        <v>6943.5499999999993</v>
      </c>
      <c r="K142" s="36">
        <v>19.690000000000001</v>
      </c>
      <c r="L142" s="47"/>
    </row>
    <row r="143" spans="1:12" s="5" customFormat="1">
      <c r="A143" s="13" t="s">
        <v>229</v>
      </c>
      <c r="B143" s="58" t="s">
        <v>230</v>
      </c>
      <c r="C143" s="13" t="s">
        <v>187</v>
      </c>
      <c r="D143" s="63">
        <v>84</v>
      </c>
      <c r="E143" s="29">
        <f t="shared" ref="E143:E154" si="111">G143*70%</f>
        <v>9.0579999999999998</v>
      </c>
      <c r="F143" s="29">
        <f t="shared" ref="F143:F154" si="112">G143-E143</f>
        <v>3.8819999999999997</v>
      </c>
      <c r="G143" s="26">
        <v>12.94</v>
      </c>
      <c r="H143" s="29">
        <f t="shared" ref="H143:H154" si="113">D143*E143</f>
        <v>760.87199999999996</v>
      </c>
      <c r="I143" s="29">
        <f t="shared" ref="I143:I154" si="114">D143*F143</f>
        <v>326.08799999999997</v>
      </c>
      <c r="J143" s="23">
        <f t="shared" ref="J143:J154" si="115">H143+I143</f>
        <v>1086.96</v>
      </c>
      <c r="K143" s="36">
        <v>436.5</v>
      </c>
      <c r="L143" s="47"/>
    </row>
    <row r="144" spans="1:12" s="5" customFormat="1">
      <c r="A144" s="13" t="s">
        <v>231</v>
      </c>
      <c r="B144" s="58" t="s">
        <v>232</v>
      </c>
      <c r="C144" s="13" t="s">
        <v>187</v>
      </c>
      <c r="D144" s="63">
        <v>20</v>
      </c>
      <c r="E144" s="29">
        <f t="shared" si="111"/>
        <v>10.366999999999999</v>
      </c>
      <c r="F144" s="29">
        <f t="shared" si="112"/>
        <v>4.4430000000000014</v>
      </c>
      <c r="G144" s="26">
        <v>14.81</v>
      </c>
      <c r="H144" s="29">
        <f t="shared" si="113"/>
        <v>207.33999999999997</v>
      </c>
      <c r="I144" s="29">
        <f t="shared" si="114"/>
        <v>88.860000000000028</v>
      </c>
      <c r="J144" s="23">
        <f t="shared" si="115"/>
        <v>296.2</v>
      </c>
      <c r="K144" s="36">
        <v>873</v>
      </c>
      <c r="L144" s="47"/>
    </row>
    <row r="145" spans="1:12" s="5" customFormat="1" ht="12" customHeight="1">
      <c r="A145" s="13" t="s">
        <v>233</v>
      </c>
      <c r="B145" s="58" t="s">
        <v>234</v>
      </c>
      <c r="C145" s="13" t="s">
        <v>187</v>
      </c>
      <c r="D145" s="63">
        <v>38</v>
      </c>
      <c r="E145" s="29">
        <f t="shared" si="111"/>
        <v>5.1379999999999999</v>
      </c>
      <c r="F145" s="29">
        <f t="shared" si="112"/>
        <v>2.202</v>
      </c>
      <c r="G145" s="26">
        <v>7.34</v>
      </c>
      <c r="H145" s="29">
        <f t="shared" si="113"/>
        <v>195.244</v>
      </c>
      <c r="I145" s="29">
        <f t="shared" si="114"/>
        <v>83.676000000000002</v>
      </c>
      <c r="J145" s="23">
        <f t="shared" si="115"/>
        <v>278.92</v>
      </c>
      <c r="K145" s="36"/>
      <c r="L145" s="47"/>
    </row>
    <row r="146" spans="1:12" s="5" customFormat="1" ht="12.75" customHeight="1">
      <c r="A146" s="13" t="s">
        <v>235</v>
      </c>
      <c r="B146" s="58" t="s">
        <v>236</v>
      </c>
      <c r="C146" s="13" t="s">
        <v>187</v>
      </c>
      <c r="D146" s="63">
        <v>1</v>
      </c>
      <c r="E146" s="29">
        <f t="shared" si="111"/>
        <v>6.923</v>
      </c>
      <c r="F146" s="29">
        <f t="shared" si="112"/>
        <v>2.9670000000000005</v>
      </c>
      <c r="G146" s="26">
        <v>9.89</v>
      </c>
      <c r="H146" s="29">
        <f t="shared" si="113"/>
        <v>6.923</v>
      </c>
      <c r="I146" s="29">
        <f t="shared" si="114"/>
        <v>2.9670000000000005</v>
      </c>
      <c r="J146" s="23">
        <f t="shared" si="115"/>
        <v>9.89</v>
      </c>
      <c r="K146" s="36">
        <v>405</v>
      </c>
      <c r="L146" s="47"/>
    </row>
    <row r="147" spans="1:12" s="5" customFormat="1" ht="12.75" customHeight="1">
      <c r="A147" s="13" t="s">
        <v>237</v>
      </c>
      <c r="B147" s="58" t="s">
        <v>238</v>
      </c>
      <c r="C147" s="13" t="s">
        <v>187</v>
      </c>
      <c r="D147" s="63">
        <v>1</v>
      </c>
      <c r="E147" s="29">
        <f t="shared" si="111"/>
        <v>8.9459999999999997</v>
      </c>
      <c r="F147" s="29">
        <f t="shared" si="112"/>
        <v>3.8339999999999996</v>
      </c>
      <c r="G147" s="26">
        <v>12.78</v>
      </c>
      <c r="H147" s="29">
        <f t="shared" si="113"/>
        <v>8.9459999999999997</v>
      </c>
      <c r="I147" s="29">
        <f t="shared" si="114"/>
        <v>3.8339999999999996</v>
      </c>
      <c r="J147" s="23">
        <f t="shared" si="115"/>
        <v>12.78</v>
      </c>
      <c r="K147" s="36"/>
      <c r="L147" s="47"/>
    </row>
    <row r="148" spans="1:12" s="5" customFormat="1" ht="12.75" customHeight="1">
      <c r="A148" s="13" t="s">
        <v>239</v>
      </c>
      <c r="B148" s="58" t="s">
        <v>240</v>
      </c>
      <c r="C148" s="13" t="s">
        <v>187</v>
      </c>
      <c r="D148" s="63">
        <v>52</v>
      </c>
      <c r="E148" s="29">
        <f t="shared" si="111"/>
        <v>53.990999999999993</v>
      </c>
      <c r="F148" s="29">
        <f t="shared" si="112"/>
        <v>23.139000000000003</v>
      </c>
      <c r="G148" s="26">
        <v>77.13</v>
      </c>
      <c r="H148" s="29">
        <f t="shared" si="113"/>
        <v>2807.5319999999997</v>
      </c>
      <c r="I148" s="29">
        <f t="shared" si="114"/>
        <v>1203.2280000000001</v>
      </c>
      <c r="J148" s="23">
        <f t="shared" si="115"/>
        <v>4010.7599999999998</v>
      </c>
      <c r="K148" s="36"/>
      <c r="L148" s="47"/>
    </row>
    <row r="149" spans="1:12" s="5" customFormat="1">
      <c r="A149" s="13" t="s">
        <v>241</v>
      </c>
      <c r="B149" s="58" t="s">
        <v>242</v>
      </c>
      <c r="C149" s="13" t="s">
        <v>187</v>
      </c>
      <c r="D149" s="63">
        <v>8</v>
      </c>
      <c r="E149" s="29">
        <f t="shared" si="111"/>
        <v>41.754999999999995</v>
      </c>
      <c r="F149" s="29">
        <f t="shared" si="112"/>
        <v>17.895000000000003</v>
      </c>
      <c r="G149" s="26">
        <v>59.65</v>
      </c>
      <c r="H149" s="29">
        <f t="shared" si="113"/>
        <v>334.03999999999996</v>
      </c>
      <c r="I149" s="29">
        <f t="shared" si="114"/>
        <v>143.16000000000003</v>
      </c>
      <c r="J149" s="23">
        <f t="shared" si="115"/>
        <v>477.2</v>
      </c>
      <c r="K149" s="36"/>
      <c r="L149" s="47"/>
    </row>
    <row r="150" spans="1:12" s="5" customFormat="1" ht="12.75" customHeight="1">
      <c r="A150" s="13" t="s">
        <v>243</v>
      </c>
      <c r="B150" s="58" t="s">
        <v>244</v>
      </c>
      <c r="C150" s="13" t="s">
        <v>187</v>
      </c>
      <c r="D150" s="63">
        <v>6</v>
      </c>
      <c r="E150" s="29">
        <f t="shared" si="111"/>
        <v>16.309999999999999</v>
      </c>
      <c r="F150" s="29">
        <f t="shared" si="112"/>
        <v>6.990000000000002</v>
      </c>
      <c r="G150" s="26">
        <v>23.3</v>
      </c>
      <c r="H150" s="29">
        <f t="shared" si="113"/>
        <v>97.859999999999985</v>
      </c>
      <c r="I150" s="29">
        <f t="shared" si="114"/>
        <v>41.940000000000012</v>
      </c>
      <c r="J150" s="23">
        <f t="shared" si="115"/>
        <v>139.80000000000001</v>
      </c>
      <c r="K150" s="36"/>
      <c r="L150" s="47"/>
    </row>
    <row r="151" spans="1:12" s="5" customFormat="1" ht="12.75" customHeight="1">
      <c r="A151" s="13" t="s">
        <v>245</v>
      </c>
      <c r="B151" s="58" t="s">
        <v>246</v>
      </c>
      <c r="C151" s="13" t="s">
        <v>187</v>
      </c>
      <c r="D151" s="63">
        <v>12</v>
      </c>
      <c r="E151" s="29">
        <f t="shared" si="111"/>
        <v>19.977999999999998</v>
      </c>
      <c r="F151" s="29">
        <f t="shared" si="112"/>
        <v>8.5620000000000012</v>
      </c>
      <c r="G151" s="26">
        <v>28.54</v>
      </c>
      <c r="H151" s="29">
        <f t="shared" si="113"/>
        <v>239.73599999999999</v>
      </c>
      <c r="I151" s="29">
        <f t="shared" si="114"/>
        <v>102.74400000000001</v>
      </c>
      <c r="J151" s="23">
        <f t="shared" si="115"/>
        <v>342.48</v>
      </c>
      <c r="K151" s="36">
        <v>355.5</v>
      </c>
      <c r="L151" s="47"/>
    </row>
    <row r="152" spans="1:12" s="5" customFormat="1" ht="12.75" customHeight="1">
      <c r="A152" s="13" t="s">
        <v>247</v>
      </c>
      <c r="B152" s="58" t="s">
        <v>248</v>
      </c>
      <c r="C152" s="12" t="s">
        <v>187</v>
      </c>
      <c r="D152" s="63">
        <v>32</v>
      </c>
      <c r="E152" s="29">
        <f t="shared" si="111"/>
        <v>1.2529999999999999</v>
      </c>
      <c r="F152" s="29">
        <f t="shared" si="112"/>
        <v>0.53700000000000014</v>
      </c>
      <c r="G152" s="26">
        <v>1.79</v>
      </c>
      <c r="H152" s="29">
        <f t="shared" si="113"/>
        <v>40.095999999999997</v>
      </c>
      <c r="I152" s="29">
        <f t="shared" si="114"/>
        <v>17.184000000000005</v>
      </c>
      <c r="J152" s="23">
        <f t="shared" si="115"/>
        <v>57.28</v>
      </c>
      <c r="K152" s="36"/>
      <c r="L152" s="47"/>
    </row>
    <row r="153" spans="1:12" s="5" customFormat="1" ht="12.75" customHeight="1">
      <c r="A153" s="13" t="s">
        <v>249</v>
      </c>
      <c r="B153" s="58" t="s">
        <v>250</v>
      </c>
      <c r="C153" s="12" t="s">
        <v>187</v>
      </c>
      <c r="D153" s="63">
        <v>79</v>
      </c>
      <c r="E153" s="29">
        <f t="shared" si="111"/>
        <v>0.78400000000000003</v>
      </c>
      <c r="F153" s="29">
        <f t="shared" si="112"/>
        <v>0.33600000000000008</v>
      </c>
      <c r="G153" s="26">
        <v>1.1200000000000001</v>
      </c>
      <c r="H153" s="29">
        <f t="shared" si="113"/>
        <v>61.936</v>
      </c>
      <c r="I153" s="29">
        <f t="shared" si="114"/>
        <v>26.544000000000008</v>
      </c>
      <c r="J153" s="23">
        <f t="shared" si="115"/>
        <v>88.48</v>
      </c>
      <c r="K153" s="36"/>
      <c r="L153" s="47"/>
    </row>
    <row r="154" spans="1:12" s="30" customFormat="1" ht="12.75" customHeight="1">
      <c r="A154" s="13" t="s">
        <v>251</v>
      </c>
      <c r="B154" s="58" t="s">
        <v>252</v>
      </c>
      <c r="C154" s="12" t="s">
        <v>187</v>
      </c>
      <c r="D154" s="63">
        <v>70</v>
      </c>
      <c r="E154" s="29">
        <f t="shared" si="111"/>
        <v>1.4279999999999999</v>
      </c>
      <c r="F154" s="29">
        <f t="shared" si="112"/>
        <v>0.6120000000000001</v>
      </c>
      <c r="G154" s="26">
        <v>2.04</v>
      </c>
      <c r="H154" s="29">
        <f t="shared" si="113"/>
        <v>99.96</v>
      </c>
      <c r="I154" s="29">
        <f t="shared" si="114"/>
        <v>42.84</v>
      </c>
      <c r="J154" s="23">
        <f t="shared" si="115"/>
        <v>142.80000000000001</v>
      </c>
      <c r="K154" s="38"/>
      <c r="L154" s="48"/>
    </row>
    <row r="155" spans="1:12" s="5" customFormat="1" ht="12.75" customHeight="1">
      <c r="A155" s="15" t="s">
        <v>253</v>
      </c>
      <c r="B155" s="20" t="s">
        <v>254</v>
      </c>
      <c r="C155" s="21"/>
      <c r="D155" s="62"/>
      <c r="E155" s="29"/>
      <c r="F155" s="29"/>
      <c r="G155" s="29"/>
      <c r="H155" s="24">
        <f>H156+H165+H169+H174+H177+H183</f>
        <v>6588.8689999999997</v>
      </c>
      <c r="I155" s="24">
        <f t="shared" ref="I155:J155" si="116">I156+I165+I169+I174+I177+I183</f>
        <v>2823.8010000000004</v>
      </c>
      <c r="J155" s="24">
        <f t="shared" si="116"/>
        <v>9412.6699999999983</v>
      </c>
      <c r="K155" s="36"/>
      <c r="L155" s="47"/>
    </row>
    <row r="156" spans="1:12" s="5" customFormat="1" ht="12.75" customHeight="1">
      <c r="A156" s="15" t="s">
        <v>255</v>
      </c>
      <c r="B156" s="61" t="s">
        <v>256</v>
      </c>
      <c r="C156" s="6"/>
      <c r="D156" s="6"/>
      <c r="E156" s="29"/>
      <c r="F156" s="29"/>
      <c r="G156" s="29"/>
      <c r="H156" s="24">
        <f>SUM(H157:H164)</f>
        <v>2211.279</v>
      </c>
      <c r="I156" s="24">
        <f t="shared" ref="I156:J156" si="117">SUM(I157:I164)</f>
        <v>947.69100000000026</v>
      </c>
      <c r="J156" s="24">
        <f t="shared" si="117"/>
        <v>3158.9699999999993</v>
      </c>
      <c r="K156" s="36">
        <v>1471.63</v>
      </c>
      <c r="L156" s="47"/>
    </row>
    <row r="157" spans="1:12" s="5" customFormat="1" ht="12.75" customHeight="1">
      <c r="A157" s="12" t="s">
        <v>257</v>
      </c>
      <c r="B157" s="56" t="s">
        <v>258</v>
      </c>
      <c r="C157" s="12" t="s">
        <v>259</v>
      </c>
      <c r="D157" s="57">
        <v>2</v>
      </c>
      <c r="E157" s="29">
        <f t="shared" ref="E157:E164" si="118">G157*70%</f>
        <v>372.93899999999996</v>
      </c>
      <c r="F157" s="29">
        <f t="shared" ref="F157:F164" si="119">G157-E157</f>
        <v>159.83100000000002</v>
      </c>
      <c r="G157" s="26">
        <v>532.77</v>
      </c>
      <c r="H157" s="29">
        <f t="shared" ref="H157:H164" si="120">D157*E157</f>
        <v>745.87799999999993</v>
      </c>
      <c r="I157" s="29">
        <f t="shared" ref="I157:I164" si="121">D157*F157</f>
        <v>319.66200000000003</v>
      </c>
      <c r="J157" s="23">
        <f t="shared" ref="J157:J164" si="122">H157+I157</f>
        <v>1065.54</v>
      </c>
      <c r="K157" s="36"/>
      <c r="L157" s="47"/>
    </row>
    <row r="158" spans="1:12" s="5" customFormat="1" ht="12.75" customHeight="1">
      <c r="A158" s="12" t="s">
        <v>260</v>
      </c>
      <c r="B158" s="56" t="s">
        <v>261</v>
      </c>
      <c r="C158" s="12" t="s">
        <v>259</v>
      </c>
      <c r="D158" s="57">
        <v>2</v>
      </c>
      <c r="E158" s="29">
        <f t="shared" si="118"/>
        <v>514.58399999999995</v>
      </c>
      <c r="F158" s="29">
        <f t="shared" si="119"/>
        <v>220.53600000000006</v>
      </c>
      <c r="G158" s="26">
        <v>735.12</v>
      </c>
      <c r="H158" s="29">
        <f t="shared" si="120"/>
        <v>1029.1679999999999</v>
      </c>
      <c r="I158" s="29">
        <f t="shared" si="121"/>
        <v>441.07200000000012</v>
      </c>
      <c r="J158" s="23">
        <f t="shared" si="122"/>
        <v>1470.24</v>
      </c>
      <c r="K158" s="36"/>
      <c r="L158" s="47"/>
    </row>
    <row r="159" spans="1:12" s="5" customFormat="1" ht="12.75" customHeight="1">
      <c r="A159" s="12" t="s">
        <v>262</v>
      </c>
      <c r="B159" s="56" t="s">
        <v>263</v>
      </c>
      <c r="C159" s="12" t="s">
        <v>259</v>
      </c>
      <c r="D159" s="57">
        <v>1</v>
      </c>
      <c r="E159" s="29">
        <f t="shared" si="118"/>
        <v>221.54999999999998</v>
      </c>
      <c r="F159" s="29">
        <f t="shared" si="119"/>
        <v>94.950000000000017</v>
      </c>
      <c r="G159" s="26">
        <v>316.5</v>
      </c>
      <c r="H159" s="29">
        <f t="shared" si="120"/>
        <v>221.54999999999998</v>
      </c>
      <c r="I159" s="29">
        <f t="shared" si="121"/>
        <v>94.950000000000017</v>
      </c>
      <c r="J159" s="23">
        <f t="shared" si="122"/>
        <v>316.5</v>
      </c>
      <c r="K159" s="36"/>
      <c r="L159" s="47"/>
    </row>
    <row r="160" spans="1:12" s="5" customFormat="1" ht="12.75" customHeight="1">
      <c r="A160" s="12" t="s">
        <v>264</v>
      </c>
      <c r="B160" s="56" t="s">
        <v>265</v>
      </c>
      <c r="C160" s="12" t="s">
        <v>259</v>
      </c>
      <c r="D160" s="57">
        <v>4</v>
      </c>
      <c r="E160" s="29">
        <f t="shared" si="118"/>
        <v>16.45</v>
      </c>
      <c r="F160" s="29">
        <f t="shared" si="119"/>
        <v>7.0500000000000007</v>
      </c>
      <c r="G160" s="26">
        <v>23.5</v>
      </c>
      <c r="H160" s="29">
        <f t="shared" si="120"/>
        <v>65.8</v>
      </c>
      <c r="I160" s="29">
        <f t="shared" si="121"/>
        <v>28.200000000000003</v>
      </c>
      <c r="J160" s="23">
        <f t="shared" si="122"/>
        <v>94</v>
      </c>
      <c r="K160" s="36"/>
      <c r="L160" s="47"/>
    </row>
    <row r="161" spans="1:12" s="5" customFormat="1" ht="12.75" customHeight="1">
      <c r="A161" s="12" t="s">
        <v>266</v>
      </c>
      <c r="B161" s="56" t="s">
        <v>267</v>
      </c>
      <c r="C161" s="12" t="s">
        <v>259</v>
      </c>
      <c r="D161" s="57">
        <v>4</v>
      </c>
      <c r="E161" s="29">
        <f t="shared" si="118"/>
        <v>13.72</v>
      </c>
      <c r="F161" s="29">
        <f t="shared" si="119"/>
        <v>5.8800000000000008</v>
      </c>
      <c r="G161" s="26">
        <v>19.600000000000001</v>
      </c>
      <c r="H161" s="29">
        <f t="shared" si="120"/>
        <v>54.88</v>
      </c>
      <c r="I161" s="29">
        <f t="shared" si="121"/>
        <v>23.520000000000003</v>
      </c>
      <c r="J161" s="23">
        <f t="shared" si="122"/>
        <v>78.400000000000006</v>
      </c>
      <c r="K161" s="36"/>
      <c r="L161" s="47"/>
    </row>
    <row r="162" spans="1:12" s="5" customFormat="1" ht="12.75" customHeight="1">
      <c r="A162" s="12" t="s">
        <v>268</v>
      </c>
      <c r="B162" s="56" t="s">
        <v>269</v>
      </c>
      <c r="C162" s="12" t="s">
        <v>259</v>
      </c>
      <c r="D162" s="57">
        <v>4</v>
      </c>
      <c r="E162" s="29">
        <f t="shared" si="118"/>
        <v>8.61</v>
      </c>
      <c r="F162" s="29">
        <f t="shared" si="119"/>
        <v>3.6900000000000013</v>
      </c>
      <c r="G162" s="26">
        <v>12.3</v>
      </c>
      <c r="H162" s="29">
        <f t="shared" si="120"/>
        <v>34.44</v>
      </c>
      <c r="I162" s="29">
        <f t="shared" si="121"/>
        <v>14.760000000000005</v>
      </c>
      <c r="J162" s="23">
        <f t="shared" si="122"/>
        <v>49.2</v>
      </c>
      <c r="K162" s="36"/>
      <c r="L162" s="47"/>
    </row>
    <row r="163" spans="1:12" s="5" customFormat="1" ht="12.75" customHeight="1">
      <c r="A163" s="12" t="s">
        <v>270</v>
      </c>
      <c r="B163" s="56" t="s">
        <v>271</v>
      </c>
      <c r="C163" s="12" t="s">
        <v>259</v>
      </c>
      <c r="D163" s="57">
        <v>2</v>
      </c>
      <c r="E163" s="29">
        <f t="shared" si="118"/>
        <v>11.430999999999997</v>
      </c>
      <c r="F163" s="29">
        <f t="shared" si="119"/>
        <v>4.8990000000000009</v>
      </c>
      <c r="G163" s="26">
        <v>16.329999999999998</v>
      </c>
      <c r="H163" s="29">
        <f t="shared" si="120"/>
        <v>22.861999999999995</v>
      </c>
      <c r="I163" s="29">
        <f t="shared" si="121"/>
        <v>9.7980000000000018</v>
      </c>
      <c r="J163" s="23">
        <f t="shared" si="122"/>
        <v>32.659999999999997</v>
      </c>
      <c r="K163" s="36"/>
      <c r="L163" s="47"/>
    </row>
    <row r="164" spans="1:12" s="5" customFormat="1" ht="12.75" customHeight="1">
      <c r="A164" s="12" t="s">
        <v>272</v>
      </c>
      <c r="B164" s="56" t="s">
        <v>273</v>
      </c>
      <c r="C164" s="12" t="s">
        <v>259</v>
      </c>
      <c r="D164" s="57">
        <v>1</v>
      </c>
      <c r="E164" s="29">
        <f t="shared" si="118"/>
        <v>36.701000000000001</v>
      </c>
      <c r="F164" s="29">
        <f t="shared" si="119"/>
        <v>15.728999999999999</v>
      </c>
      <c r="G164" s="26">
        <v>52.43</v>
      </c>
      <c r="H164" s="29">
        <f t="shared" si="120"/>
        <v>36.701000000000001</v>
      </c>
      <c r="I164" s="29">
        <f t="shared" si="121"/>
        <v>15.728999999999999</v>
      </c>
      <c r="J164" s="23">
        <f t="shared" si="122"/>
        <v>52.43</v>
      </c>
      <c r="K164" s="36"/>
      <c r="L164" s="47"/>
    </row>
    <row r="165" spans="1:12" s="5" customFormat="1" ht="12.75" customHeight="1">
      <c r="A165" s="15" t="s">
        <v>274</v>
      </c>
      <c r="B165" s="61" t="s">
        <v>275</v>
      </c>
      <c r="C165" s="6"/>
      <c r="D165" s="6"/>
      <c r="E165" s="29"/>
      <c r="F165" s="29"/>
      <c r="G165" s="23"/>
      <c r="H165" s="24">
        <f>SUM(H166:H168)</f>
        <v>595.46199999999999</v>
      </c>
      <c r="I165" s="24">
        <f t="shared" ref="I165:J165" si="123">SUM(I166:I168)</f>
        <v>255.19800000000001</v>
      </c>
      <c r="J165" s="24">
        <f t="shared" si="123"/>
        <v>850.65999999999985</v>
      </c>
      <c r="K165" s="36"/>
      <c r="L165" s="47"/>
    </row>
    <row r="166" spans="1:12" s="5" customFormat="1">
      <c r="A166" s="12" t="s">
        <v>276</v>
      </c>
      <c r="B166" s="58" t="s">
        <v>277</v>
      </c>
      <c r="C166" s="12" t="s">
        <v>122</v>
      </c>
      <c r="D166" s="57">
        <v>480</v>
      </c>
      <c r="E166" s="29">
        <f t="shared" ref="E166:E168" si="124">G166*70%</f>
        <v>0.99399999999999988</v>
      </c>
      <c r="F166" s="29">
        <f t="shared" ref="F166:F168" si="125">G166-E166</f>
        <v>0.42600000000000005</v>
      </c>
      <c r="G166" s="26">
        <v>1.42</v>
      </c>
      <c r="H166" s="29">
        <f t="shared" ref="H166:H168" si="126">D166*E166</f>
        <v>477.11999999999995</v>
      </c>
      <c r="I166" s="29">
        <f t="shared" ref="I166:I168" si="127">D166*F166</f>
        <v>204.48000000000002</v>
      </c>
      <c r="J166" s="23">
        <f t="shared" ref="J166:J168" si="128">H166+I166</f>
        <v>681.59999999999991</v>
      </c>
      <c r="K166" s="36">
        <v>2394.13</v>
      </c>
      <c r="L166" s="47"/>
    </row>
    <row r="167" spans="1:12" s="5" customFormat="1">
      <c r="A167" s="12" t="s">
        <v>278</v>
      </c>
      <c r="B167" s="56" t="s">
        <v>279</v>
      </c>
      <c r="C167" s="12" t="s">
        <v>122</v>
      </c>
      <c r="D167" s="57">
        <v>6</v>
      </c>
      <c r="E167" s="29">
        <f t="shared" si="124"/>
        <v>3.472</v>
      </c>
      <c r="F167" s="29">
        <f t="shared" si="125"/>
        <v>1.488</v>
      </c>
      <c r="G167" s="26">
        <v>4.96</v>
      </c>
      <c r="H167" s="29">
        <f t="shared" si="126"/>
        <v>20.832000000000001</v>
      </c>
      <c r="I167" s="29">
        <f t="shared" si="127"/>
        <v>8.9280000000000008</v>
      </c>
      <c r="J167" s="23">
        <f t="shared" si="128"/>
        <v>29.76</v>
      </c>
      <c r="K167" s="36"/>
      <c r="L167" s="47"/>
    </row>
    <row r="168" spans="1:12" s="5" customFormat="1" ht="12.75" customHeight="1">
      <c r="A168" s="12" t="s">
        <v>280</v>
      </c>
      <c r="B168" s="56" t="s">
        <v>281</v>
      </c>
      <c r="C168" s="12" t="s">
        <v>122</v>
      </c>
      <c r="D168" s="57">
        <v>35</v>
      </c>
      <c r="E168" s="29">
        <f t="shared" si="124"/>
        <v>2.786</v>
      </c>
      <c r="F168" s="29">
        <f t="shared" si="125"/>
        <v>1.194</v>
      </c>
      <c r="G168" s="26">
        <v>3.98</v>
      </c>
      <c r="H168" s="29">
        <f t="shared" si="126"/>
        <v>97.51</v>
      </c>
      <c r="I168" s="29">
        <f t="shared" si="127"/>
        <v>41.79</v>
      </c>
      <c r="J168" s="23">
        <f t="shared" si="128"/>
        <v>139.30000000000001</v>
      </c>
      <c r="K168" s="36"/>
      <c r="L168" s="47"/>
    </row>
    <row r="169" spans="1:12" s="5" customFormat="1" ht="12.75" customHeight="1">
      <c r="A169" s="15" t="s">
        <v>282</v>
      </c>
      <c r="B169" s="61" t="s">
        <v>283</v>
      </c>
      <c r="C169" s="6"/>
      <c r="D169" s="6"/>
      <c r="E169" s="29"/>
      <c r="F169" s="29"/>
      <c r="G169" s="23"/>
      <c r="H169" s="24">
        <f>SUM(H170:H173)</f>
        <v>2023.5810000000001</v>
      </c>
      <c r="I169" s="24">
        <f t="shared" ref="I169:J169" si="129">SUM(I170:I173)</f>
        <v>867.24900000000002</v>
      </c>
      <c r="J169" s="24">
        <f t="shared" si="129"/>
        <v>2890.83</v>
      </c>
      <c r="K169" s="36"/>
      <c r="L169" s="47"/>
    </row>
    <row r="170" spans="1:12" s="5" customFormat="1">
      <c r="A170" s="12" t="s">
        <v>284</v>
      </c>
      <c r="B170" s="58" t="s">
        <v>285</v>
      </c>
      <c r="C170" s="12" t="s">
        <v>259</v>
      </c>
      <c r="D170" s="57">
        <v>24</v>
      </c>
      <c r="E170" s="29">
        <f t="shared" ref="E170:E173" si="130">G170*70%</f>
        <v>5.8449999999999998</v>
      </c>
      <c r="F170" s="29">
        <f t="shared" ref="F170:F173" si="131">G170-E170</f>
        <v>2.5049999999999999</v>
      </c>
      <c r="G170" s="26">
        <v>8.35</v>
      </c>
      <c r="H170" s="29">
        <f t="shared" ref="H170:H173" si="132">D170*E170</f>
        <v>140.28</v>
      </c>
      <c r="I170" s="29">
        <f t="shared" ref="I170:I173" si="133">D170*F170</f>
        <v>60.12</v>
      </c>
      <c r="J170" s="23">
        <f t="shared" ref="J170:J173" si="134">H170+I170</f>
        <v>200.4</v>
      </c>
      <c r="K170" s="36"/>
      <c r="L170" s="47"/>
    </row>
    <row r="171" spans="1:12" s="5" customFormat="1">
      <c r="A171" s="12" t="s">
        <v>286</v>
      </c>
      <c r="B171" s="58" t="s">
        <v>287</v>
      </c>
      <c r="C171" s="12" t="s">
        <v>259</v>
      </c>
      <c r="D171" s="57">
        <v>15</v>
      </c>
      <c r="E171" s="29">
        <f t="shared" si="130"/>
        <v>5.0189999999999992</v>
      </c>
      <c r="F171" s="29">
        <f t="shared" si="131"/>
        <v>2.1510000000000007</v>
      </c>
      <c r="G171" s="26">
        <v>7.17</v>
      </c>
      <c r="H171" s="29">
        <f t="shared" si="132"/>
        <v>75.284999999999982</v>
      </c>
      <c r="I171" s="29">
        <f t="shared" si="133"/>
        <v>32.265000000000008</v>
      </c>
      <c r="J171" s="23">
        <f t="shared" si="134"/>
        <v>107.54999999999998</v>
      </c>
      <c r="K171" s="36"/>
      <c r="L171" s="47"/>
    </row>
    <row r="172" spans="1:12" s="5" customFormat="1">
      <c r="A172" s="12" t="s">
        <v>288</v>
      </c>
      <c r="B172" s="58" t="s">
        <v>289</v>
      </c>
      <c r="C172" s="12" t="s">
        <v>259</v>
      </c>
      <c r="D172" s="57">
        <v>24</v>
      </c>
      <c r="E172" s="29">
        <f t="shared" si="130"/>
        <v>5.3339999999999996</v>
      </c>
      <c r="F172" s="29">
        <f t="shared" si="131"/>
        <v>2.2860000000000005</v>
      </c>
      <c r="G172" s="26">
        <v>7.62</v>
      </c>
      <c r="H172" s="29">
        <f t="shared" si="132"/>
        <v>128.01599999999999</v>
      </c>
      <c r="I172" s="29">
        <f t="shared" si="133"/>
        <v>54.864000000000011</v>
      </c>
      <c r="J172" s="23">
        <f t="shared" si="134"/>
        <v>182.88</v>
      </c>
      <c r="K172" s="36">
        <v>132.6</v>
      </c>
      <c r="L172" s="47"/>
    </row>
    <row r="173" spans="1:12" s="5" customFormat="1">
      <c r="A173" s="12" t="s">
        <v>290</v>
      </c>
      <c r="B173" s="58" t="s">
        <v>291</v>
      </c>
      <c r="C173" s="12" t="s">
        <v>259</v>
      </c>
      <c r="D173" s="57">
        <v>24</v>
      </c>
      <c r="E173" s="29">
        <f t="shared" si="130"/>
        <v>70</v>
      </c>
      <c r="F173" s="29">
        <f t="shared" si="131"/>
        <v>30</v>
      </c>
      <c r="G173" s="23">
        <v>100</v>
      </c>
      <c r="H173" s="29">
        <f t="shared" si="132"/>
        <v>1680</v>
      </c>
      <c r="I173" s="29">
        <f t="shared" si="133"/>
        <v>720</v>
      </c>
      <c r="J173" s="23">
        <f t="shared" si="134"/>
        <v>2400</v>
      </c>
      <c r="K173" s="36"/>
      <c r="L173" s="47"/>
    </row>
    <row r="174" spans="1:12" s="5" customFormat="1" ht="12.75" customHeight="1">
      <c r="A174" s="15" t="s">
        <v>292</v>
      </c>
      <c r="B174" s="61" t="s">
        <v>293</v>
      </c>
      <c r="C174" s="6"/>
      <c r="D174" s="6"/>
      <c r="E174" s="29"/>
      <c r="F174" s="29"/>
      <c r="G174" s="23"/>
      <c r="H174" s="24">
        <f>SUM(H175:H176)</f>
        <v>371.61599999999999</v>
      </c>
      <c r="I174" s="24">
        <f t="shared" ref="I174:J174" si="135">SUM(I175:I176)</f>
        <v>159.26400000000001</v>
      </c>
      <c r="J174" s="24">
        <f t="shared" si="135"/>
        <v>530.88</v>
      </c>
      <c r="K174" s="36"/>
      <c r="L174" s="47"/>
    </row>
    <row r="175" spans="1:12" s="5" customFormat="1" ht="12.75" customHeight="1">
      <c r="A175" s="12" t="s">
        <v>294</v>
      </c>
      <c r="B175" s="56" t="s">
        <v>295</v>
      </c>
      <c r="C175" s="12" t="s">
        <v>259</v>
      </c>
      <c r="D175" s="57">
        <v>24</v>
      </c>
      <c r="E175" s="29">
        <f t="shared" ref="E175:E176" si="136">G175*70%</f>
        <v>13.600999999999999</v>
      </c>
      <c r="F175" s="29">
        <f t="shared" ref="F175:F176" si="137">G175-E175</f>
        <v>5.8290000000000006</v>
      </c>
      <c r="G175" s="26">
        <v>19.43</v>
      </c>
      <c r="H175" s="29">
        <f t="shared" ref="H175:H176" si="138">D175*E175</f>
        <v>326.42399999999998</v>
      </c>
      <c r="I175" s="29">
        <f t="shared" ref="I175:I176" si="139">D175*F175</f>
        <v>139.89600000000002</v>
      </c>
      <c r="J175" s="23">
        <f t="shared" ref="J175:J176" si="140">H175+I175</f>
        <v>466.32</v>
      </c>
      <c r="K175" s="36"/>
      <c r="L175" s="47"/>
    </row>
    <row r="176" spans="1:12" s="5" customFormat="1" ht="12.75" customHeight="1">
      <c r="A176" s="12" t="s">
        <v>296</v>
      </c>
      <c r="B176" s="56" t="s">
        <v>297</v>
      </c>
      <c r="C176" s="12" t="s">
        <v>259</v>
      </c>
      <c r="D176" s="57">
        <v>4</v>
      </c>
      <c r="E176" s="29">
        <f t="shared" si="136"/>
        <v>11.298</v>
      </c>
      <c r="F176" s="29">
        <f t="shared" si="137"/>
        <v>4.8420000000000005</v>
      </c>
      <c r="G176" s="26">
        <v>16.14</v>
      </c>
      <c r="H176" s="29">
        <f t="shared" si="138"/>
        <v>45.192</v>
      </c>
      <c r="I176" s="29">
        <f t="shared" si="139"/>
        <v>19.368000000000002</v>
      </c>
      <c r="J176" s="23">
        <f t="shared" si="140"/>
        <v>64.56</v>
      </c>
      <c r="K176" s="36"/>
      <c r="L176" s="47"/>
    </row>
    <row r="177" spans="1:12" s="5" customFormat="1" ht="12.75" customHeight="1">
      <c r="A177" s="15" t="s">
        <v>298</v>
      </c>
      <c r="B177" s="61" t="s">
        <v>299</v>
      </c>
      <c r="C177" s="6"/>
      <c r="D177" s="6"/>
      <c r="E177" s="29"/>
      <c r="F177" s="29"/>
      <c r="G177" s="23"/>
      <c r="H177" s="24">
        <f>SUM(H178:H182)</f>
        <v>370.56599999999992</v>
      </c>
      <c r="I177" s="24">
        <f t="shared" ref="I177:J177" si="141">SUM(I178:I182)</f>
        <v>158.81400000000002</v>
      </c>
      <c r="J177" s="24">
        <f t="shared" si="141"/>
        <v>529.38</v>
      </c>
      <c r="K177" s="36"/>
      <c r="L177" s="47"/>
    </row>
    <row r="178" spans="1:12" s="5" customFormat="1" ht="25.5">
      <c r="A178" s="12" t="s">
        <v>300</v>
      </c>
      <c r="B178" s="58" t="s">
        <v>301</v>
      </c>
      <c r="C178" s="12" t="s">
        <v>259</v>
      </c>
      <c r="D178" s="57">
        <v>1</v>
      </c>
      <c r="E178" s="29">
        <f t="shared" ref="E178:E182" si="142">G178*70%</f>
        <v>101.71000000000001</v>
      </c>
      <c r="F178" s="29">
        <f t="shared" ref="F178:F182" si="143">G178-E178</f>
        <v>43.59</v>
      </c>
      <c r="G178" s="26">
        <v>145.30000000000001</v>
      </c>
      <c r="H178" s="29">
        <f t="shared" ref="H178:H182" si="144">D178*E178</f>
        <v>101.71000000000001</v>
      </c>
      <c r="I178" s="29">
        <f t="shared" ref="I178:I182" si="145">D178*F178</f>
        <v>43.59</v>
      </c>
      <c r="J178" s="23">
        <f t="shared" ref="J178:J182" si="146">H178+I178</f>
        <v>145.30000000000001</v>
      </c>
      <c r="K178" s="36"/>
      <c r="L178" s="47"/>
    </row>
    <row r="179" spans="1:12" s="5" customFormat="1">
      <c r="A179" s="12" t="s">
        <v>302</v>
      </c>
      <c r="B179" s="56" t="s">
        <v>303</v>
      </c>
      <c r="C179" s="12" t="s">
        <v>259</v>
      </c>
      <c r="D179" s="57">
        <v>2</v>
      </c>
      <c r="E179" s="29">
        <f t="shared" si="142"/>
        <v>24.408999999999995</v>
      </c>
      <c r="F179" s="29">
        <f t="shared" si="143"/>
        <v>10.461000000000002</v>
      </c>
      <c r="G179" s="26">
        <v>34.869999999999997</v>
      </c>
      <c r="H179" s="29">
        <f t="shared" si="144"/>
        <v>48.817999999999991</v>
      </c>
      <c r="I179" s="29">
        <f t="shared" si="145"/>
        <v>20.922000000000004</v>
      </c>
      <c r="J179" s="23">
        <f t="shared" si="146"/>
        <v>69.739999999999995</v>
      </c>
      <c r="K179" s="36"/>
      <c r="L179" s="47"/>
    </row>
    <row r="180" spans="1:12" s="5" customFormat="1">
      <c r="A180" s="12" t="s">
        <v>304</v>
      </c>
      <c r="B180" s="56" t="s">
        <v>305</v>
      </c>
      <c r="C180" s="12" t="s">
        <v>259</v>
      </c>
      <c r="D180" s="57">
        <v>12</v>
      </c>
      <c r="E180" s="29">
        <f t="shared" si="142"/>
        <v>7.0069999999999997</v>
      </c>
      <c r="F180" s="29">
        <f t="shared" si="143"/>
        <v>3.0030000000000001</v>
      </c>
      <c r="G180" s="26">
        <v>10.01</v>
      </c>
      <c r="H180" s="29">
        <f t="shared" si="144"/>
        <v>84.084000000000003</v>
      </c>
      <c r="I180" s="29">
        <f t="shared" si="145"/>
        <v>36.036000000000001</v>
      </c>
      <c r="J180" s="23">
        <f t="shared" si="146"/>
        <v>120.12</v>
      </c>
      <c r="K180" s="36"/>
      <c r="L180" s="47"/>
    </row>
    <row r="181" spans="1:12" s="5" customFormat="1">
      <c r="A181" s="12" t="s">
        <v>306</v>
      </c>
      <c r="B181" s="17" t="s">
        <v>307</v>
      </c>
      <c r="C181" s="12" t="s">
        <v>187</v>
      </c>
      <c r="D181" s="57">
        <v>8</v>
      </c>
      <c r="E181" s="29">
        <f t="shared" si="142"/>
        <v>12.704999999999998</v>
      </c>
      <c r="F181" s="29">
        <f t="shared" si="143"/>
        <v>5.4450000000000003</v>
      </c>
      <c r="G181" s="26">
        <v>18.149999999999999</v>
      </c>
      <c r="H181" s="29">
        <f t="shared" si="144"/>
        <v>101.63999999999999</v>
      </c>
      <c r="I181" s="29">
        <f t="shared" si="145"/>
        <v>43.56</v>
      </c>
      <c r="J181" s="23">
        <f t="shared" si="146"/>
        <v>145.19999999999999</v>
      </c>
      <c r="K181" s="36"/>
      <c r="L181" s="47"/>
    </row>
    <row r="182" spans="1:12" s="5" customFormat="1">
      <c r="A182" s="12" t="s">
        <v>308</v>
      </c>
      <c r="B182" s="17" t="s">
        <v>309</v>
      </c>
      <c r="C182" s="12" t="s">
        <v>187</v>
      </c>
      <c r="D182" s="57">
        <v>3</v>
      </c>
      <c r="E182" s="29">
        <f t="shared" si="142"/>
        <v>11.437999999999999</v>
      </c>
      <c r="F182" s="29">
        <f t="shared" si="143"/>
        <v>4.902000000000001</v>
      </c>
      <c r="G182" s="26">
        <v>16.34</v>
      </c>
      <c r="H182" s="29">
        <f t="shared" si="144"/>
        <v>34.313999999999993</v>
      </c>
      <c r="I182" s="29">
        <f t="shared" si="145"/>
        <v>14.706000000000003</v>
      </c>
      <c r="J182" s="23">
        <f t="shared" si="146"/>
        <v>49.019999999999996</v>
      </c>
      <c r="K182" s="36"/>
      <c r="L182" s="47"/>
    </row>
    <row r="183" spans="1:12" s="5" customFormat="1" ht="12.75" customHeight="1">
      <c r="A183" s="15" t="s">
        <v>310</v>
      </c>
      <c r="B183" s="16" t="s">
        <v>196</v>
      </c>
      <c r="C183" s="17"/>
      <c r="D183" s="17"/>
      <c r="E183" s="23"/>
      <c r="F183" s="23"/>
      <c r="G183" s="23"/>
      <c r="H183" s="24">
        <f>SUM(H184:H185)</f>
        <v>1016.3649999999999</v>
      </c>
      <c r="I183" s="24">
        <f t="shared" ref="I183:J183" si="147">SUM(I184:I185)</f>
        <v>435.58500000000004</v>
      </c>
      <c r="J183" s="24">
        <f t="shared" si="147"/>
        <v>1451.9499999999998</v>
      </c>
      <c r="K183" s="36"/>
      <c r="L183" s="47"/>
    </row>
    <row r="184" spans="1:12" s="5" customFormat="1">
      <c r="A184" s="12" t="s">
        <v>311</v>
      </c>
      <c r="B184" s="58" t="s">
        <v>312</v>
      </c>
      <c r="C184" s="12" t="s">
        <v>122</v>
      </c>
      <c r="D184" s="57">
        <v>22</v>
      </c>
      <c r="E184" s="29">
        <f t="shared" ref="E184:E185" si="148">G184*70%</f>
        <v>18.423999999999999</v>
      </c>
      <c r="F184" s="29">
        <f t="shared" ref="F184:F185" si="149">G184-E184</f>
        <v>7.8960000000000008</v>
      </c>
      <c r="G184" s="26">
        <v>26.32</v>
      </c>
      <c r="H184" s="29">
        <f t="shared" ref="H184:H185" si="150">D184*E184</f>
        <v>405.32799999999997</v>
      </c>
      <c r="I184" s="29">
        <f t="shared" ref="I184:I185" si="151">D184*F184</f>
        <v>173.71200000000002</v>
      </c>
      <c r="J184" s="23">
        <f t="shared" ref="J184:J185" si="152">H184+I184</f>
        <v>579.04</v>
      </c>
      <c r="K184" s="36"/>
      <c r="L184" s="47"/>
    </row>
    <row r="185" spans="1:12" s="5" customFormat="1">
      <c r="A185" s="12" t="s">
        <v>313</v>
      </c>
      <c r="B185" s="58" t="s">
        <v>314</v>
      </c>
      <c r="C185" s="12" t="s">
        <v>122</v>
      </c>
      <c r="D185" s="57">
        <v>61</v>
      </c>
      <c r="E185" s="29">
        <f t="shared" si="148"/>
        <v>10.016999999999999</v>
      </c>
      <c r="F185" s="29">
        <f t="shared" si="149"/>
        <v>4.293000000000001</v>
      </c>
      <c r="G185" s="116">
        <v>14.31</v>
      </c>
      <c r="H185" s="29">
        <f t="shared" si="150"/>
        <v>611.03699999999992</v>
      </c>
      <c r="I185" s="29">
        <f t="shared" si="151"/>
        <v>261.87300000000005</v>
      </c>
      <c r="J185" s="23">
        <f t="shared" si="152"/>
        <v>872.91</v>
      </c>
      <c r="K185" s="36">
        <v>1126.1300000000001</v>
      </c>
      <c r="L185" s="47"/>
    </row>
    <row r="186" spans="1:12" s="5" customFormat="1">
      <c r="A186" s="15"/>
      <c r="B186" s="60" t="s">
        <v>650</v>
      </c>
      <c r="C186" s="15"/>
      <c r="D186" s="90"/>
      <c r="E186" s="24"/>
      <c r="F186" s="24"/>
      <c r="G186" s="39"/>
      <c r="H186" s="24">
        <f>H113+H120+H130+H142+H155</f>
        <v>33917.807000000001</v>
      </c>
      <c r="I186" s="24">
        <f t="shared" ref="I186:J186" si="153">I113+I120+I130+I142+I155</f>
        <v>14536.203000000001</v>
      </c>
      <c r="J186" s="24">
        <f t="shared" si="153"/>
        <v>48454.009999999995</v>
      </c>
      <c r="K186" s="36"/>
      <c r="L186" s="47"/>
    </row>
    <row r="187" spans="1:12" s="5" customFormat="1" ht="12.75" customHeight="1">
      <c r="A187" s="77" t="s">
        <v>315</v>
      </c>
      <c r="B187" s="77" t="s">
        <v>629</v>
      </c>
      <c r="C187" s="77"/>
      <c r="D187" s="77"/>
      <c r="E187" s="95"/>
      <c r="F187" s="95"/>
      <c r="G187" s="94"/>
      <c r="H187" s="95"/>
      <c r="I187" s="95"/>
      <c r="J187" s="94"/>
      <c r="K187" s="36"/>
      <c r="L187" s="47"/>
    </row>
    <row r="188" spans="1:12" s="5" customFormat="1" ht="12.75" customHeight="1">
      <c r="A188" s="15" t="s">
        <v>316</v>
      </c>
      <c r="B188" s="60" t="s">
        <v>317</v>
      </c>
      <c r="C188" s="17"/>
      <c r="D188" s="17"/>
      <c r="E188" s="29"/>
      <c r="F188" s="29"/>
      <c r="G188" s="23"/>
      <c r="H188" s="24">
        <f>SUM(H189:H209)</f>
        <v>7966.3415999999988</v>
      </c>
      <c r="I188" s="24">
        <f t="shared" ref="I188:J188" si="154">SUM(I189:I209)</f>
        <v>3414.146400000001</v>
      </c>
      <c r="J188" s="24">
        <f t="shared" si="154"/>
        <v>11380.488000000001</v>
      </c>
      <c r="K188" s="36"/>
      <c r="L188" s="47"/>
    </row>
    <row r="189" spans="1:12" s="5" customFormat="1" ht="12.75" customHeight="1">
      <c r="A189" s="12" t="s">
        <v>318</v>
      </c>
      <c r="B189" s="6" t="s">
        <v>319</v>
      </c>
      <c r="C189" s="12" t="s">
        <v>187</v>
      </c>
      <c r="D189" s="57">
        <v>12</v>
      </c>
      <c r="E189" s="29">
        <f t="shared" ref="E189:E209" si="155">G189*70%</f>
        <v>24.576999999999998</v>
      </c>
      <c r="F189" s="29">
        <f t="shared" ref="F189:F209" si="156">G189-E189</f>
        <v>10.533000000000001</v>
      </c>
      <c r="G189" s="23">
        <v>35.11</v>
      </c>
      <c r="H189" s="29">
        <f t="shared" ref="H189:H209" si="157">D189*E189</f>
        <v>294.92399999999998</v>
      </c>
      <c r="I189" s="29">
        <f t="shared" ref="I189:I209" si="158">D189*F189</f>
        <v>126.39600000000002</v>
      </c>
      <c r="J189" s="23">
        <f t="shared" ref="J189:J209" si="159">H189+I189</f>
        <v>421.32</v>
      </c>
      <c r="K189" s="36"/>
      <c r="L189" s="47"/>
    </row>
    <row r="190" spans="1:12" s="5" customFormat="1" ht="12.75" customHeight="1">
      <c r="A190" s="12" t="s">
        <v>320</v>
      </c>
      <c r="B190" s="6" t="s">
        <v>321</v>
      </c>
      <c r="C190" s="12" t="s">
        <v>187</v>
      </c>
      <c r="D190" s="57">
        <v>2</v>
      </c>
      <c r="E190" s="29">
        <f t="shared" si="155"/>
        <v>23.876999999999999</v>
      </c>
      <c r="F190" s="29">
        <f t="shared" si="156"/>
        <v>10.233000000000001</v>
      </c>
      <c r="G190" s="23">
        <v>34.11</v>
      </c>
      <c r="H190" s="29">
        <f t="shared" si="157"/>
        <v>47.753999999999998</v>
      </c>
      <c r="I190" s="29">
        <f t="shared" si="158"/>
        <v>20.466000000000001</v>
      </c>
      <c r="J190" s="23">
        <f t="shared" si="159"/>
        <v>68.22</v>
      </c>
      <c r="K190" s="36"/>
      <c r="L190" s="47"/>
    </row>
    <row r="191" spans="1:12" s="5" customFormat="1" ht="12.75" customHeight="1">
      <c r="A191" s="12" t="s">
        <v>322</v>
      </c>
      <c r="B191" s="6" t="s">
        <v>323</v>
      </c>
      <c r="C191" s="12" t="s">
        <v>187</v>
      </c>
      <c r="D191" s="57">
        <v>1</v>
      </c>
      <c r="E191" s="29">
        <f t="shared" si="155"/>
        <v>31.625999999999998</v>
      </c>
      <c r="F191" s="29">
        <f t="shared" si="156"/>
        <v>13.554000000000002</v>
      </c>
      <c r="G191" s="23">
        <v>45.18</v>
      </c>
      <c r="H191" s="29">
        <f t="shared" si="157"/>
        <v>31.625999999999998</v>
      </c>
      <c r="I191" s="29">
        <f t="shared" si="158"/>
        <v>13.554000000000002</v>
      </c>
      <c r="J191" s="23">
        <f t="shared" si="159"/>
        <v>45.18</v>
      </c>
      <c r="K191" s="36"/>
      <c r="L191" s="47"/>
    </row>
    <row r="192" spans="1:12" s="5" customFormat="1" ht="12.75" customHeight="1">
      <c r="A192" s="12" t="s">
        <v>324</v>
      </c>
      <c r="B192" s="6" t="s">
        <v>325</v>
      </c>
      <c r="C192" s="12" t="s">
        <v>187</v>
      </c>
      <c r="D192" s="57">
        <v>4</v>
      </c>
      <c r="E192" s="29">
        <f t="shared" si="155"/>
        <v>35.762999999999998</v>
      </c>
      <c r="F192" s="29">
        <f t="shared" si="156"/>
        <v>15.327000000000005</v>
      </c>
      <c r="G192" s="23">
        <v>51.09</v>
      </c>
      <c r="H192" s="29">
        <f t="shared" si="157"/>
        <v>143.05199999999999</v>
      </c>
      <c r="I192" s="29">
        <f t="shared" si="158"/>
        <v>61.308000000000021</v>
      </c>
      <c r="J192" s="23">
        <f t="shared" si="159"/>
        <v>204.36</v>
      </c>
      <c r="K192" s="36"/>
      <c r="L192" s="47"/>
    </row>
    <row r="193" spans="1:12" s="5" customFormat="1" ht="12.75" customHeight="1">
      <c r="A193" s="12" t="s">
        <v>326</v>
      </c>
      <c r="B193" s="6" t="s">
        <v>327</v>
      </c>
      <c r="C193" s="12" t="s">
        <v>187</v>
      </c>
      <c r="D193" s="57">
        <v>1</v>
      </c>
      <c r="E193" s="29">
        <f t="shared" si="155"/>
        <v>115.66099999999999</v>
      </c>
      <c r="F193" s="29">
        <f t="shared" si="156"/>
        <v>49.569000000000003</v>
      </c>
      <c r="G193" s="23">
        <v>165.23</v>
      </c>
      <c r="H193" s="29">
        <f t="shared" si="157"/>
        <v>115.66099999999999</v>
      </c>
      <c r="I193" s="29">
        <f t="shared" si="158"/>
        <v>49.569000000000003</v>
      </c>
      <c r="J193" s="23">
        <f t="shared" si="159"/>
        <v>165.23</v>
      </c>
      <c r="K193" s="36"/>
      <c r="L193" s="47"/>
    </row>
    <row r="194" spans="1:12" s="5" customFormat="1" ht="12.75" customHeight="1">
      <c r="A194" s="12" t="s">
        <v>328</v>
      </c>
      <c r="B194" s="6" t="s">
        <v>329</v>
      </c>
      <c r="C194" s="12" t="s">
        <v>187</v>
      </c>
      <c r="D194" s="57">
        <v>8</v>
      </c>
      <c r="E194" s="29">
        <f t="shared" si="155"/>
        <v>76.992999999999995</v>
      </c>
      <c r="F194" s="29">
        <f t="shared" si="156"/>
        <v>32.997</v>
      </c>
      <c r="G194" s="23">
        <v>109.99</v>
      </c>
      <c r="H194" s="29">
        <f t="shared" si="157"/>
        <v>615.94399999999996</v>
      </c>
      <c r="I194" s="29">
        <f t="shared" si="158"/>
        <v>263.976</v>
      </c>
      <c r="J194" s="23">
        <f t="shared" si="159"/>
        <v>879.92</v>
      </c>
      <c r="K194" s="36"/>
      <c r="L194" s="47"/>
    </row>
    <row r="195" spans="1:12" s="5" customFormat="1" ht="12.75" customHeight="1">
      <c r="A195" s="12" t="s">
        <v>330</v>
      </c>
      <c r="B195" s="6" t="s">
        <v>331</v>
      </c>
      <c r="C195" s="12" t="s">
        <v>187</v>
      </c>
      <c r="D195" s="57">
        <v>23</v>
      </c>
      <c r="E195" s="29">
        <f t="shared" si="155"/>
        <v>34.866999999999997</v>
      </c>
      <c r="F195" s="29">
        <f t="shared" si="156"/>
        <v>14.943000000000005</v>
      </c>
      <c r="G195" s="23">
        <v>49.81</v>
      </c>
      <c r="H195" s="29">
        <f t="shared" si="157"/>
        <v>801.94099999999992</v>
      </c>
      <c r="I195" s="29">
        <f t="shared" si="158"/>
        <v>343.68900000000014</v>
      </c>
      <c r="J195" s="23">
        <f t="shared" si="159"/>
        <v>1145.6300000000001</v>
      </c>
      <c r="K195" s="36"/>
      <c r="L195" s="47"/>
    </row>
    <row r="196" spans="1:12" s="5" customFormat="1">
      <c r="A196" s="12" t="s">
        <v>332</v>
      </c>
      <c r="B196" s="6" t="s">
        <v>333</v>
      </c>
      <c r="C196" s="12" t="s">
        <v>187</v>
      </c>
      <c r="D196" s="57">
        <v>12</v>
      </c>
      <c r="E196" s="29">
        <f t="shared" si="155"/>
        <v>45.765999999999991</v>
      </c>
      <c r="F196" s="29">
        <f t="shared" si="156"/>
        <v>19.614000000000004</v>
      </c>
      <c r="G196" s="23">
        <v>65.38</v>
      </c>
      <c r="H196" s="29">
        <f t="shared" si="157"/>
        <v>549.19199999999989</v>
      </c>
      <c r="I196" s="29">
        <f t="shared" si="158"/>
        <v>235.36800000000005</v>
      </c>
      <c r="J196" s="23">
        <f t="shared" si="159"/>
        <v>784.56</v>
      </c>
      <c r="K196" s="36">
        <v>46.88</v>
      </c>
      <c r="L196" s="47"/>
    </row>
    <row r="197" spans="1:12" s="5" customFormat="1">
      <c r="A197" s="12" t="s">
        <v>334</v>
      </c>
      <c r="B197" s="6" t="s">
        <v>335</v>
      </c>
      <c r="C197" s="12" t="s">
        <v>122</v>
      </c>
      <c r="D197" s="57">
        <v>179</v>
      </c>
      <c r="E197" s="29">
        <f t="shared" si="155"/>
        <v>1.708</v>
      </c>
      <c r="F197" s="29">
        <f t="shared" si="156"/>
        <v>0.73199999999999998</v>
      </c>
      <c r="G197" s="23">
        <v>2.44</v>
      </c>
      <c r="H197" s="29">
        <f t="shared" si="157"/>
        <v>305.73199999999997</v>
      </c>
      <c r="I197" s="29">
        <f t="shared" si="158"/>
        <v>131.02799999999999</v>
      </c>
      <c r="J197" s="23">
        <f t="shared" si="159"/>
        <v>436.76</v>
      </c>
      <c r="K197" s="36"/>
      <c r="L197" s="47"/>
    </row>
    <row r="198" spans="1:12" s="5" customFormat="1">
      <c r="A198" s="12" t="s">
        <v>336</v>
      </c>
      <c r="B198" s="6" t="s">
        <v>337</v>
      </c>
      <c r="C198" s="12" t="s">
        <v>122</v>
      </c>
      <c r="D198" s="57">
        <v>128.30000000000001</v>
      </c>
      <c r="E198" s="29">
        <f t="shared" si="155"/>
        <v>5.7119999999999997</v>
      </c>
      <c r="F198" s="29">
        <f t="shared" si="156"/>
        <v>2.4480000000000004</v>
      </c>
      <c r="G198" s="23">
        <v>8.16</v>
      </c>
      <c r="H198" s="29">
        <f t="shared" si="157"/>
        <v>732.84960000000001</v>
      </c>
      <c r="I198" s="29">
        <f t="shared" si="158"/>
        <v>314.0784000000001</v>
      </c>
      <c r="J198" s="23">
        <f t="shared" si="159"/>
        <v>1046.9280000000001</v>
      </c>
      <c r="K198" s="36"/>
      <c r="L198" s="47"/>
    </row>
    <row r="199" spans="1:12" s="5" customFormat="1">
      <c r="A199" s="12" t="s">
        <v>338</v>
      </c>
      <c r="B199" s="6" t="s">
        <v>339</v>
      </c>
      <c r="C199" s="12" t="s">
        <v>122</v>
      </c>
      <c r="D199" s="57">
        <v>60</v>
      </c>
      <c r="E199" s="29">
        <f t="shared" si="155"/>
        <v>16.288999999999998</v>
      </c>
      <c r="F199" s="29">
        <f t="shared" si="156"/>
        <v>6.9810000000000016</v>
      </c>
      <c r="G199" s="23">
        <v>23.27</v>
      </c>
      <c r="H199" s="29">
        <f t="shared" si="157"/>
        <v>977.33999999999992</v>
      </c>
      <c r="I199" s="29">
        <f t="shared" si="158"/>
        <v>418.86000000000013</v>
      </c>
      <c r="J199" s="23">
        <f t="shared" si="159"/>
        <v>1396.2</v>
      </c>
      <c r="K199" s="36"/>
      <c r="L199" s="47"/>
    </row>
    <row r="200" spans="1:12" s="5" customFormat="1" ht="12.75" customHeight="1">
      <c r="A200" s="12" t="s">
        <v>340</v>
      </c>
      <c r="B200" s="6" t="s">
        <v>341</v>
      </c>
      <c r="C200" s="12" t="s">
        <v>187</v>
      </c>
      <c r="D200" s="57">
        <v>15</v>
      </c>
      <c r="E200" s="29">
        <f t="shared" si="155"/>
        <v>64.378999999999991</v>
      </c>
      <c r="F200" s="29">
        <f t="shared" si="156"/>
        <v>27.591000000000008</v>
      </c>
      <c r="G200" s="23">
        <v>91.97</v>
      </c>
      <c r="H200" s="29">
        <f t="shared" si="157"/>
        <v>965.68499999999983</v>
      </c>
      <c r="I200" s="29">
        <f t="shared" si="158"/>
        <v>413.86500000000012</v>
      </c>
      <c r="J200" s="23">
        <f t="shared" si="159"/>
        <v>1379.55</v>
      </c>
      <c r="K200" s="36"/>
      <c r="L200" s="47"/>
    </row>
    <row r="201" spans="1:12" s="5" customFormat="1" ht="12.75" customHeight="1">
      <c r="A201" s="12" t="s">
        <v>342</v>
      </c>
      <c r="B201" s="17" t="s">
        <v>343</v>
      </c>
      <c r="C201" s="12" t="s">
        <v>187</v>
      </c>
      <c r="D201" s="57">
        <v>1</v>
      </c>
      <c r="E201" s="29">
        <f t="shared" si="155"/>
        <v>54.844999999999992</v>
      </c>
      <c r="F201" s="29">
        <f t="shared" si="156"/>
        <v>23.505000000000003</v>
      </c>
      <c r="G201" s="23">
        <v>78.349999999999994</v>
      </c>
      <c r="H201" s="29">
        <f t="shared" si="157"/>
        <v>54.844999999999992</v>
      </c>
      <c r="I201" s="29">
        <f t="shared" si="158"/>
        <v>23.505000000000003</v>
      </c>
      <c r="J201" s="23">
        <f t="shared" si="159"/>
        <v>78.349999999999994</v>
      </c>
      <c r="K201" s="36">
        <v>91.88</v>
      </c>
      <c r="L201" s="47"/>
    </row>
    <row r="202" spans="1:12" s="5" customFormat="1" ht="12.75" customHeight="1">
      <c r="A202" s="12" t="s">
        <v>344</v>
      </c>
      <c r="B202" s="17" t="s">
        <v>630</v>
      </c>
      <c r="C202" s="12" t="s">
        <v>187</v>
      </c>
      <c r="D202" s="57">
        <v>1</v>
      </c>
      <c r="E202" s="29">
        <f t="shared" si="155"/>
        <v>1171.9749999999999</v>
      </c>
      <c r="F202" s="29">
        <f t="shared" si="156"/>
        <v>502.27500000000009</v>
      </c>
      <c r="G202" s="23">
        <v>1674.25</v>
      </c>
      <c r="H202" s="29">
        <f t="shared" si="157"/>
        <v>1171.9749999999999</v>
      </c>
      <c r="I202" s="29">
        <f t="shared" si="158"/>
        <v>502.27500000000009</v>
      </c>
      <c r="J202" s="23">
        <f t="shared" si="159"/>
        <v>1674.25</v>
      </c>
      <c r="K202" s="36"/>
      <c r="L202" s="47"/>
    </row>
    <row r="203" spans="1:12" s="5" customFormat="1" ht="12.75" customHeight="1">
      <c r="A203" s="12" t="s">
        <v>345</v>
      </c>
      <c r="B203" s="17" t="s">
        <v>631</v>
      </c>
      <c r="C203" s="12" t="s">
        <v>187</v>
      </c>
      <c r="D203" s="57">
        <v>1</v>
      </c>
      <c r="E203" s="29">
        <f t="shared" si="155"/>
        <v>13.545</v>
      </c>
      <c r="F203" s="29">
        <f t="shared" si="156"/>
        <v>5.8050000000000015</v>
      </c>
      <c r="G203" s="23">
        <v>19.350000000000001</v>
      </c>
      <c r="H203" s="29">
        <f t="shared" si="157"/>
        <v>13.545</v>
      </c>
      <c r="I203" s="29">
        <f t="shared" si="158"/>
        <v>5.8050000000000015</v>
      </c>
      <c r="J203" s="23">
        <f t="shared" si="159"/>
        <v>19.350000000000001</v>
      </c>
      <c r="K203" s="36">
        <v>166.88</v>
      </c>
      <c r="L203" s="47"/>
    </row>
    <row r="204" spans="1:12" s="5" customFormat="1" ht="12.75" customHeight="1">
      <c r="A204" s="12" t="s">
        <v>346</v>
      </c>
      <c r="B204" s="17" t="s">
        <v>347</v>
      </c>
      <c r="C204" s="12" t="s">
        <v>122</v>
      </c>
      <c r="D204" s="57">
        <v>24</v>
      </c>
      <c r="E204" s="29">
        <f t="shared" si="155"/>
        <v>3.1849999999999996</v>
      </c>
      <c r="F204" s="29">
        <f t="shared" si="156"/>
        <v>1.3650000000000002</v>
      </c>
      <c r="G204" s="23">
        <v>4.55</v>
      </c>
      <c r="H204" s="29">
        <f t="shared" si="157"/>
        <v>76.44</v>
      </c>
      <c r="I204" s="29">
        <f t="shared" si="158"/>
        <v>32.760000000000005</v>
      </c>
      <c r="J204" s="23">
        <f t="shared" si="159"/>
        <v>109.2</v>
      </c>
      <c r="K204" s="36">
        <v>31.94</v>
      </c>
      <c r="L204" s="47"/>
    </row>
    <row r="205" spans="1:12" s="5" customFormat="1" ht="12.75" customHeight="1">
      <c r="A205" s="12" t="s">
        <v>348</v>
      </c>
      <c r="B205" s="17" t="s">
        <v>349</v>
      </c>
      <c r="C205" s="12" t="s">
        <v>187</v>
      </c>
      <c r="D205" s="57">
        <v>1</v>
      </c>
      <c r="E205" s="29">
        <f t="shared" si="155"/>
        <v>33.215000000000003</v>
      </c>
      <c r="F205" s="29">
        <f t="shared" si="156"/>
        <v>14.234999999999999</v>
      </c>
      <c r="G205" s="23">
        <v>47.45</v>
      </c>
      <c r="H205" s="29">
        <f t="shared" si="157"/>
        <v>33.215000000000003</v>
      </c>
      <c r="I205" s="29">
        <f t="shared" si="158"/>
        <v>14.234999999999999</v>
      </c>
      <c r="J205" s="23">
        <f t="shared" si="159"/>
        <v>47.45</v>
      </c>
      <c r="K205" s="36"/>
      <c r="L205" s="47"/>
    </row>
    <row r="206" spans="1:12" s="5" customFormat="1" ht="12.75" customHeight="1">
      <c r="A206" s="12" t="s">
        <v>350</v>
      </c>
      <c r="B206" s="17" t="s">
        <v>351</v>
      </c>
      <c r="C206" s="12" t="s">
        <v>187</v>
      </c>
      <c r="D206" s="57">
        <v>2</v>
      </c>
      <c r="E206" s="29">
        <f t="shared" si="155"/>
        <v>48.271999999999991</v>
      </c>
      <c r="F206" s="29">
        <f t="shared" si="156"/>
        <v>20.688000000000002</v>
      </c>
      <c r="G206" s="23">
        <v>68.959999999999994</v>
      </c>
      <c r="H206" s="29">
        <f t="shared" si="157"/>
        <v>96.543999999999983</v>
      </c>
      <c r="I206" s="29">
        <f t="shared" si="158"/>
        <v>41.376000000000005</v>
      </c>
      <c r="J206" s="23">
        <f t="shared" si="159"/>
        <v>137.91999999999999</v>
      </c>
      <c r="K206" s="36"/>
      <c r="L206" s="47"/>
    </row>
    <row r="207" spans="1:12" s="5" customFormat="1" ht="12.75" customHeight="1">
      <c r="A207" s="12" t="s">
        <v>352</v>
      </c>
      <c r="B207" s="17" t="s">
        <v>353</v>
      </c>
      <c r="C207" s="12" t="s">
        <v>187</v>
      </c>
      <c r="D207" s="57">
        <v>1</v>
      </c>
      <c r="E207" s="29">
        <f t="shared" si="155"/>
        <v>165.12299999999999</v>
      </c>
      <c r="F207" s="29">
        <f t="shared" si="156"/>
        <v>70.766999999999996</v>
      </c>
      <c r="G207" s="23">
        <v>235.89</v>
      </c>
      <c r="H207" s="29">
        <f t="shared" si="157"/>
        <v>165.12299999999999</v>
      </c>
      <c r="I207" s="29">
        <f t="shared" si="158"/>
        <v>70.766999999999996</v>
      </c>
      <c r="J207" s="23">
        <f t="shared" si="159"/>
        <v>235.89</v>
      </c>
      <c r="K207" s="36"/>
      <c r="L207" s="47"/>
    </row>
    <row r="208" spans="1:12" s="5" customFormat="1">
      <c r="A208" s="12" t="s">
        <v>354</v>
      </c>
      <c r="B208" s="17" t="s">
        <v>355</v>
      </c>
      <c r="C208" s="12" t="s">
        <v>187</v>
      </c>
      <c r="D208" s="57">
        <v>9</v>
      </c>
      <c r="E208" s="29">
        <f t="shared" si="155"/>
        <v>56.447999999999993</v>
      </c>
      <c r="F208" s="29">
        <f t="shared" si="156"/>
        <v>24.192000000000007</v>
      </c>
      <c r="G208" s="23">
        <v>80.64</v>
      </c>
      <c r="H208" s="29">
        <f t="shared" si="157"/>
        <v>508.03199999999993</v>
      </c>
      <c r="I208" s="29">
        <f t="shared" si="158"/>
        <v>217.72800000000007</v>
      </c>
      <c r="J208" s="23">
        <f t="shared" si="159"/>
        <v>725.76</v>
      </c>
      <c r="K208" s="36"/>
      <c r="L208" s="47"/>
    </row>
    <row r="209" spans="1:12" s="5" customFormat="1" ht="12.75" customHeight="1">
      <c r="A209" s="12" t="s">
        <v>632</v>
      </c>
      <c r="B209" s="17" t="s">
        <v>593</v>
      </c>
      <c r="C209" s="12" t="s">
        <v>187</v>
      </c>
      <c r="D209" s="57">
        <v>2</v>
      </c>
      <c r="E209" s="29">
        <f t="shared" si="155"/>
        <v>132.46099999999998</v>
      </c>
      <c r="F209" s="29">
        <f t="shared" si="156"/>
        <v>56.769000000000005</v>
      </c>
      <c r="G209" s="23">
        <v>189.23</v>
      </c>
      <c r="H209" s="29">
        <f t="shared" si="157"/>
        <v>264.92199999999997</v>
      </c>
      <c r="I209" s="29">
        <f t="shared" si="158"/>
        <v>113.53800000000001</v>
      </c>
      <c r="J209" s="23">
        <f t="shared" si="159"/>
        <v>378.46</v>
      </c>
      <c r="K209" s="36"/>
      <c r="L209" s="47"/>
    </row>
    <row r="210" spans="1:12" s="5" customFormat="1" ht="12.75" customHeight="1">
      <c r="A210" s="15" t="s">
        <v>356</v>
      </c>
      <c r="B210" s="60" t="s">
        <v>357</v>
      </c>
      <c r="C210" s="17"/>
      <c r="D210" s="17"/>
      <c r="E210" s="29"/>
      <c r="F210" s="29"/>
      <c r="G210" s="23"/>
      <c r="H210" s="24">
        <f>SUM(H211:H213)</f>
        <v>672.322</v>
      </c>
      <c r="I210" s="24">
        <f t="shared" ref="I210:J210" si="160">SUM(I211:I213)</f>
        <v>288.13800000000003</v>
      </c>
      <c r="J210" s="24">
        <f t="shared" si="160"/>
        <v>960.46</v>
      </c>
      <c r="K210" s="36">
        <v>1846.79</v>
      </c>
      <c r="L210" s="47"/>
    </row>
    <row r="211" spans="1:12" s="5" customFormat="1">
      <c r="A211" s="12" t="s">
        <v>358</v>
      </c>
      <c r="B211" s="17" t="s">
        <v>359</v>
      </c>
      <c r="C211" s="12" t="s">
        <v>122</v>
      </c>
      <c r="D211" s="57">
        <v>12</v>
      </c>
      <c r="E211" s="29">
        <f t="shared" ref="E211:E213" si="161">G211*70%</f>
        <v>23.568999999999999</v>
      </c>
      <c r="F211" s="29">
        <f t="shared" ref="F211:F213" si="162">G211-E211</f>
        <v>10.101000000000003</v>
      </c>
      <c r="G211" s="23">
        <v>33.67</v>
      </c>
      <c r="H211" s="29">
        <f t="shared" ref="H211:H213" si="163">D211*E211</f>
        <v>282.82799999999997</v>
      </c>
      <c r="I211" s="29">
        <f t="shared" ref="I211:I213" si="164">D211*F211</f>
        <v>121.21200000000003</v>
      </c>
      <c r="J211" s="23">
        <f t="shared" ref="J211:J213" si="165">H211+I211</f>
        <v>404.04</v>
      </c>
      <c r="K211" s="36">
        <v>249.38</v>
      </c>
      <c r="L211" s="47"/>
    </row>
    <row r="212" spans="1:12" s="5" customFormat="1">
      <c r="A212" s="12" t="s">
        <v>360</v>
      </c>
      <c r="B212" s="17" t="s">
        <v>361</v>
      </c>
      <c r="C212" s="12" t="s">
        <v>122</v>
      </c>
      <c r="D212" s="57">
        <v>18</v>
      </c>
      <c r="E212" s="29">
        <f t="shared" si="161"/>
        <v>21.328999999999997</v>
      </c>
      <c r="F212" s="29">
        <f t="shared" si="162"/>
        <v>9.1410000000000018</v>
      </c>
      <c r="G212" s="23">
        <v>30.47</v>
      </c>
      <c r="H212" s="29">
        <f t="shared" si="163"/>
        <v>383.92199999999997</v>
      </c>
      <c r="I212" s="29">
        <f t="shared" si="164"/>
        <v>164.53800000000004</v>
      </c>
      <c r="J212" s="23">
        <f t="shared" si="165"/>
        <v>548.46</v>
      </c>
      <c r="K212" s="36"/>
      <c r="L212" s="47"/>
    </row>
    <row r="213" spans="1:12" s="5" customFormat="1" ht="12.75" customHeight="1">
      <c r="A213" s="12" t="s">
        <v>362</v>
      </c>
      <c r="B213" s="17" t="s">
        <v>363</v>
      </c>
      <c r="C213" s="12" t="s">
        <v>187</v>
      </c>
      <c r="D213" s="57">
        <v>2</v>
      </c>
      <c r="E213" s="29">
        <f t="shared" si="161"/>
        <v>2.786</v>
      </c>
      <c r="F213" s="29">
        <f t="shared" si="162"/>
        <v>1.194</v>
      </c>
      <c r="G213" s="23">
        <v>3.98</v>
      </c>
      <c r="H213" s="29">
        <f t="shared" si="163"/>
        <v>5.5720000000000001</v>
      </c>
      <c r="I213" s="29">
        <f t="shared" si="164"/>
        <v>2.3879999999999999</v>
      </c>
      <c r="J213" s="23">
        <f t="shared" si="165"/>
        <v>7.96</v>
      </c>
      <c r="K213" s="36"/>
      <c r="L213" s="47"/>
    </row>
    <row r="214" spans="1:12" s="5" customFormat="1" ht="12.75" customHeight="1">
      <c r="A214" s="15" t="s">
        <v>364</v>
      </c>
      <c r="B214" s="60" t="s">
        <v>365</v>
      </c>
      <c r="C214" s="17"/>
      <c r="D214" s="17"/>
      <c r="E214" s="29"/>
      <c r="F214" s="29"/>
      <c r="G214" s="23"/>
      <c r="H214" s="24">
        <f>H215+H219</f>
        <v>4416.3069999999998</v>
      </c>
      <c r="I214" s="24">
        <f t="shared" ref="I214:J214" si="166">I215+I219</f>
        <v>1892.703</v>
      </c>
      <c r="J214" s="24">
        <f t="shared" si="166"/>
        <v>6309.0099999999993</v>
      </c>
      <c r="K214" s="36">
        <v>791.78</v>
      </c>
      <c r="L214" s="47"/>
    </row>
    <row r="215" spans="1:12" s="5" customFormat="1" ht="13.5" customHeight="1">
      <c r="A215" s="15" t="s">
        <v>366</v>
      </c>
      <c r="B215" s="60" t="s">
        <v>367</v>
      </c>
      <c r="C215" s="17"/>
      <c r="D215" s="17"/>
      <c r="E215" s="29"/>
      <c r="F215" s="29"/>
      <c r="G215" s="23"/>
      <c r="H215" s="24">
        <f>SUM(H216:H218)</f>
        <v>3080.9519999999998</v>
      </c>
      <c r="I215" s="24">
        <f t="shared" ref="I215:J215" si="167">SUM(I216:I218)</f>
        <v>1320.4079999999999</v>
      </c>
      <c r="J215" s="24">
        <f t="shared" si="167"/>
        <v>4401.3599999999997</v>
      </c>
      <c r="K215" s="36"/>
      <c r="L215" s="47"/>
    </row>
    <row r="216" spans="1:12" s="5" customFormat="1" ht="25.5">
      <c r="A216" s="12" t="s">
        <v>368</v>
      </c>
      <c r="B216" s="6" t="s">
        <v>369</v>
      </c>
      <c r="C216" s="12" t="s">
        <v>122</v>
      </c>
      <c r="D216" s="64">
        <v>48</v>
      </c>
      <c r="E216" s="29">
        <f t="shared" ref="E216:E218" si="168">G216*70%</f>
        <v>11.738999999999999</v>
      </c>
      <c r="F216" s="29">
        <f t="shared" ref="F216:F218" si="169">G216-E216</f>
        <v>5.0310000000000006</v>
      </c>
      <c r="G216" s="23">
        <v>16.77</v>
      </c>
      <c r="H216" s="29">
        <f t="shared" ref="H216:H218" si="170">D216*E216</f>
        <v>563.47199999999998</v>
      </c>
      <c r="I216" s="29">
        <f t="shared" ref="I216:I218" si="171">D216*F216</f>
        <v>241.48800000000003</v>
      </c>
      <c r="J216" s="23">
        <f t="shared" ref="J216:J218" si="172">H216+I216</f>
        <v>804.96</v>
      </c>
      <c r="K216" s="36"/>
      <c r="L216" s="47"/>
    </row>
    <row r="217" spans="1:12" s="5" customFormat="1" ht="25.5">
      <c r="A217" s="12" t="s">
        <v>370</v>
      </c>
      <c r="B217" s="6" t="s">
        <v>371</v>
      </c>
      <c r="C217" s="12" t="s">
        <v>122</v>
      </c>
      <c r="D217" s="64">
        <v>21</v>
      </c>
      <c r="E217" s="29">
        <f t="shared" si="168"/>
        <v>15.932</v>
      </c>
      <c r="F217" s="29">
        <f t="shared" si="169"/>
        <v>6.8280000000000012</v>
      </c>
      <c r="G217" s="23">
        <v>22.76</v>
      </c>
      <c r="H217" s="29">
        <f t="shared" si="170"/>
        <v>334.572</v>
      </c>
      <c r="I217" s="29">
        <f t="shared" si="171"/>
        <v>143.38800000000003</v>
      </c>
      <c r="J217" s="23">
        <f t="shared" si="172"/>
        <v>477.96000000000004</v>
      </c>
      <c r="K217" s="36"/>
      <c r="L217" s="47"/>
    </row>
    <row r="218" spans="1:12" s="5" customFormat="1" ht="25.5">
      <c r="A218" s="12" t="s">
        <v>372</v>
      </c>
      <c r="B218" s="6" t="s">
        <v>373</v>
      </c>
      <c r="C218" s="12" t="s">
        <v>122</v>
      </c>
      <c r="D218" s="64">
        <v>78</v>
      </c>
      <c r="E218" s="29">
        <f t="shared" si="168"/>
        <v>27.985999999999997</v>
      </c>
      <c r="F218" s="29">
        <f t="shared" si="169"/>
        <v>11.994</v>
      </c>
      <c r="G218" s="23">
        <v>39.979999999999997</v>
      </c>
      <c r="H218" s="29">
        <f t="shared" si="170"/>
        <v>2182.9079999999999</v>
      </c>
      <c r="I218" s="29">
        <f t="shared" si="171"/>
        <v>935.53199999999993</v>
      </c>
      <c r="J218" s="23">
        <f t="shared" si="172"/>
        <v>3118.4399999999996</v>
      </c>
      <c r="K218" s="36"/>
      <c r="L218" s="47"/>
    </row>
    <row r="219" spans="1:12" s="5" customFormat="1">
      <c r="A219" s="15" t="s">
        <v>374</v>
      </c>
      <c r="B219" s="60" t="s">
        <v>375</v>
      </c>
      <c r="C219" s="17"/>
      <c r="D219" s="17"/>
      <c r="E219" s="29"/>
      <c r="F219" s="29"/>
      <c r="G219" s="23"/>
      <c r="H219" s="24">
        <f>SUM(H220:H228)</f>
        <v>1335.3549999999998</v>
      </c>
      <c r="I219" s="24">
        <f t="shared" ref="I219:J219" si="173">SUM(I220:I228)</f>
        <v>572.29499999999996</v>
      </c>
      <c r="J219" s="24">
        <f t="shared" si="173"/>
        <v>1907.6499999999999</v>
      </c>
      <c r="K219" s="36"/>
      <c r="L219" s="47"/>
    </row>
    <row r="220" spans="1:12" s="5" customFormat="1">
      <c r="A220" s="12" t="s">
        <v>376</v>
      </c>
      <c r="B220" s="56" t="s">
        <v>377</v>
      </c>
      <c r="C220" s="12" t="s">
        <v>187</v>
      </c>
      <c r="D220" s="65">
        <v>7</v>
      </c>
      <c r="E220" s="29">
        <f t="shared" ref="E220:E228" si="174">G220*70%</f>
        <v>15.077999999999998</v>
      </c>
      <c r="F220" s="29">
        <f t="shared" ref="F220:F228" si="175">G220-E220</f>
        <v>6.4620000000000015</v>
      </c>
      <c r="G220" s="23">
        <v>21.54</v>
      </c>
      <c r="H220" s="29">
        <f t="shared" ref="H220:H228" si="176">D220*E220</f>
        <v>105.54599999999998</v>
      </c>
      <c r="I220" s="29">
        <f t="shared" ref="I220:I228" si="177">D220*F220</f>
        <v>45.234000000000009</v>
      </c>
      <c r="J220" s="23">
        <f t="shared" ref="J220:J228" si="178">H220+I220</f>
        <v>150.77999999999997</v>
      </c>
      <c r="K220" s="36"/>
      <c r="L220" s="47"/>
    </row>
    <row r="221" spans="1:12" s="5" customFormat="1">
      <c r="A221" s="12" t="s">
        <v>378</v>
      </c>
      <c r="B221" s="56" t="s">
        <v>379</v>
      </c>
      <c r="C221" s="13" t="s">
        <v>187</v>
      </c>
      <c r="D221" s="66">
        <v>8</v>
      </c>
      <c r="E221" s="29">
        <f t="shared" si="174"/>
        <v>80.661000000000001</v>
      </c>
      <c r="F221" s="29">
        <f t="shared" si="175"/>
        <v>34.569000000000003</v>
      </c>
      <c r="G221" s="23">
        <v>115.23</v>
      </c>
      <c r="H221" s="29">
        <f t="shared" si="176"/>
        <v>645.28800000000001</v>
      </c>
      <c r="I221" s="29">
        <f t="shared" si="177"/>
        <v>276.55200000000002</v>
      </c>
      <c r="J221" s="23">
        <f t="shared" si="178"/>
        <v>921.84</v>
      </c>
      <c r="K221" s="36"/>
      <c r="L221" s="47"/>
    </row>
    <row r="222" spans="1:12" s="5" customFormat="1">
      <c r="A222" s="12" t="s">
        <v>380</v>
      </c>
      <c r="B222" s="56" t="s">
        <v>381</v>
      </c>
      <c r="C222" s="13" t="s">
        <v>187</v>
      </c>
      <c r="D222" s="66">
        <v>8</v>
      </c>
      <c r="E222" s="29">
        <f t="shared" si="174"/>
        <v>18.577999999999999</v>
      </c>
      <c r="F222" s="29">
        <f t="shared" si="175"/>
        <v>7.9619999999999997</v>
      </c>
      <c r="G222" s="23">
        <v>26.54</v>
      </c>
      <c r="H222" s="29">
        <f t="shared" si="176"/>
        <v>148.624</v>
      </c>
      <c r="I222" s="29">
        <f t="shared" si="177"/>
        <v>63.695999999999998</v>
      </c>
      <c r="J222" s="23">
        <f t="shared" si="178"/>
        <v>212.32</v>
      </c>
      <c r="K222" s="36"/>
      <c r="L222" s="47"/>
    </row>
    <row r="223" spans="1:12" s="5" customFormat="1">
      <c r="A223" s="12" t="s">
        <v>382</v>
      </c>
      <c r="B223" s="56" t="s">
        <v>383</v>
      </c>
      <c r="C223" s="12" t="s">
        <v>187</v>
      </c>
      <c r="D223" s="65">
        <v>1</v>
      </c>
      <c r="E223" s="29">
        <f t="shared" si="174"/>
        <v>68.99199999999999</v>
      </c>
      <c r="F223" s="29">
        <f t="shared" si="175"/>
        <v>29.568000000000012</v>
      </c>
      <c r="G223" s="23">
        <v>98.56</v>
      </c>
      <c r="H223" s="29">
        <f t="shared" si="176"/>
        <v>68.99199999999999</v>
      </c>
      <c r="I223" s="29">
        <f t="shared" si="177"/>
        <v>29.568000000000012</v>
      </c>
      <c r="J223" s="23">
        <f t="shared" si="178"/>
        <v>98.56</v>
      </c>
      <c r="K223" s="36"/>
      <c r="L223" s="47"/>
    </row>
    <row r="224" spans="1:12" s="5" customFormat="1">
      <c r="A224" s="12" t="s">
        <v>384</v>
      </c>
      <c r="B224" s="56" t="s">
        <v>385</v>
      </c>
      <c r="C224" s="12" t="s">
        <v>187</v>
      </c>
      <c r="D224" s="65">
        <v>2</v>
      </c>
      <c r="E224" s="29">
        <f t="shared" si="174"/>
        <v>24.388000000000002</v>
      </c>
      <c r="F224" s="29">
        <f t="shared" si="175"/>
        <v>10.452000000000002</v>
      </c>
      <c r="G224" s="23">
        <v>34.840000000000003</v>
      </c>
      <c r="H224" s="29">
        <f t="shared" si="176"/>
        <v>48.776000000000003</v>
      </c>
      <c r="I224" s="29">
        <f t="shared" si="177"/>
        <v>20.904000000000003</v>
      </c>
      <c r="J224" s="23">
        <f t="shared" si="178"/>
        <v>69.680000000000007</v>
      </c>
      <c r="K224" s="36"/>
      <c r="L224" s="47"/>
    </row>
    <row r="225" spans="1:12" s="5" customFormat="1">
      <c r="A225" s="12" t="s">
        <v>386</v>
      </c>
      <c r="B225" s="56" t="s">
        <v>387</v>
      </c>
      <c r="C225" s="12" t="s">
        <v>187</v>
      </c>
      <c r="D225" s="65">
        <v>1</v>
      </c>
      <c r="E225" s="29">
        <f t="shared" si="174"/>
        <v>62.58</v>
      </c>
      <c r="F225" s="29">
        <f t="shared" si="175"/>
        <v>26.820000000000007</v>
      </c>
      <c r="G225" s="23">
        <v>89.4</v>
      </c>
      <c r="H225" s="29">
        <f t="shared" si="176"/>
        <v>62.58</v>
      </c>
      <c r="I225" s="29">
        <f t="shared" si="177"/>
        <v>26.820000000000007</v>
      </c>
      <c r="J225" s="23">
        <f t="shared" si="178"/>
        <v>89.4</v>
      </c>
      <c r="K225" s="36"/>
      <c r="L225" s="47"/>
    </row>
    <row r="226" spans="1:12" s="5" customFormat="1">
      <c r="A226" s="12" t="s">
        <v>388</v>
      </c>
      <c r="B226" s="56" t="s">
        <v>389</v>
      </c>
      <c r="C226" s="12" t="s">
        <v>187</v>
      </c>
      <c r="D226" s="65">
        <v>1</v>
      </c>
      <c r="E226" s="29">
        <f t="shared" si="174"/>
        <v>163.79999999999998</v>
      </c>
      <c r="F226" s="29">
        <f t="shared" si="175"/>
        <v>70.200000000000017</v>
      </c>
      <c r="G226" s="23">
        <v>234</v>
      </c>
      <c r="H226" s="29">
        <f t="shared" si="176"/>
        <v>163.79999999999998</v>
      </c>
      <c r="I226" s="29">
        <f t="shared" si="177"/>
        <v>70.200000000000017</v>
      </c>
      <c r="J226" s="23">
        <f t="shared" si="178"/>
        <v>234</v>
      </c>
      <c r="K226" s="36"/>
      <c r="L226" s="47"/>
    </row>
    <row r="227" spans="1:12" s="5" customFormat="1">
      <c r="A227" s="12" t="s">
        <v>390</v>
      </c>
      <c r="B227" s="56" t="s">
        <v>391</v>
      </c>
      <c r="C227" s="12" t="s">
        <v>187</v>
      </c>
      <c r="D227" s="65">
        <v>1</v>
      </c>
      <c r="E227" s="29">
        <f t="shared" si="174"/>
        <v>17.584</v>
      </c>
      <c r="F227" s="29">
        <f t="shared" si="175"/>
        <v>7.5360000000000014</v>
      </c>
      <c r="G227" s="23">
        <v>25.12</v>
      </c>
      <c r="H227" s="29">
        <f t="shared" si="176"/>
        <v>17.584</v>
      </c>
      <c r="I227" s="29">
        <f t="shared" si="177"/>
        <v>7.5360000000000014</v>
      </c>
      <c r="J227" s="23">
        <f t="shared" si="178"/>
        <v>25.12</v>
      </c>
      <c r="K227" s="36"/>
      <c r="L227" s="47"/>
    </row>
    <row r="228" spans="1:12" s="5" customFormat="1" ht="12.75" customHeight="1">
      <c r="A228" s="12" t="s">
        <v>392</v>
      </c>
      <c r="B228" s="56" t="s">
        <v>393</v>
      </c>
      <c r="C228" s="22" t="s">
        <v>122</v>
      </c>
      <c r="D228" s="65">
        <v>13</v>
      </c>
      <c r="E228" s="29">
        <f t="shared" si="174"/>
        <v>5.7050000000000001</v>
      </c>
      <c r="F228" s="29">
        <f t="shared" si="175"/>
        <v>2.4450000000000003</v>
      </c>
      <c r="G228" s="114">
        <v>8.15</v>
      </c>
      <c r="H228" s="29">
        <f t="shared" si="176"/>
        <v>74.165000000000006</v>
      </c>
      <c r="I228" s="29">
        <f t="shared" si="177"/>
        <v>31.785000000000004</v>
      </c>
      <c r="J228" s="23">
        <f t="shared" si="178"/>
        <v>105.95000000000002</v>
      </c>
      <c r="K228" s="36"/>
      <c r="L228" s="47"/>
    </row>
    <row r="229" spans="1:12" s="5" customFormat="1">
      <c r="A229" s="15"/>
      <c r="B229" s="60" t="s">
        <v>651</v>
      </c>
      <c r="C229" s="15"/>
      <c r="D229" s="90"/>
      <c r="E229" s="24"/>
      <c r="F229" s="24"/>
      <c r="G229" s="39"/>
      <c r="H229" s="24">
        <f>H188+H210+H214</f>
        <v>13054.970599999997</v>
      </c>
      <c r="I229" s="24">
        <f t="shared" ref="I229:J229" si="179">I188+I210+I214</f>
        <v>5594.9874000000009</v>
      </c>
      <c r="J229" s="24">
        <f t="shared" si="179"/>
        <v>18649.957999999999</v>
      </c>
      <c r="K229" s="36"/>
      <c r="L229" s="47"/>
    </row>
    <row r="230" spans="1:12" s="5" customFormat="1" ht="12.75" customHeight="1">
      <c r="A230" s="77" t="s">
        <v>394</v>
      </c>
      <c r="B230" s="77" t="s">
        <v>633</v>
      </c>
      <c r="C230" s="77"/>
      <c r="D230" s="77"/>
      <c r="E230" s="95"/>
      <c r="F230" s="95"/>
      <c r="G230" s="94"/>
      <c r="H230" s="70"/>
      <c r="I230" s="70"/>
      <c r="J230" s="70"/>
      <c r="K230" s="36"/>
      <c r="L230" s="47"/>
    </row>
    <row r="231" spans="1:12" s="5" customFormat="1" ht="12.75" customHeight="1">
      <c r="A231" s="12" t="s">
        <v>395</v>
      </c>
      <c r="B231" s="6" t="s">
        <v>396</v>
      </c>
      <c r="C231" s="12" t="s">
        <v>187</v>
      </c>
      <c r="D231" s="57">
        <v>15</v>
      </c>
      <c r="E231" s="29">
        <f t="shared" ref="E231:E255" si="180">G231*70%</f>
        <v>1.323</v>
      </c>
      <c r="F231" s="29">
        <f t="shared" ref="F231:F255" si="181">G231-E231</f>
        <v>0.56699999999999995</v>
      </c>
      <c r="G231" s="23">
        <v>1.89</v>
      </c>
      <c r="H231" s="29">
        <f t="shared" ref="H231:H255" si="182">D231*E231</f>
        <v>19.844999999999999</v>
      </c>
      <c r="I231" s="29">
        <f t="shared" ref="I231:I255" si="183">D231*F231</f>
        <v>8.504999999999999</v>
      </c>
      <c r="J231" s="23">
        <f t="shared" ref="J231:J255" si="184">H231+I231</f>
        <v>28.349999999999998</v>
      </c>
      <c r="K231" s="36"/>
      <c r="L231" s="47"/>
    </row>
    <row r="232" spans="1:12" s="5" customFormat="1" ht="12.75" customHeight="1">
      <c r="A232" s="12" t="s">
        <v>397</v>
      </c>
      <c r="B232" s="6" t="s">
        <v>634</v>
      </c>
      <c r="C232" s="12" t="s">
        <v>187</v>
      </c>
      <c r="D232" s="57">
        <v>1</v>
      </c>
      <c r="E232" s="29">
        <f t="shared" si="180"/>
        <v>4.165</v>
      </c>
      <c r="F232" s="29">
        <f t="shared" si="181"/>
        <v>1.7850000000000001</v>
      </c>
      <c r="G232" s="23">
        <v>5.95</v>
      </c>
      <c r="H232" s="29">
        <f t="shared" si="182"/>
        <v>4.165</v>
      </c>
      <c r="I232" s="29">
        <f t="shared" si="183"/>
        <v>1.7850000000000001</v>
      </c>
      <c r="J232" s="23">
        <f t="shared" si="184"/>
        <v>5.95</v>
      </c>
      <c r="K232" s="36"/>
      <c r="L232" s="47"/>
    </row>
    <row r="233" spans="1:12" s="5" customFormat="1" ht="12.75" customHeight="1">
      <c r="A233" s="12" t="s">
        <v>398</v>
      </c>
      <c r="B233" s="6" t="s">
        <v>399</v>
      </c>
      <c r="C233" s="12" t="s">
        <v>187</v>
      </c>
      <c r="D233" s="57">
        <v>6</v>
      </c>
      <c r="E233" s="29">
        <f t="shared" si="180"/>
        <v>12.894</v>
      </c>
      <c r="F233" s="29">
        <f t="shared" si="181"/>
        <v>5.5260000000000016</v>
      </c>
      <c r="G233" s="23">
        <v>18.420000000000002</v>
      </c>
      <c r="H233" s="29">
        <f t="shared" si="182"/>
        <v>77.364000000000004</v>
      </c>
      <c r="I233" s="29">
        <f t="shared" si="183"/>
        <v>33.156000000000006</v>
      </c>
      <c r="J233" s="23">
        <f t="shared" si="184"/>
        <v>110.52000000000001</v>
      </c>
      <c r="K233" s="36"/>
      <c r="L233" s="47"/>
    </row>
    <row r="234" spans="1:12" s="5" customFormat="1">
      <c r="A234" s="12" t="s">
        <v>400</v>
      </c>
      <c r="B234" s="6" t="s">
        <v>401</v>
      </c>
      <c r="C234" s="12" t="s">
        <v>187</v>
      </c>
      <c r="D234" s="57">
        <v>1</v>
      </c>
      <c r="E234" s="29">
        <f t="shared" si="180"/>
        <v>14.048999999999999</v>
      </c>
      <c r="F234" s="29">
        <f t="shared" si="181"/>
        <v>6.0210000000000008</v>
      </c>
      <c r="G234" s="23">
        <v>20.07</v>
      </c>
      <c r="H234" s="29">
        <f t="shared" si="182"/>
        <v>14.048999999999999</v>
      </c>
      <c r="I234" s="29">
        <f t="shared" si="183"/>
        <v>6.0210000000000008</v>
      </c>
      <c r="J234" s="23">
        <f t="shared" si="184"/>
        <v>20.07</v>
      </c>
      <c r="K234" s="36"/>
      <c r="L234" s="47"/>
    </row>
    <row r="235" spans="1:12" s="5" customFormat="1" ht="12.75" customHeight="1">
      <c r="A235" s="12" t="s">
        <v>402</v>
      </c>
      <c r="B235" s="6" t="s">
        <v>403</v>
      </c>
      <c r="C235" s="12" t="s">
        <v>187</v>
      </c>
      <c r="D235" s="57">
        <v>1</v>
      </c>
      <c r="E235" s="29">
        <f t="shared" si="180"/>
        <v>0.80499999999999994</v>
      </c>
      <c r="F235" s="29">
        <f t="shared" si="181"/>
        <v>0.34499999999999997</v>
      </c>
      <c r="G235" s="23">
        <v>1.1499999999999999</v>
      </c>
      <c r="H235" s="29">
        <f t="shared" si="182"/>
        <v>0.80499999999999994</v>
      </c>
      <c r="I235" s="29">
        <f t="shared" si="183"/>
        <v>0.34499999999999997</v>
      </c>
      <c r="J235" s="23">
        <f t="shared" si="184"/>
        <v>1.1499999999999999</v>
      </c>
      <c r="K235" s="36"/>
      <c r="L235" s="47"/>
    </row>
    <row r="236" spans="1:12" s="5" customFormat="1" ht="12.75" customHeight="1">
      <c r="A236" s="12" t="s">
        <v>404</v>
      </c>
      <c r="B236" s="6" t="s">
        <v>405</v>
      </c>
      <c r="C236" s="12" t="s">
        <v>187</v>
      </c>
      <c r="D236" s="57">
        <v>3</v>
      </c>
      <c r="E236" s="29">
        <f t="shared" si="180"/>
        <v>7.5459999999999994</v>
      </c>
      <c r="F236" s="29">
        <f t="shared" si="181"/>
        <v>3.234</v>
      </c>
      <c r="G236" s="23">
        <v>10.78</v>
      </c>
      <c r="H236" s="29">
        <f t="shared" si="182"/>
        <v>22.637999999999998</v>
      </c>
      <c r="I236" s="29">
        <f t="shared" si="183"/>
        <v>9.702</v>
      </c>
      <c r="J236" s="23">
        <f t="shared" si="184"/>
        <v>32.339999999999996</v>
      </c>
      <c r="K236" s="36"/>
      <c r="L236" s="47"/>
    </row>
    <row r="237" spans="1:12" s="5" customFormat="1" ht="12.75" customHeight="1">
      <c r="A237" s="12" t="s">
        <v>406</v>
      </c>
      <c r="B237" s="6" t="s">
        <v>407</v>
      </c>
      <c r="C237" s="12" t="s">
        <v>187</v>
      </c>
      <c r="D237" s="57">
        <v>1</v>
      </c>
      <c r="E237" s="29">
        <f t="shared" si="180"/>
        <v>17.478999999999999</v>
      </c>
      <c r="F237" s="29">
        <f t="shared" si="181"/>
        <v>7.4909999999999997</v>
      </c>
      <c r="G237" s="23">
        <v>24.97</v>
      </c>
      <c r="H237" s="29">
        <f t="shared" si="182"/>
        <v>17.478999999999999</v>
      </c>
      <c r="I237" s="29">
        <f t="shared" si="183"/>
        <v>7.4909999999999997</v>
      </c>
      <c r="J237" s="23">
        <f t="shared" si="184"/>
        <v>24.97</v>
      </c>
      <c r="K237" s="36"/>
      <c r="L237" s="47"/>
    </row>
    <row r="238" spans="1:12" s="5" customFormat="1">
      <c r="A238" s="12" t="s">
        <v>408</v>
      </c>
      <c r="B238" s="6" t="s">
        <v>409</v>
      </c>
      <c r="C238" s="12" t="s">
        <v>187</v>
      </c>
      <c r="D238" s="57">
        <v>5</v>
      </c>
      <c r="E238" s="29">
        <f t="shared" si="180"/>
        <v>12.894</v>
      </c>
      <c r="F238" s="29">
        <f t="shared" si="181"/>
        <v>5.5260000000000016</v>
      </c>
      <c r="G238" s="23">
        <v>18.420000000000002</v>
      </c>
      <c r="H238" s="29">
        <f t="shared" si="182"/>
        <v>64.47</v>
      </c>
      <c r="I238" s="29">
        <f t="shared" si="183"/>
        <v>27.63000000000001</v>
      </c>
      <c r="J238" s="23">
        <f t="shared" si="184"/>
        <v>92.100000000000009</v>
      </c>
      <c r="K238" s="36"/>
      <c r="L238" s="47"/>
    </row>
    <row r="239" spans="1:12" s="5" customFormat="1" ht="12.75" customHeight="1">
      <c r="A239" s="12" t="s">
        <v>410</v>
      </c>
      <c r="B239" s="6" t="s">
        <v>411</v>
      </c>
      <c r="C239" s="12" t="s">
        <v>187</v>
      </c>
      <c r="D239" s="57">
        <v>5</v>
      </c>
      <c r="E239" s="29">
        <f t="shared" si="180"/>
        <v>4.3819999999999997</v>
      </c>
      <c r="F239" s="29">
        <f t="shared" si="181"/>
        <v>1.8780000000000001</v>
      </c>
      <c r="G239" s="23">
        <v>6.26</v>
      </c>
      <c r="H239" s="29">
        <f t="shared" si="182"/>
        <v>21.909999999999997</v>
      </c>
      <c r="I239" s="29">
        <f t="shared" si="183"/>
        <v>9.39</v>
      </c>
      <c r="J239" s="23">
        <f t="shared" si="184"/>
        <v>31.299999999999997</v>
      </c>
      <c r="K239" s="36"/>
      <c r="L239" s="47"/>
    </row>
    <row r="240" spans="1:12" s="5" customFormat="1" ht="12.75" customHeight="1">
      <c r="A240" s="12" t="s">
        <v>412</v>
      </c>
      <c r="B240" s="6" t="s">
        <v>413</v>
      </c>
      <c r="C240" s="12" t="s">
        <v>187</v>
      </c>
      <c r="D240" s="57">
        <v>7</v>
      </c>
      <c r="E240" s="29">
        <f t="shared" si="180"/>
        <v>1.365</v>
      </c>
      <c r="F240" s="29">
        <f t="shared" si="181"/>
        <v>0.58499999999999996</v>
      </c>
      <c r="G240" s="23">
        <v>1.95</v>
      </c>
      <c r="H240" s="29">
        <f t="shared" si="182"/>
        <v>9.5549999999999997</v>
      </c>
      <c r="I240" s="29">
        <f t="shared" si="183"/>
        <v>4.0949999999999998</v>
      </c>
      <c r="J240" s="23">
        <f t="shared" si="184"/>
        <v>13.649999999999999</v>
      </c>
      <c r="K240" s="36"/>
      <c r="L240" s="47"/>
    </row>
    <row r="241" spans="1:12" s="5" customFormat="1" ht="12.75" customHeight="1">
      <c r="A241" s="12" t="s">
        <v>414</v>
      </c>
      <c r="B241" s="6" t="s">
        <v>415</v>
      </c>
      <c r="C241" s="12" t="s">
        <v>187</v>
      </c>
      <c r="D241" s="57">
        <v>9</v>
      </c>
      <c r="E241" s="29">
        <f t="shared" si="180"/>
        <v>1.3089999999999999</v>
      </c>
      <c r="F241" s="29">
        <f t="shared" si="181"/>
        <v>0.56100000000000017</v>
      </c>
      <c r="G241" s="23">
        <v>1.87</v>
      </c>
      <c r="H241" s="29">
        <f t="shared" si="182"/>
        <v>11.780999999999999</v>
      </c>
      <c r="I241" s="29">
        <f t="shared" si="183"/>
        <v>5.0490000000000013</v>
      </c>
      <c r="J241" s="23">
        <f t="shared" si="184"/>
        <v>16.829999999999998</v>
      </c>
      <c r="K241" s="36"/>
      <c r="L241" s="47"/>
    </row>
    <row r="242" spans="1:12" s="5" customFormat="1">
      <c r="A242" s="12" t="s">
        <v>416</v>
      </c>
      <c r="B242" s="6" t="s">
        <v>417</v>
      </c>
      <c r="C242" s="12" t="s">
        <v>187</v>
      </c>
      <c r="D242" s="57">
        <v>1</v>
      </c>
      <c r="E242" s="29">
        <f t="shared" si="180"/>
        <v>1.3719999999999999</v>
      </c>
      <c r="F242" s="29">
        <f t="shared" si="181"/>
        <v>0.58800000000000008</v>
      </c>
      <c r="G242" s="23">
        <v>1.96</v>
      </c>
      <c r="H242" s="29">
        <f t="shared" si="182"/>
        <v>1.3719999999999999</v>
      </c>
      <c r="I242" s="29">
        <f t="shared" si="183"/>
        <v>0.58800000000000008</v>
      </c>
      <c r="J242" s="23">
        <f t="shared" si="184"/>
        <v>1.96</v>
      </c>
      <c r="K242" s="36"/>
      <c r="L242" s="47"/>
    </row>
    <row r="243" spans="1:12" s="5" customFormat="1">
      <c r="A243" s="12" t="s">
        <v>418</v>
      </c>
      <c r="B243" s="6" t="s">
        <v>419</v>
      </c>
      <c r="C243" s="12" t="s">
        <v>122</v>
      </c>
      <c r="D243" s="57">
        <v>43.12</v>
      </c>
      <c r="E243" s="29">
        <f t="shared" si="180"/>
        <v>5.7329999999999997</v>
      </c>
      <c r="F243" s="29">
        <f t="shared" si="181"/>
        <v>2.4569999999999999</v>
      </c>
      <c r="G243" s="23">
        <v>8.19</v>
      </c>
      <c r="H243" s="29">
        <f t="shared" si="182"/>
        <v>247.20695999999998</v>
      </c>
      <c r="I243" s="29">
        <f t="shared" si="183"/>
        <v>105.94583999999999</v>
      </c>
      <c r="J243" s="23">
        <f t="shared" si="184"/>
        <v>353.15279999999996</v>
      </c>
      <c r="K243" s="36"/>
      <c r="L243" s="47"/>
    </row>
    <row r="244" spans="1:12" s="5" customFormat="1">
      <c r="A244" s="12" t="s">
        <v>420</v>
      </c>
      <c r="B244" s="6" t="s">
        <v>421</v>
      </c>
      <c r="C244" s="12" t="s">
        <v>122</v>
      </c>
      <c r="D244" s="57">
        <v>43.17</v>
      </c>
      <c r="E244" s="29">
        <f t="shared" si="180"/>
        <v>1.9739999999999998</v>
      </c>
      <c r="F244" s="29">
        <f t="shared" si="181"/>
        <v>0.84600000000000009</v>
      </c>
      <c r="G244" s="23">
        <v>2.82</v>
      </c>
      <c r="H244" s="29">
        <f t="shared" si="182"/>
        <v>85.217579999999998</v>
      </c>
      <c r="I244" s="29">
        <f t="shared" si="183"/>
        <v>36.521820000000005</v>
      </c>
      <c r="J244" s="23">
        <f t="shared" si="184"/>
        <v>121.7394</v>
      </c>
      <c r="K244" s="36"/>
      <c r="L244" s="47"/>
    </row>
    <row r="245" spans="1:12" s="5" customFormat="1">
      <c r="A245" s="12" t="s">
        <v>422</v>
      </c>
      <c r="B245" s="6" t="s">
        <v>423</v>
      </c>
      <c r="C245" s="12" t="s">
        <v>122</v>
      </c>
      <c r="D245" s="57">
        <v>72.069999999999993</v>
      </c>
      <c r="E245" s="29">
        <f t="shared" si="180"/>
        <v>3.7379999999999995</v>
      </c>
      <c r="F245" s="29">
        <f t="shared" si="181"/>
        <v>1.6020000000000003</v>
      </c>
      <c r="G245" s="23">
        <v>5.34</v>
      </c>
      <c r="H245" s="29">
        <f t="shared" si="182"/>
        <v>269.39765999999992</v>
      </c>
      <c r="I245" s="29">
        <f t="shared" si="183"/>
        <v>115.45614</v>
      </c>
      <c r="J245" s="23">
        <f t="shared" si="184"/>
        <v>384.85379999999992</v>
      </c>
      <c r="K245" s="36"/>
      <c r="L245" s="47"/>
    </row>
    <row r="246" spans="1:12" s="5" customFormat="1">
      <c r="A246" s="12" t="s">
        <v>424</v>
      </c>
      <c r="B246" s="6" t="s">
        <v>425</v>
      </c>
      <c r="C246" s="12" t="s">
        <v>122</v>
      </c>
      <c r="D246" s="57">
        <v>7</v>
      </c>
      <c r="E246" s="29">
        <f t="shared" si="180"/>
        <v>4.7319999999999993</v>
      </c>
      <c r="F246" s="29">
        <f t="shared" si="181"/>
        <v>2.0280000000000005</v>
      </c>
      <c r="G246" s="23">
        <v>6.76</v>
      </c>
      <c r="H246" s="29">
        <f t="shared" si="182"/>
        <v>33.123999999999995</v>
      </c>
      <c r="I246" s="29">
        <f t="shared" si="183"/>
        <v>14.196000000000003</v>
      </c>
      <c r="J246" s="23">
        <f t="shared" si="184"/>
        <v>47.32</v>
      </c>
      <c r="K246" s="36"/>
      <c r="L246" s="47"/>
    </row>
    <row r="247" spans="1:12" s="5" customFormat="1">
      <c r="A247" s="12" t="s">
        <v>426</v>
      </c>
      <c r="B247" s="6" t="s">
        <v>427</v>
      </c>
      <c r="C247" s="12" t="s">
        <v>122</v>
      </c>
      <c r="D247" s="57">
        <v>82.48</v>
      </c>
      <c r="E247" s="29">
        <f t="shared" si="180"/>
        <v>13.909000000000001</v>
      </c>
      <c r="F247" s="29">
        <f t="shared" si="181"/>
        <v>5.9610000000000003</v>
      </c>
      <c r="G247" s="23">
        <v>19.87</v>
      </c>
      <c r="H247" s="29">
        <f t="shared" si="182"/>
        <v>1147.21432</v>
      </c>
      <c r="I247" s="29">
        <f t="shared" si="183"/>
        <v>491.66328000000004</v>
      </c>
      <c r="J247" s="23">
        <f t="shared" si="184"/>
        <v>1638.8776</v>
      </c>
      <c r="K247" s="36"/>
      <c r="L247" s="47"/>
    </row>
    <row r="248" spans="1:12" s="5" customFormat="1">
      <c r="A248" s="12" t="s">
        <v>428</v>
      </c>
      <c r="B248" s="6" t="s">
        <v>429</v>
      </c>
      <c r="C248" s="12" t="s">
        <v>122</v>
      </c>
      <c r="D248" s="57">
        <v>1.72</v>
      </c>
      <c r="E248" s="29">
        <f t="shared" si="180"/>
        <v>2.5760000000000001</v>
      </c>
      <c r="F248" s="29">
        <f t="shared" si="181"/>
        <v>1.1040000000000001</v>
      </c>
      <c r="G248" s="23">
        <v>3.68</v>
      </c>
      <c r="H248" s="29">
        <f t="shared" si="182"/>
        <v>4.43072</v>
      </c>
      <c r="I248" s="29">
        <f t="shared" si="183"/>
        <v>1.8988800000000001</v>
      </c>
      <c r="J248" s="23">
        <f t="shared" si="184"/>
        <v>6.3296000000000001</v>
      </c>
      <c r="K248" s="36"/>
      <c r="L248" s="47"/>
    </row>
    <row r="249" spans="1:12" s="5" customFormat="1">
      <c r="A249" s="12" t="s">
        <v>430</v>
      </c>
      <c r="B249" s="6" t="s">
        <v>431</v>
      </c>
      <c r="C249" s="12" t="s">
        <v>122</v>
      </c>
      <c r="D249" s="57">
        <v>24.84</v>
      </c>
      <c r="E249" s="29">
        <f t="shared" si="180"/>
        <v>4.8719999999999999</v>
      </c>
      <c r="F249" s="29">
        <f t="shared" si="181"/>
        <v>2.0880000000000001</v>
      </c>
      <c r="G249" s="23">
        <v>6.96</v>
      </c>
      <c r="H249" s="29">
        <f t="shared" si="182"/>
        <v>121.02047999999999</v>
      </c>
      <c r="I249" s="29">
        <f t="shared" si="183"/>
        <v>51.865920000000003</v>
      </c>
      <c r="J249" s="23">
        <f t="shared" si="184"/>
        <v>172.88639999999998</v>
      </c>
      <c r="K249" s="36"/>
      <c r="L249" s="47"/>
    </row>
    <row r="250" spans="1:12" s="5" customFormat="1">
      <c r="A250" s="12" t="s">
        <v>432</v>
      </c>
      <c r="B250" s="6" t="s">
        <v>433</v>
      </c>
      <c r="C250" s="12" t="s">
        <v>122</v>
      </c>
      <c r="D250" s="57">
        <v>9.57</v>
      </c>
      <c r="E250" s="29">
        <f t="shared" si="180"/>
        <v>6.1739999999999995</v>
      </c>
      <c r="F250" s="29">
        <f t="shared" si="181"/>
        <v>2.6460000000000008</v>
      </c>
      <c r="G250" s="23">
        <v>8.82</v>
      </c>
      <c r="H250" s="29">
        <f t="shared" si="182"/>
        <v>59.085179999999994</v>
      </c>
      <c r="I250" s="29">
        <f t="shared" si="183"/>
        <v>25.322220000000009</v>
      </c>
      <c r="J250" s="23">
        <f t="shared" si="184"/>
        <v>84.407399999999996</v>
      </c>
      <c r="K250" s="36"/>
      <c r="L250" s="47"/>
    </row>
    <row r="251" spans="1:12" s="5" customFormat="1" ht="25.5">
      <c r="A251" s="12" t="s">
        <v>434</v>
      </c>
      <c r="B251" s="6" t="s">
        <v>435</v>
      </c>
      <c r="C251" s="12" t="s">
        <v>187</v>
      </c>
      <c r="D251" s="57">
        <v>9</v>
      </c>
      <c r="E251" s="29">
        <f t="shared" si="180"/>
        <v>249.2</v>
      </c>
      <c r="F251" s="29">
        <f t="shared" si="181"/>
        <v>106.80000000000001</v>
      </c>
      <c r="G251" s="23">
        <v>356</v>
      </c>
      <c r="H251" s="29">
        <f t="shared" si="182"/>
        <v>2242.7999999999997</v>
      </c>
      <c r="I251" s="29">
        <f t="shared" si="183"/>
        <v>961.2</v>
      </c>
      <c r="J251" s="23">
        <f t="shared" si="184"/>
        <v>3204</v>
      </c>
      <c r="K251" s="36"/>
      <c r="L251" s="47"/>
    </row>
    <row r="252" spans="1:12" s="5" customFormat="1" ht="12.75" customHeight="1">
      <c r="A252" s="12" t="s">
        <v>436</v>
      </c>
      <c r="B252" s="6" t="s">
        <v>437</v>
      </c>
      <c r="C252" s="12" t="s">
        <v>187</v>
      </c>
      <c r="D252" s="57">
        <v>1</v>
      </c>
      <c r="E252" s="29">
        <f t="shared" si="180"/>
        <v>317.28199999999998</v>
      </c>
      <c r="F252" s="29">
        <f t="shared" si="181"/>
        <v>135.97800000000001</v>
      </c>
      <c r="G252" s="23">
        <v>453.26</v>
      </c>
      <c r="H252" s="29">
        <f t="shared" si="182"/>
        <v>317.28199999999998</v>
      </c>
      <c r="I252" s="29">
        <f t="shared" si="183"/>
        <v>135.97800000000001</v>
      </c>
      <c r="J252" s="23">
        <f t="shared" si="184"/>
        <v>453.26</v>
      </c>
      <c r="K252" s="36"/>
      <c r="L252" s="47"/>
    </row>
    <row r="253" spans="1:12" s="5" customFormat="1" ht="12.75" customHeight="1">
      <c r="A253" s="12" t="s">
        <v>438</v>
      </c>
      <c r="B253" s="6" t="s">
        <v>439</v>
      </c>
      <c r="C253" s="12" t="s">
        <v>187</v>
      </c>
      <c r="D253" s="57">
        <v>1</v>
      </c>
      <c r="E253" s="29">
        <f t="shared" si="180"/>
        <v>135.96799999999999</v>
      </c>
      <c r="F253" s="29">
        <f t="shared" si="181"/>
        <v>58.27200000000002</v>
      </c>
      <c r="G253" s="23">
        <v>194.24</v>
      </c>
      <c r="H253" s="29">
        <f t="shared" si="182"/>
        <v>135.96799999999999</v>
      </c>
      <c r="I253" s="29">
        <f t="shared" si="183"/>
        <v>58.27200000000002</v>
      </c>
      <c r="J253" s="23">
        <f t="shared" si="184"/>
        <v>194.24</v>
      </c>
      <c r="K253" s="36"/>
      <c r="L253" s="47"/>
    </row>
    <row r="254" spans="1:12" s="5" customFormat="1" ht="12.75" customHeight="1">
      <c r="A254" s="12" t="s">
        <v>440</v>
      </c>
      <c r="B254" s="6" t="s">
        <v>441</v>
      </c>
      <c r="C254" s="12" t="s">
        <v>187</v>
      </c>
      <c r="D254" s="57">
        <v>1</v>
      </c>
      <c r="E254" s="29">
        <f t="shared" si="180"/>
        <v>339.72399999999999</v>
      </c>
      <c r="F254" s="29">
        <f t="shared" si="181"/>
        <v>145.596</v>
      </c>
      <c r="G254" s="23">
        <v>485.32</v>
      </c>
      <c r="H254" s="29">
        <f t="shared" si="182"/>
        <v>339.72399999999999</v>
      </c>
      <c r="I254" s="29">
        <f t="shared" si="183"/>
        <v>145.596</v>
      </c>
      <c r="J254" s="23">
        <f t="shared" si="184"/>
        <v>485.32</v>
      </c>
      <c r="K254" s="36"/>
      <c r="L254" s="47"/>
    </row>
    <row r="255" spans="1:12" s="5" customFormat="1" ht="25.5">
      <c r="A255" s="12" t="s">
        <v>442</v>
      </c>
      <c r="B255" s="6" t="s">
        <v>443</v>
      </c>
      <c r="C255" s="12" t="s">
        <v>187</v>
      </c>
      <c r="D255" s="57">
        <v>2</v>
      </c>
      <c r="E255" s="29">
        <f t="shared" si="180"/>
        <v>141.155</v>
      </c>
      <c r="F255" s="29">
        <f t="shared" si="181"/>
        <v>60.495000000000005</v>
      </c>
      <c r="G255" s="114">
        <v>201.65</v>
      </c>
      <c r="H255" s="29">
        <f t="shared" si="182"/>
        <v>282.31</v>
      </c>
      <c r="I255" s="29">
        <f t="shared" si="183"/>
        <v>120.99000000000001</v>
      </c>
      <c r="J255" s="23">
        <f t="shared" si="184"/>
        <v>403.3</v>
      </c>
      <c r="K255" s="36"/>
      <c r="L255" s="47"/>
    </row>
    <row r="256" spans="1:12" s="5" customFormat="1">
      <c r="A256" s="15"/>
      <c r="B256" s="60" t="s">
        <v>652</v>
      </c>
      <c r="C256" s="15"/>
      <c r="D256" s="90"/>
      <c r="E256" s="24"/>
      <c r="F256" s="24"/>
      <c r="G256" s="39"/>
      <c r="H256" s="24">
        <f>SUM(H231:H255)</f>
        <v>5550.2138999999997</v>
      </c>
      <c r="I256" s="24">
        <f t="shared" ref="I256:J256" si="185">SUM(I231:I255)</f>
        <v>2378.6630999999998</v>
      </c>
      <c r="J256" s="24">
        <f t="shared" si="185"/>
        <v>7928.8769999999995</v>
      </c>
      <c r="K256" s="36"/>
      <c r="L256" s="47"/>
    </row>
    <row r="257" spans="1:12" s="5" customFormat="1" ht="12.75" customHeight="1">
      <c r="A257" s="77" t="s">
        <v>444</v>
      </c>
      <c r="B257" s="77" t="s">
        <v>635</v>
      </c>
      <c r="C257" s="77"/>
      <c r="D257" s="77"/>
      <c r="E257" s="95"/>
      <c r="F257" s="95"/>
      <c r="G257" s="94"/>
      <c r="H257" s="95"/>
      <c r="I257" s="95"/>
      <c r="J257" s="94"/>
      <c r="K257" s="36"/>
      <c r="L257" s="47"/>
    </row>
    <row r="258" spans="1:12" s="5" customFormat="1" ht="12.75" customHeight="1">
      <c r="A258" s="15" t="s">
        <v>445</v>
      </c>
      <c r="B258" s="61" t="s">
        <v>446</v>
      </c>
      <c r="C258" s="17"/>
      <c r="D258" s="17"/>
      <c r="E258" s="29"/>
      <c r="F258" s="29"/>
      <c r="G258" s="23"/>
      <c r="H258" s="24">
        <f>SUM(H259:H264)</f>
        <v>533.51199999999994</v>
      </c>
      <c r="I258" s="24">
        <f t="shared" ref="I258:J258" si="186">SUM(I259:I264)</f>
        <v>228.64800000000005</v>
      </c>
      <c r="J258" s="24">
        <f t="shared" si="186"/>
        <v>762.16000000000008</v>
      </c>
      <c r="K258" s="36"/>
      <c r="L258" s="47"/>
    </row>
    <row r="259" spans="1:12" s="5" customFormat="1" ht="25.5">
      <c r="A259" s="12" t="s">
        <v>447</v>
      </c>
      <c r="B259" s="6" t="s">
        <v>448</v>
      </c>
      <c r="C259" s="12" t="s">
        <v>187</v>
      </c>
      <c r="D259" s="57">
        <v>2</v>
      </c>
      <c r="E259" s="29">
        <f t="shared" ref="E259:E264" si="187">G259*70%</f>
        <v>92.876000000000005</v>
      </c>
      <c r="F259" s="29">
        <f t="shared" ref="F259:F264" si="188">G259-E259</f>
        <v>39.804000000000002</v>
      </c>
      <c r="G259" s="23">
        <v>132.68</v>
      </c>
      <c r="H259" s="29">
        <f t="shared" ref="H259:H264" si="189">D259*E259</f>
        <v>185.75200000000001</v>
      </c>
      <c r="I259" s="29">
        <f t="shared" ref="I259:I264" si="190">D259*F259</f>
        <v>79.608000000000004</v>
      </c>
      <c r="J259" s="23">
        <f t="shared" ref="J259:J264" si="191">H259+I259</f>
        <v>265.36</v>
      </c>
      <c r="K259" s="36"/>
      <c r="L259" s="47"/>
    </row>
    <row r="260" spans="1:12" s="5" customFormat="1">
      <c r="A260" s="12" t="s">
        <v>449</v>
      </c>
      <c r="B260" s="6" t="s">
        <v>450</v>
      </c>
      <c r="C260" s="12" t="s">
        <v>187</v>
      </c>
      <c r="D260" s="57">
        <v>2</v>
      </c>
      <c r="E260" s="29">
        <f t="shared" si="187"/>
        <v>8.7149999999999981</v>
      </c>
      <c r="F260" s="29">
        <f t="shared" si="188"/>
        <v>3.7350000000000012</v>
      </c>
      <c r="G260" s="23">
        <v>12.45</v>
      </c>
      <c r="H260" s="29">
        <f t="shared" si="189"/>
        <v>17.429999999999996</v>
      </c>
      <c r="I260" s="29">
        <f t="shared" si="190"/>
        <v>7.4700000000000024</v>
      </c>
      <c r="J260" s="23">
        <f t="shared" si="191"/>
        <v>24.9</v>
      </c>
      <c r="K260" s="36"/>
      <c r="L260" s="47"/>
    </row>
    <row r="261" spans="1:12" s="5" customFormat="1" ht="30.75" customHeight="1">
      <c r="A261" s="12" t="s">
        <v>451</v>
      </c>
      <c r="B261" s="6" t="s">
        <v>452</v>
      </c>
      <c r="C261" s="12" t="s">
        <v>187</v>
      </c>
      <c r="D261" s="57">
        <v>2</v>
      </c>
      <c r="E261" s="29">
        <f t="shared" si="187"/>
        <v>94.576999999999998</v>
      </c>
      <c r="F261" s="29">
        <f t="shared" si="188"/>
        <v>40.533000000000015</v>
      </c>
      <c r="G261" s="23">
        <v>135.11000000000001</v>
      </c>
      <c r="H261" s="29">
        <f t="shared" si="189"/>
        <v>189.154</v>
      </c>
      <c r="I261" s="29">
        <f t="shared" si="190"/>
        <v>81.066000000000031</v>
      </c>
      <c r="J261" s="23">
        <f t="shared" si="191"/>
        <v>270.22000000000003</v>
      </c>
      <c r="K261" s="36"/>
      <c r="L261" s="47"/>
    </row>
    <row r="262" spans="1:12" s="5" customFormat="1">
      <c r="A262" s="12" t="s">
        <v>453</v>
      </c>
      <c r="B262" s="6" t="s">
        <v>454</v>
      </c>
      <c r="C262" s="12" t="s">
        <v>187</v>
      </c>
      <c r="D262" s="57">
        <v>2</v>
      </c>
      <c r="E262" s="29">
        <f t="shared" si="187"/>
        <v>12.991999999999999</v>
      </c>
      <c r="F262" s="29">
        <f t="shared" si="188"/>
        <v>5.5679999999999996</v>
      </c>
      <c r="G262" s="23">
        <v>18.559999999999999</v>
      </c>
      <c r="H262" s="29">
        <f t="shared" si="189"/>
        <v>25.983999999999998</v>
      </c>
      <c r="I262" s="29">
        <f t="shared" si="190"/>
        <v>11.135999999999999</v>
      </c>
      <c r="J262" s="23">
        <f t="shared" si="191"/>
        <v>37.119999999999997</v>
      </c>
      <c r="K262" s="36"/>
      <c r="L262" s="47"/>
    </row>
    <row r="263" spans="1:12" s="5" customFormat="1" ht="12.75" customHeight="1">
      <c r="A263" s="12" t="s">
        <v>455</v>
      </c>
      <c r="B263" s="6" t="s">
        <v>456</v>
      </c>
      <c r="C263" s="12" t="s">
        <v>187</v>
      </c>
      <c r="D263" s="57">
        <v>2</v>
      </c>
      <c r="E263" s="29">
        <f t="shared" si="187"/>
        <v>9.1839999999999993</v>
      </c>
      <c r="F263" s="29">
        <f t="shared" si="188"/>
        <v>3.9359999999999999</v>
      </c>
      <c r="G263" s="23">
        <v>13.12</v>
      </c>
      <c r="H263" s="29">
        <f t="shared" si="189"/>
        <v>18.367999999999999</v>
      </c>
      <c r="I263" s="29">
        <f t="shared" si="190"/>
        <v>7.8719999999999999</v>
      </c>
      <c r="J263" s="23">
        <f t="shared" si="191"/>
        <v>26.24</v>
      </c>
      <c r="K263" s="36"/>
      <c r="L263" s="47"/>
    </row>
    <row r="264" spans="1:12" s="5" customFormat="1">
      <c r="A264" s="12" t="s">
        <v>457</v>
      </c>
      <c r="B264" s="58" t="s">
        <v>458</v>
      </c>
      <c r="C264" s="12" t="s">
        <v>122</v>
      </c>
      <c r="D264" s="57">
        <v>4</v>
      </c>
      <c r="E264" s="29">
        <f t="shared" si="187"/>
        <v>24.205999999999996</v>
      </c>
      <c r="F264" s="29">
        <f t="shared" si="188"/>
        <v>10.374000000000002</v>
      </c>
      <c r="G264" s="23">
        <v>34.58</v>
      </c>
      <c r="H264" s="29">
        <f t="shared" si="189"/>
        <v>96.823999999999984</v>
      </c>
      <c r="I264" s="29">
        <f t="shared" si="190"/>
        <v>41.496000000000009</v>
      </c>
      <c r="J264" s="23">
        <f t="shared" si="191"/>
        <v>138.32</v>
      </c>
      <c r="K264" s="36"/>
      <c r="L264" s="47"/>
    </row>
    <row r="265" spans="1:12" s="5" customFormat="1" ht="17.25" customHeight="1">
      <c r="A265" s="15" t="s">
        <v>459</v>
      </c>
      <c r="B265" s="20" t="s">
        <v>460</v>
      </c>
      <c r="C265" s="17"/>
      <c r="D265" s="17"/>
      <c r="E265" s="29"/>
      <c r="F265" s="29"/>
      <c r="G265" s="23"/>
      <c r="H265" s="24">
        <f>SUM(H266:H272)</f>
        <v>1351.077</v>
      </c>
      <c r="I265" s="24">
        <f t="shared" ref="I265:J265" si="192">SUM(I266:I272)</f>
        <v>579.03300000000013</v>
      </c>
      <c r="J265" s="24">
        <f t="shared" si="192"/>
        <v>1930.1100000000001</v>
      </c>
      <c r="K265" s="36"/>
      <c r="L265" s="47"/>
    </row>
    <row r="266" spans="1:12" s="5" customFormat="1">
      <c r="A266" s="12" t="s">
        <v>461</v>
      </c>
      <c r="B266" s="6" t="s">
        <v>462</v>
      </c>
      <c r="C266" s="12" t="s">
        <v>187</v>
      </c>
      <c r="D266" s="57">
        <v>2</v>
      </c>
      <c r="E266" s="29">
        <f t="shared" ref="E266:E272" si="193">G266*70%</f>
        <v>31.997</v>
      </c>
      <c r="F266" s="29">
        <f t="shared" ref="F266:F272" si="194">G266-E266</f>
        <v>13.713000000000001</v>
      </c>
      <c r="G266" s="23">
        <v>45.71</v>
      </c>
      <c r="H266" s="29">
        <f t="shared" ref="H266:H272" si="195">D266*E266</f>
        <v>63.994</v>
      </c>
      <c r="I266" s="29">
        <f t="shared" ref="I266:I272" si="196">D266*F266</f>
        <v>27.426000000000002</v>
      </c>
      <c r="J266" s="23">
        <f t="shared" ref="J266:J272" si="197">H266+I266</f>
        <v>91.42</v>
      </c>
      <c r="K266" s="36"/>
      <c r="L266" s="47"/>
    </row>
    <row r="267" spans="1:12" s="5" customFormat="1" ht="25.5">
      <c r="A267" s="12" t="s">
        <v>463</v>
      </c>
      <c r="B267" s="6" t="s">
        <v>464</v>
      </c>
      <c r="C267" s="12" t="s">
        <v>187</v>
      </c>
      <c r="D267" s="57">
        <v>1</v>
      </c>
      <c r="E267" s="29">
        <f t="shared" si="193"/>
        <v>101.955</v>
      </c>
      <c r="F267" s="29">
        <f t="shared" si="194"/>
        <v>43.695000000000007</v>
      </c>
      <c r="G267" s="23">
        <v>145.65</v>
      </c>
      <c r="H267" s="29">
        <f t="shared" si="195"/>
        <v>101.955</v>
      </c>
      <c r="I267" s="29">
        <f t="shared" si="196"/>
        <v>43.695000000000007</v>
      </c>
      <c r="J267" s="23">
        <f t="shared" si="197"/>
        <v>145.65</v>
      </c>
      <c r="K267" s="36"/>
      <c r="L267" s="47"/>
    </row>
    <row r="268" spans="1:12" s="5" customFormat="1">
      <c r="A268" s="12" t="s">
        <v>465</v>
      </c>
      <c r="B268" s="6" t="s">
        <v>456</v>
      </c>
      <c r="C268" s="12" t="s">
        <v>187</v>
      </c>
      <c r="D268" s="57">
        <v>9</v>
      </c>
      <c r="E268" s="29">
        <f t="shared" si="193"/>
        <v>9.1839999999999993</v>
      </c>
      <c r="F268" s="29">
        <f t="shared" si="194"/>
        <v>3.9359999999999999</v>
      </c>
      <c r="G268" s="23">
        <v>13.12</v>
      </c>
      <c r="H268" s="29">
        <f t="shared" si="195"/>
        <v>82.655999999999992</v>
      </c>
      <c r="I268" s="29">
        <f t="shared" si="196"/>
        <v>35.423999999999999</v>
      </c>
      <c r="J268" s="23">
        <f t="shared" si="197"/>
        <v>118.07999999999998</v>
      </c>
      <c r="K268" s="36"/>
      <c r="L268" s="47"/>
    </row>
    <row r="269" spans="1:12" s="5" customFormat="1">
      <c r="A269" s="12" t="s">
        <v>466</v>
      </c>
      <c r="B269" s="6" t="s">
        <v>467</v>
      </c>
      <c r="C269" s="12" t="s">
        <v>187</v>
      </c>
      <c r="D269" s="57">
        <v>11</v>
      </c>
      <c r="E269" s="29">
        <f t="shared" si="193"/>
        <v>8.7149999999999981</v>
      </c>
      <c r="F269" s="29">
        <f t="shared" si="194"/>
        <v>3.7350000000000012</v>
      </c>
      <c r="G269" s="23">
        <v>12.45</v>
      </c>
      <c r="H269" s="29">
        <f t="shared" si="195"/>
        <v>95.864999999999981</v>
      </c>
      <c r="I269" s="29">
        <f t="shared" si="196"/>
        <v>41.085000000000015</v>
      </c>
      <c r="J269" s="23">
        <f t="shared" si="197"/>
        <v>136.94999999999999</v>
      </c>
      <c r="K269" s="36"/>
      <c r="L269" s="47"/>
    </row>
    <row r="270" spans="1:12" s="27" customFormat="1">
      <c r="A270" s="12" t="s">
        <v>468</v>
      </c>
      <c r="B270" s="6" t="s">
        <v>454</v>
      </c>
      <c r="C270" s="12" t="s">
        <v>187</v>
      </c>
      <c r="D270" s="57">
        <v>4</v>
      </c>
      <c r="E270" s="29">
        <f t="shared" si="193"/>
        <v>12.991999999999999</v>
      </c>
      <c r="F270" s="29">
        <f t="shared" si="194"/>
        <v>5.5679999999999996</v>
      </c>
      <c r="G270" s="23">
        <v>18.559999999999999</v>
      </c>
      <c r="H270" s="29">
        <f t="shared" si="195"/>
        <v>51.967999999999996</v>
      </c>
      <c r="I270" s="29">
        <f t="shared" si="196"/>
        <v>22.271999999999998</v>
      </c>
      <c r="J270" s="23">
        <f t="shared" si="197"/>
        <v>74.239999999999995</v>
      </c>
      <c r="K270" s="31"/>
      <c r="L270" s="49"/>
    </row>
    <row r="271" spans="1:12" s="5" customFormat="1">
      <c r="A271" s="12" t="s">
        <v>469</v>
      </c>
      <c r="B271" s="6" t="s">
        <v>470</v>
      </c>
      <c r="C271" s="12" t="s">
        <v>187</v>
      </c>
      <c r="D271" s="57">
        <v>9</v>
      </c>
      <c r="E271" s="29">
        <f t="shared" si="193"/>
        <v>11.494</v>
      </c>
      <c r="F271" s="29">
        <f t="shared" si="194"/>
        <v>4.9260000000000019</v>
      </c>
      <c r="G271" s="23">
        <v>16.420000000000002</v>
      </c>
      <c r="H271" s="29">
        <f t="shared" si="195"/>
        <v>103.446</v>
      </c>
      <c r="I271" s="29">
        <f t="shared" si="196"/>
        <v>44.334000000000017</v>
      </c>
      <c r="J271" s="23">
        <f t="shared" si="197"/>
        <v>147.78000000000003</v>
      </c>
      <c r="K271" s="36"/>
      <c r="L271" s="47"/>
    </row>
    <row r="272" spans="1:12" s="5" customFormat="1" ht="38.25">
      <c r="A272" s="12" t="s">
        <v>471</v>
      </c>
      <c r="B272" s="6" t="s">
        <v>472</v>
      </c>
      <c r="C272" s="12" t="s">
        <v>187</v>
      </c>
      <c r="D272" s="57">
        <v>9</v>
      </c>
      <c r="E272" s="29">
        <f t="shared" si="193"/>
        <v>94.576999999999998</v>
      </c>
      <c r="F272" s="29">
        <f t="shared" si="194"/>
        <v>40.533000000000015</v>
      </c>
      <c r="G272" s="23">
        <v>135.11000000000001</v>
      </c>
      <c r="H272" s="29">
        <f t="shared" si="195"/>
        <v>851.19299999999998</v>
      </c>
      <c r="I272" s="29">
        <f t="shared" si="196"/>
        <v>364.79700000000014</v>
      </c>
      <c r="J272" s="23">
        <f t="shared" si="197"/>
        <v>1215.9900000000002</v>
      </c>
      <c r="K272" s="36"/>
      <c r="L272" s="47"/>
    </row>
    <row r="273" spans="1:12" s="5" customFormat="1" ht="12.75" customHeight="1">
      <c r="A273" s="15" t="s">
        <v>473</v>
      </c>
      <c r="B273" s="61" t="s">
        <v>474</v>
      </c>
      <c r="C273" s="17"/>
      <c r="D273" s="17"/>
      <c r="E273" s="29"/>
      <c r="F273" s="29"/>
      <c r="G273" s="23"/>
      <c r="H273" s="24">
        <f>SUM(H274:H278)</f>
        <v>524.64300000000003</v>
      </c>
      <c r="I273" s="24">
        <f t="shared" ref="I273:J273" si="198">SUM(I274:I278)</f>
        <v>224.84700000000009</v>
      </c>
      <c r="J273" s="24">
        <f t="shared" si="198"/>
        <v>749.49000000000012</v>
      </c>
      <c r="K273" s="36"/>
      <c r="L273" s="47"/>
    </row>
    <row r="274" spans="1:12" s="5" customFormat="1">
      <c r="A274" s="12" t="s">
        <v>475</v>
      </c>
      <c r="B274" s="6" t="s">
        <v>454</v>
      </c>
      <c r="C274" s="12" t="s">
        <v>187</v>
      </c>
      <c r="D274" s="57">
        <v>2</v>
      </c>
      <c r="E274" s="29">
        <f t="shared" ref="E274:E277" si="199">G274*70%</f>
        <v>12.991999999999999</v>
      </c>
      <c r="F274" s="29">
        <f t="shared" ref="F274:F278" si="200">G274-E274</f>
        <v>5.5679999999999996</v>
      </c>
      <c r="G274" s="23">
        <v>18.559999999999999</v>
      </c>
      <c r="H274" s="29">
        <f t="shared" ref="H274:H277" si="201">D274*E274</f>
        <v>25.983999999999998</v>
      </c>
      <c r="I274" s="29">
        <f t="shared" ref="I274:I277" si="202">D274*F274</f>
        <v>11.135999999999999</v>
      </c>
      <c r="J274" s="23">
        <f t="shared" ref="J274:J277" si="203">H274+I274</f>
        <v>37.119999999999997</v>
      </c>
      <c r="K274" s="36"/>
      <c r="L274" s="47"/>
    </row>
    <row r="275" spans="1:12" s="5" customFormat="1">
      <c r="A275" s="12" t="s">
        <v>476</v>
      </c>
      <c r="B275" s="6" t="s">
        <v>470</v>
      </c>
      <c r="C275" s="12" t="s">
        <v>187</v>
      </c>
      <c r="D275" s="57">
        <v>5</v>
      </c>
      <c r="E275" s="29">
        <f t="shared" si="199"/>
        <v>11.494</v>
      </c>
      <c r="F275" s="29">
        <f t="shared" si="200"/>
        <v>4.9260000000000019</v>
      </c>
      <c r="G275" s="23">
        <v>16.420000000000002</v>
      </c>
      <c r="H275" s="29">
        <f t="shared" si="201"/>
        <v>57.47</v>
      </c>
      <c r="I275" s="29">
        <f t="shared" si="202"/>
        <v>24.63000000000001</v>
      </c>
      <c r="J275" s="23">
        <f t="shared" si="203"/>
        <v>82.100000000000009</v>
      </c>
      <c r="K275" s="36"/>
      <c r="L275" s="47"/>
    </row>
    <row r="276" spans="1:12" s="5" customFormat="1" ht="38.25">
      <c r="A276" s="12" t="s">
        <v>477</v>
      </c>
      <c r="B276" s="6" t="s">
        <v>478</v>
      </c>
      <c r="C276" s="12" t="s">
        <v>187</v>
      </c>
      <c r="D276" s="57">
        <v>4</v>
      </c>
      <c r="E276" s="29">
        <f t="shared" si="199"/>
        <v>94.576999999999998</v>
      </c>
      <c r="F276" s="29">
        <f t="shared" si="200"/>
        <v>40.533000000000015</v>
      </c>
      <c r="G276" s="23">
        <v>135.11000000000001</v>
      </c>
      <c r="H276" s="29">
        <f t="shared" si="201"/>
        <v>378.30799999999999</v>
      </c>
      <c r="I276" s="29">
        <f t="shared" si="202"/>
        <v>162.13200000000006</v>
      </c>
      <c r="J276" s="23">
        <f t="shared" si="203"/>
        <v>540.44000000000005</v>
      </c>
      <c r="K276" s="36"/>
      <c r="L276" s="47"/>
    </row>
    <row r="277" spans="1:12" s="41" customFormat="1">
      <c r="A277" s="12" t="s">
        <v>479</v>
      </c>
      <c r="B277" s="6" t="s">
        <v>480</v>
      </c>
      <c r="C277" s="12" t="s">
        <v>187</v>
      </c>
      <c r="D277" s="57">
        <v>4</v>
      </c>
      <c r="E277" s="29">
        <f t="shared" si="199"/>
        <v>9.1839999999999993</v>
      </c>
      <c r="F277" s="29">
        <f t="shared" si="200"/>
        <v>3.9359999999999999</v>
      </c>
      <c r="G277" s="23">
        <v>13.12</v>
      </c>
      <c r="H277" s="29">
        <f t="shared" si="201"/>
        <v>36.735999999999997</v>
      </c>
      <c r="I277" s="29">
        <f t="shared" si="202"/>
        <v>15.744</v>
      </c>
      <c r="J277" s="23">
        <f t="shared" si="203"/>
        <v>52.48</v>
      </c>
      <c r="K277" s="52" t="e">
        <f>#REF!/#REF!</f>
        <v>#REF!</v>
      </c>
      <c r="L277" s="50"/>
    </row>
    <row r="278" spans="1:12" s="5" customFormat="1">
      <c r="A278" s="12" t="s">
        <v>481</v>
      </c>
      <c r="B278" s="6" t="s">
        <v>467</v>
      </c>
      <c r="C278" s="12" t="s">
        <v>187</v>
      </c>
      <c r="D278" s="57">
        <v>3</v>
      </c>
      <c r="E278" s="29">
        <f t="shared" ref="E278" si="204">G278*70%</f>
        <v>8.7149999999999981</v>
      </c>
      <c r="F278" s="29">
        <f t="shared" si="200"/>
        <v>3.7350000000000012</v>
      </c>
      <c r="G278" s="23">
        <v>12.45</v>
      </c>
      <c r="H278" s="29">
        <f t="shared" ref="H278" si="205">D278*E278</f>
        <v>26.144999999999996</v>
      </c>
      <c r="I278" s="29">
        <f t="shared" ref="I278" si="206">D278*F278</f>
        <v>11.205000000000004</v>
      </c>
      <c r="J278" s="23">
        <f t="shared" ref="J278" si="207">H278+I278</f>
        <v>37.35</v>
      </c>
      <c r="K278" s="36"/>
      <c r="L278" s="47"/>
    </row>
    <row r="279" spans="1:12" s="5" customFormat="1">
      <c r="A279" s="15" t="s">
        <v>482</v>
      </c>
      <c r="B279" s="61" t="s">
        <v>483</v>
      </c>
      <c r="C279" s="17"/>
      <c r="D279" s="17"/>
      <c r="E279" s="81"/>
      <c r="F279" s="81"/>
      <c r="G279" s="81"/>
      <c r="H279" s="102">
        <f>SUM(H280:H287)</f>
        <v>888.79699999999991</v>
      </c>
      <c r="I279" s="102">
        <f t="shared" ref="I279:J279" si="208">SUM(I280:I287)</f>
        <v>380.91300000000001</v>
      </c>
      <c r="J279" s="102">
        <f t="shared" si="208"/>
        <v>1269.71</v>
      </c>
      <c r="K279" s="36"/>
      <c r="L279" s="47"/>
    </row>
    <row r="280" spans="1:12" s="5" customFormat="1" ht="38.25">
      <c r="A280" s="12" t="s">
        <v>484</v>
      </c>
      <c r="B280" s="6" t="s">
        <v>485</v>
      </c>
      <c r="C280" s="12" t="s">
        <v>486</v>
      </c>
      <c r="D280" s="57">
        <v>5</v>
      </c>
      <c r="E280" s="29">
        <f t="shared" ref="E280:E287" si="209">G280*70%</f>
        <v>54.543999999999997</v>
      </c>
      <c r="F280" s="29">
        <f t="shared" ref="F280:F287" si="210">G280-E280</f>
        <v>23.376000000000005</v>
      </c>
      <c r="G280" s="23">
        <v>77.92</v>
      </c>
      <c r="H280" s="29">
        <f t="shared" ref="H280:H287" si="211">D280*E280</f>
        <v>272.71999999999997</v>
      </c>
      <c r="I280" s="29">
        <f t="shared" ref="I280:I287" si="212">D280*F280</f>
        <v>116.88000000000002</v>
      </c>
      <c r="J280" s="23">
        <f t="shared" ref="J280:J287" si="213">H280+I280</f>
        <v>389.6</v>
      </c>
      <c r="K280" s="36"/>
      <c r="L280" s="47"/>
    </row>
    <row r="281" spans="1:12" s="5" customFormat="1" ht="25.5">
      <c r="A281" s="12" t="s">
        <v>487</v>
      </c>
      <c r="B281" s="6" t="s">
        <v>488</v>
      </c>
      <c r="C281" s="12" t="s">
        <v>187</v>
      </c>
      <c r="D281" s="57">
        <v>1</v>
      </c>
      <c r="E281" s="29">
        <f t="shared" si="209"/>
        <v>101.955</v>
      </c>
      <c r="F281" s="29">
        <f t="shared" si="210"/>
        <v>43.695000000000007</v>
      </c>
      <c r="G281" s="23">
        <v>145.65</v>
      </c>
      <c r="H281" s="29">
        <f t="shared" si="211"/>
        <v>101.955</v>
      </c>
      <c r="I281" s="29">
        <f t="shared" si="212"/>
        <v>43.695000000000007</v>
      </c>
      <c r="J281" s="23">
        <f t="shared" si="213"/>
        <v>145.65</v>
      </c>
      <c r="K281" s="36"/>
      <c r="L281" s="47"/>
    </row>
    <row r="282" spans="1:12" s="5" customFormat="1" ht="25.5">
      <c r="A282" s="12" t="s">
        <v>489</v>
      </c>
      <c r="B282" s="6" t="s">
        <v>448</v>
      </c>
      <c r="C282" s="12" t="s">
        <v>187</v>
      </c>
      <c r="D282" s="57">
        <v>1</v>
      </c>
      <c r="E282" s="29">
        <f t="shared" si="209"/>
        <v>92.876000000000005</v>
      </c>
      <c r="F282" s="29">
        <f t="shared" si="210"/>
        <v>39.804000000000002</v>
      </c>
      <c r="G282" s="23">
        <v>132.68</v>
      </c>
      <c r="H282" s="29">
        <f t="shared" si="211"/>
        <v>92.876000000000005</v>
      </c>
      <c r="I282" s="29">
        <f t="shared" si="212"/>
        <v>39.804000000000002</v>
      </c>
      <c r="J282" s="23">
        <f t="shared" si="213"/>
        <v>132.68</v>
      </c>
      <c r="K282" s="36"/>
      <c r="L282" s="47"/>
    </row>
    <row r="283" spans="1:12" s="5" customFormat="1">
      <c r="A283" s="12" t="s">
        <v>490</v>
      </c>
      <c r="B283" s="6" t="s">
        <v>454</v>
      </c>
      <c r="C283" s="12" t="s">
        <v>187</v>
      </c>
      <c r="D283" s="57">
        <v>2</v>
      </c>
      <c r="E283" s="29">
        <f t="shared" si="209"/>
        <v>12.991999999999999</v>
      </c>
      <c r="F283" s="29">
        <f t="shared" si="210"/>
        <v>5.5679999999999996</v>
      </c>
      <c r="G283" s="23">
        <v>18.559999999999999</v>
      </c>
      <c r="H283" s="29">
        <f t="shared" si="211"/>
        <v>25.983999999999998</v>
      </c>
      <c r="I283" s="29">
        <f t="shared" si="212"/>
        <v>11.135999999999999</v>
      </c>
      <c r="J283" s="23">
        <f t="shared" si="213"/>
        <v>37.119999999999997</v>
      </c>
      <c r="K283" s="36"/>
      <c r="L283" s="47"/>
    </row>
    <row r="284" spans="1:12" s="5" customFormat="1">
      <c r="A284" s="12" t="s">
        <v>491</v>
      </c>
      <c r="B284" s="6" t="s">
        <v>470</v>
      </c>
      <c r="C284" s="12" t="s">
        <v>187</v>
      </c>
      <c r="D284" s="57">
        <v>4</v>
      </c>
      <c r="E284" s="29">
        <f t="shared" si="209"/>
        <v>11.494</v>
      </c>
      <c r="F284" s="29">
        <f t="shared" si="210"/>
        <v>4.9260000000000019</v>
      </c>
      <c r="G284" s="23">
        <v>16.420000000000002</v>
      </c>
      <c r="H284" s="29">
        <f t="shared" si="211"/>
        <v>45.975999999999999</v>
      </c>
      <c r="I284" s="29">
        <f t="shared" si="212"/>
        <v>19.704000000000008</v>
      </c>
      <c r="J284" s="23">
        <f t="shared" si="213"/>
        <v>65.680000000000007</v>
      </c>
      <c r="K284" s="36"/>
      <c r="L284" s="47"/>
    </row>
    <row r="285" spans="1:12" s="5" customFormat="1" ht="25.5">
      <c r="A285" s="12" t="s">
        <v>492</v>
      </c>
      <c r="B285" s="6" t="s">
        <v>493</v>
      </c>
      <c r="C285" s="12" t="s">
        <v>187</v>
      </c>
      <c r="D285" s="57">
        <v>5</v>
      </c>
      <c r="E285" s="29">
        <f t="shared" si="209"/>
        <v>24.408999999999995</v>
      </c>
      <c r="F285" s="29">
        <f t="shared" si="210"/>
        <v>10.461000000000002</v>
      </c>
      <c r="G285" s="23">
        <v>34.869999999999997</v>
      </c>
      <c r="H285" s="29">
        <f t="shared" si="211"/>
        <v>122.04499999999997</v>
      </c>
      <c r="I285" s="29">
        <f t="shared" si="212"/>
        <v>52.305000000000007</v>
      </c>
      <c r="J285" s="23">
        <f t="shared" si="213"/>
        <v>174.34999999999997</v>
      </c>
      <c r="K285" s="36"/>
      <c r="L285" s="47"/>
    </row>
    <row r="286" spans="1:12" s="5" customFormat="1">
      <c r="A286" s="12" t="s">
        <v>494</v>
      </c>
      <c r="B286" s="6" t="s">
        <v>467</v>
      </c>
      <c r="C286" s="12" t="s">
        <v>187</v>
      </c>
      <c r="D286" s="57">
        <v>3</v>
      </c>
      <c r="E286" s="29">
        <f t="shared" si="209"/>
        <v>8.7149999999999981</v>
      </c>
      <c r="F286" s="29">
        <f t="shared" si="210"/>
        <v>3.7350000000000012</v>
      </c>
      <c r="G286" s="23">
        <v>12.45</v>
      </c>
      <c r="H286" s="29">
        <f t="shared" si="211"/>
        <v>26.144999999999996</v>
      </c>
      <c r="I286" s="29">
        <f t="shared" si="212"/>
        <v>11.205000000000004</v>
      </c>
      <c r="J286" s="23">
        <f t="shared" si="213"/>
        <v>37.35</v>
      </c>
      <c r="K286" s="36"/>
      <c r="L286" s="47"/>
    </row>
    <row r="287" spans="1:12">
      <c r="A287" s="12" t="s">
        <v>495</v>
      </c>
      <c r="B287" s="6" t="s">
        <v>496</v>
      </c>
      <c r="C287" s="12" t="s">
        <v>187</v>
      </c>
      <c r="D287" s="57">
        <v>2</v>
      </c>
      <c r="E287" s="29">
        <f t="shared" si="209"/>
        <v>100.54799999999999</v>
      </c>
      <c r="F287" s="29">
        <f t="shared" si="210"/>
        <v>43.091999999999999</v>
      </c>
      <c r="G287" s="23">
        <v>143.63999999999999</v>
      </c>
      <c r="H287" s="29">
        <f t="shared" si="211"/>
        <v>201.09599999999998</v>
      </c>
      <c r="I287" s="29">
        <f t="shared" si="212"/>
        <v>86.183999999999997</v>
      </c>
      <c r="J287" s="23">
        <f t="shared" si="213"/>
        <v>287.27999999999997</v>
      </c>
    </row>
    <row r="288" spans="1:12" s="5" customFormat="1" ht="12.75" customHeight="1">
      <c r="A288" s="15" t="s">
        <v>497</v>
      </c>
      <c r="B288" s="61" t="s">
        <v>498</v>
      </c>
      <c r="C288" s="17"/>
      <c r="D288" s="17"/>
      <c r="E288" s="83"/>
      <c r="F288" s="84"/>
      <c r="G288" s="84"/>
      <c r="H288" s="103">
        <f>SUM(H289:H290)</f>
        <v>442.68</v>
      </c>
      <c r="I288" s="103">
        <f t="shared" ref="I288:J288" si="214">SUM(I289:I290)</f>
        <v>189.72000000000003</v>
      </c>
      <c r="J288" s="103">
        <f t="shared" si="214"/>
        <v>632.4</v>
      </c>
      <c r="K288" s="36"/>
      <c r="L288" s="47"/>
    </row>
    <row r="289" spans="1:12" s="5" customFormat="1" ht="25.5">
      <c r="A289" s="12" t="s">
        <v>499</v>
      </c>
      <c r="B289" s="6" t="s">
        <v>464</v>
      </c>
      <c r="C289" s="12" t="s">
        <v>187</v>
      </c>
      <c r="D289" s="57">
        <v>4</v>
      </c>
      <c r="E289" s="29">
        <f t="shared" ref="E289:E290" si="215">G289*70%</f>
        <v>101.955</v>
      </c>
      <c r="F289" s="29">
        <f t="shared" ref="F289:F292" si="216">G289-E289</f>
        <v>43.695000000000007</v>
      </c>
      <c r="G289" s="23">
        <v>145.65</v>
      </c>
      <c r="H289" s="29">
        <f t="shared" ref="H289:H290" si="217">D289*E289</f>
        <v>407.82</v>
      </c>
      <c r="I289" s="29">
        <f t="shared" ref="I289:I290" si="218">D289*F289</f>
        <v>174.78000000000003</v>
      </c>
      <c r="J289" s="23">
        <f t="shared" ref="J289:J290" si="219">H289+I289</f>
        <v>582.6</v>
      </c>
      <c r="K289" s="36"/>
      <c r="L289" s="47"/>
    </row>
    <row r="290" spans="1:12" s="5" customFormat="1" ht="12.75" customHeight="1">
      <c r="A290" s="12" t="s">
        <v>500</v>
      </c>
      <c r="B290" s="6" t="s">
        <v>467</v>
      </c>
      <c r="C290" s="12" t="s">
        <v>187</v>
      </c>
      <c r="D290" s="57">
        <v>4</v>
      </c>
      <c r="E290" s="29">
        <f t="shared" si="215"/>
        <v>8.7149999999999981</v>
      </c>
      <c r="F290" s="29">
        <f t="shared" si="216"/>
        <v>3.7350000000000012</v>
      </c>
      <c r="G290" s="23">
        <v>12.45</v>
      </c>
      <c r="H290" s="29">
        <f t="shared" si="217"/>
        <v>34.859999999999992</v>
      </c>
      <c r="I290" s="29">
        <f t="shared" si="218"/>
        <v>14.940000000000005</v>
      </c>
      <c r="J290" s="23">
        <f t="shared" si="219"/>
        <v>49.8</v>
      </c>
      <c r="K290" s="36"/>
      <c r="L290" s="47"/>
    </row>
    <row r="291" spans="1:12" s="5" customFormat="1" ht="12.75" customHeight="1">
      <c r="A291" s="15" t="s">
        <v>501</v>
      </c>
      <c r="B291" s="60" t="s">
        <v>502</v>
      </c>
      <c r="C291" s="17"/>
      <c r="D291" s="17"/>
      <c r="E291" s="83"/>
      <c r="F291" s="85"/>
      <c r="G291" s="85"/>
      <c r="H291" s="104">
        <f>H292</f>
        <v>38.975999999999999</v>
      </c>
      <c r="I291" s="104">
        <f t="shared" ref="I291:J291" si="220">I292</f>
        <v>16.704000000000001</v>
      </c>
      <c r="J291" s="104">
        <f t="shared" si="220"/>
        <v>55.68</v>
      </c>
      <c r="K291" s="36"/>
      <c r="L291" s="47"/>
    </row>
    <row r="292" spans="1:12" s="5" customFormat="1">
      <c r="A292" s="12" t="s">
        <v>503</v>
      </c>
      <c r="B292" s="6" t="s">
        <v>454</v>
      </c>
      <c r="C292" s="12" t="s">
        <v>187</v>
      </c>
      <c r="D292" s="57">
        <v>3</v>
      </c>
      <c r="E292" s="29">
        <f t="shared" ref="E292" si="221">G292*70%</f>
        <v>12.991999999999999</v>
      </c>
      <c r="F292" s="29">
        <f t="shared" si="216"/>
        <v>5.5679999999999996</v>
      </c>
      <c r="G292" s="114">
        <v>18.559999999999999</v>
      </c>
      <c r="H292" s="29">
        <f t="shared" ref="H292" si="222">D292*E292</f>
        <v>38.975999999999999</v>
      </c>
      <c r="I292" s="29">
        <f t="shared" ref="I292" si="223">D292*F292</f>
        <v>16.704000000000001</v>
      </c>
      <c r="J292" s="23">
        <f t="shared" ref="J292" si="224">H292+I292</f>
        <v>55.68</v>
      </c>
      <c r="K292" s="36"/>
      <c r="L292" s="47"/>
    </row>
    <row r="293" spans="1:12" s="5" customFormat="1">
      <c r="A293" s="15"/>
      <c r="B293" s="60" t="s">
        <v>653</v>
      </c>
      <c r="C293" s="15"/>
      <c r="D293" s="90"/>
      <c r="E293" s="24"/>
      <c r="F293" s="24"/>
      <c r="G293" s="39"/>
      <c r="H293" s="24">
        <f>H258+H265+H273+H279+H288+H291</f>
        <v>3779.6849999999999</v>
      </c>
      <c r="I293" s="24">
        <f t="shared" ref="I293:J293" si="225">I258+I265+I273+I279+I288+I291</f>
        <v>1619.8650000000002</v>
      </c>
      <c r="J293" s="24">
        <f t="shared" si="225"/>
        <v>5399.5500000000011</v>
      </c>
      <c r="K293" s="36"/>
      <c r="L293" s="47"/>
    </row>
    <row r="294" spans="1:12" s="5" customFormat="1">
      <c r="A294" s="77" t="s">
        <v>504</v>
      </c>
      <c r="B294" s="77" t="s">
        <v>636</v>
      </c>
      <c r="C294" s="77"/>
      <c r="D294" s="77"/>
      <c r="E294" s="99"/>
      <c r="F294" s="100"/>
      <c r="G294" s="100"/>
      <c r="H294" s="100"/>
      <c r="I294" s="100"/>
      <c r="J294" s="100"/>
      <c r="K294" s="36"/>
      <c r="L294" s="47"/>
    </row>
    <row r="295" spans="1:12" s="5" customFormat="1" ht="12" customHeight="1">
      <c r="A295" s="12" t="s">
        <v>505</v>
      </c>
      <c r="B295" s="56" t="s">
        <v>506</v>
      </c>
      <c r="C295" s="12" t="s">
        <v>44</v>
      </c>
      <c r="D295" s="57">
        <v>21.43</v>
      </c>
      <c r="E295" s="29">
        <f t="shared" ref="E295:E299" si="226">G295*70%</f>
        <v>112.92399999999999</v>
      </c>
      <c r="F295" s="29">
        <f t="shared" ref="F295:F299" si="227">G295-E295</f>
        <v>48.396000000000001</v>
      </c>
      <c r="G295" s="23">
        <v>161.32</v>
      </c>
      <c r="H295" s="29">
        <f t="shared" ref="H295:H299" si="228">D295*E295</f>
        <v>2419.9613199999999</v>
      </c>
      <c r="I295" s="29">
        <f t="shared" ref="I295:I299" si="229">D295*F295</f>
        <v>1037.12628</v>
      </c>
      <c r="J295" s="23">
        <f t="shared" ref="J295:J299" si="230">H295+I295</f>
        <v>3457.0875999999998</v>
      </c>
      <c r="K295" s="36"/>
      <c r="L295" s="47"/>
    </row>
    <row r="296" spans="1:12" s="5" customFormat="1">
      <c r="A296" s="12" t="s">
        <v>507</v>
      </c>
      <c r="B296" s="56" t="s">
        <v>508</v>
      </c>
      <c r="C296" s="12" t="s">
        <v>44</v>
      </c>
      <c r="D296" s="57">
        <v>13.88</v>
      </c>
      <c r="E296" s="29">
        <f t="shared" si="226"/>
        <v>112.92399999999999</v>
      </c>
      <c r="F296" s="29">
        <f t="shared" si="227"/>
        <v>48.396000000000001</v>
      </c>
      <c r="G296" s="23">
        <v>161.32</v>
      </c>
      <c r="H296" s="29">
        <f t="shared" si="228"/>
        <v>1567.3851199999999</v>
      </c>
      <c r="I296" s="29">
        <f t="shared" si="229"/>
        <v>671.73648000000003</v>
      </c>
      <c r="J296" s="23">
        <f t="shared" si="230"/>
        <v>2239.1215999999999</v>
      </c>
      <c r="K296" s="36"/>
      <c r="L296" s="47"/>
    </row>
    <row r="297" spans="1:12" s="5" customFormat="1" ht="25.5">
      <c r="A297" s="12" t="s">
        <v>509</v>
      </c>
      <c r="B297" s="6" t="s">
        <v>510</v>
      </c>
      <c r="C297" s="12" t="s">
        <v>44</v>
      </c>
      <c r="D297" s="57">
        <v>7</v>
      </c>
      <c r="E297" s="29">
        <f t="shared" si="226"/>
        <v>139.46099999999998</v>
      </c>
      <c r="F297" s="29">
        <f t="shared" si="227"/>
        <v>59.769000000000005</v>
      </c>
      <c r="G297" s="23">
        <v>199.23</v>
      </c>
      <c r="H297" s="29">
        <f t="shared" si="228"/>
        <v>976.22699999999986</v>
      </c>
      <c r="I297" s="29">
        <f t="shared" si="229"/>
        <v>418.38300000000004</v>
      </c>
      <c r="J297" s="23">
        <f t="shared" si="230"/>
        <v>1394.61</v>
      </c>
      <c r="K297" s="36"/>
      <c r="L297" s="47"/>
    </row>
    <row r="298" spans="1:12" s="5" customFormat="1">
      <c r="A298" s="12" t="s">
        <v>511</v>
      </c>
      <c r="B298" s="56" t="s">
        <v>512</v>
      </c>
      <c r="C298" s="12" t="s">
        <v>122</v>
      </c>
      <c r="D298" s="57">
        <v>9.5</v>
      </c>
      <c r="E298" s="29">
        <f t="shared" si="226"/>
        <v>69.509999999999991</v>
      </c>
      <c r="F298" s="29">
        <f t="shared" si="227"/>
        <v>29.790000000000006</v>
      </c>
      <c r="G298" s="23">
        <v>99.3</v>
      </c>
      <c r="H298" s="29">
        <f t="shared" si="228"/>
        <v>660.34499999999991</v>
      </c>
      <c r="I298" s="29">
        <f t="shared" si="229"/>
        <v>283.00500000000005</v>
      </c>
      <c r="J298" s="23">
        <f t="shared" si="230"/>
        <v>943.34999999999991</v>
      </c>
      <c r="K298" s="36"/>
      <c r="L298" s="47"/>
    </row>
    <row r="299" spans="1:12" s="5" customFormat="1">
      <c r="A299" s="12" t="s">
        <v>513</v>
      </c>
      <c r="B299" s="56" t="s">
        <v>514</v>
      </c>
      <c r="C299" s="12" t="s">
        <v>44</v>
      </c>
      <c r="D299" s="57">
        <v>2.94</v>
      </c>
      <c r="E299" s="29">
        <f t="shared" si="226"/>
        <v>54.683999999999997</v>
      </c>
      <c r="F299" s="29">
        <f t="shared" si="227"/>
        <v>23.436000000000007</v>
      </c>
      <c r="G299" s="114">
        <v>78.12</v>
      </c>
      <c r="H299" s="29">
        <f t="shared" si="228"/>
        <v>160.77096</v>
      </c>
      <c r="I299" s="29">
        <f t="shared" si="229"/>
        <v>68.901840000000021</v>
      </c>
      <c r="J299" s="23">
        <f t="shared" si="230"/>
        <v>229.67280000000002</v>
      </c>
      <c r="K299" s="36"/>
      <c r="L299" s="47"/>
    </row>
    <row r="300" spans="1:12" s="5" customFormat="1">
      <c r="A300" s="15"/>
      <c r="B300" s="60" t="s">
        <v>654</v>
      </c>
      <c r="C300" s="15"/>
      <c r="D300" s="90"/>
      <c r="E300" s="24"/>
      <c r="F300" s="24"/>
      <c r="G300" s="39"/>
      <c r="H300" s="24">
        <f>SUM(H295:H299)</f>
        <v>5784.6894000000002</v>
      </c>
      <c r="I300" s="24">
        <f t="shared" ref="I300:J300" si="231">SUM(I295:I299)</f>
        <v>2479.1525999999999</v>
      </c>
      <c r="J300" s="24">
        <f t="shared" si="231"/>
        <v>8263.8419999999987</v>
      </c>
      <c r="K300" s="36"/>
      <c r="L300" s="47"/>
    </row>
    <row r="301" spans="1:12" s="5" customFormat="1">
      <c r="A301" s="77" t="s">
        <v>515</v>
      </c>
      <c r="B301" s="77" t="s">
        <v>516</v>
      </c>
      <c r="C301" s="77"/>
      <c r="D301" s="77"/>
      <c r="E301" s="99"/>
      <c r="F301" s="99"/>
      <c r="G301" s="99"/>
      <c r="H301" s="99"/>
      <c r="I301" s="99"/>
      <c r="J301" s="99"/>
      <c r="K301" s="36"/>
      <c r="L301" s="47"/>
    </row>
    <row r="302" spans="1:12" s="5" customFormat="1">
      <c r="A302" s="15" t="s">
        <v>517</v>
      </c>
      <c r="B302" s="61" t="s">
        <v>518</v>
      </c>
      <c r="C302" s="61"/>
      <c r="D302" s="61"/>
      <c r="E302" s="81"/>
      <c r="F302" s="81"/>
      <c r="G302" s="81"/>
      <c r="H302" s="102">
        <f>SUM(H303:H305)</f>
        <v>5858.4119999999994</v>
      </c>
      <c r="I302" s="102">
        <f t="shared" ref="I302:J302" si="232">SUM(I303:I305)</f>
        <v>2510.7480000000005</v>
      </c>
      <c r="J302" s="102">
        <f t="shared" si="232"/>
        <v>8369.16</v>
      </c>
      <c r="K302" s="36"/>
      <c r="L302" s="47"/>
    </row>
    <row r="303" spans="1:12" s="5" customFormat="1">
      <c r="A303" s="15" t="s">
        <v>519</v>
      </c>
      <c r="B303" s="60" t="s">
        <v>520</v>
      </c>
      <c r="C303" s="60"/>
      <c r="D303" s="60"/>
      <c r="E303" s="81"/>
      <c r="F303" s="81"/>
      <c r="G303" s="81"/>
      <c r="H303" s="81"/>
      <c r="I303" s="81"/>
      <c r="J303" s="81"/>
      <c r="K303" s="36"/>
      <c r="L303" s="47"/>
    </row>
    <row r="304" spans="1:12" s="5" customFormat="1">
      <c r="A304" s="12" t="s">
        <v>521</v>
      </c>
      <c r="B304" s="56" t="s">
        <v>522</v>
      </c>
      <c r="C304" s="12" t="s">
        <v>41</v>
      </c>
      <c r="D304" s="57">
        <v>12</v>
      </c>
      <c r="E304" s="29">
        <f t="shared" ref="E304:E305" si="233">G304*70%</f>
        <v>13.880999999999998</v>
      </c>
      <c r="F304" s="29">
        <f t="shared" ref="F304:F305" si="234">G304-E304</f>
        <v>5.9489999999999998</v>
      </c>
      <c r="G304" s="23">
        <v>19.829999999999998</v>
      </c>
      <c r="H304" s="29">
        <f t="shared" ref="H304:H305" si="235">D304*E304</f>
        <v>166.57199999999997</v>
      </c>
      <c r="I304" s="29">
        <f t="shared" ref="I304:I305" si="236">D304*F304</f>
        <v>71.388000000000005</v>
      </c>
      <c r="J304" s="23">
        <f t="shared" ref="J304:J305" si="237">H304+I304</f>
        <v>237.95999999999998</v>
      </c>
      <c r="K304" s="36"/>
      <c r="L304" s="47"/>
    </row>
    <row r="305" spans="1:12" s="5" customFormat="1">
      <c r="A305" s="12" t="s">
        <v>523</v>
      </c>
      <c r="B305" s="58" t="s">
        <v>524</v>
      </c>
      <c r="C305" s="12" t="s">
        <v>41</v>
      </c>
      <c r="D305" s="57">
        <v>6.16</v>
      </c>
      <c r="E305" s="29">
        <f t="shared" si="233"/>
        <v>923.99999999999989</v>
      </c>
      <c r="F305" s="29">
        <f t="shared" si="234"/>
        <v>396.00000000000011</v>
      </c>
      <c r="G305" s="23">
        <v>1320</v>
      </c>
      <c r="H305" s="29">
        <f t="shared" si="235"/>
        <v>5691.8399999999992</v>
      </c>
      <c r="I305" s="29">
        <f t="shared" si="236"/>
        <v>2439.3600000000006</v>
      </c>
      <c r="J305" s="23">
        <f t="shared" si="237"/>
        <v>8131.2</v>
      </c>
      <c r="K305" s="36"/>
      <c r="L305" s="47"/>
    </row>
    <row r="306" spans="1:12" s="5" customFormat="1">
      <c r="A306" s="15" t="s">
        <v>525</v>
      </c>
      <c r="B306" s="16" t="s">
        <v>526</v>
      </c>
      <c r="C306" s="17"/>
      <c r="D306" s="17"/>
      <c r="E306" s="81"/>
      <c r="F306" s="81"/>
      <c r="G306" s="81"/>
      <c r="H306" s="102">
        <f>H307+H309+H311</f>
        <v>38621.342620011681</v>
      </c>
      <c r="I306" s="102">
        <f t="shared" ref="I306:J306" si="238">I307+I309+I311</f>
        <v>16552.003980005018</v>
      </c>
      <c r="J306" s="102">
        <f t="shared" si="238"/>
        <v>55173.346600016695</v>
      </c>
      <c r="K306" s="36"/>
      <c r="L306" s="47"/>
    </row>
    <row r="307" spans="1:12" s="5" customFormat="1">
      <c r="A307" s="15" t="s">
        <v>527</v>
      </c>
      <c r="B307" s="61" t="s">
        <v>528</v>
      </c>
      <c r="C307" s="61"/>
      <c r="D307" s="61"/>
      <c r="E307" s="81"/>
      <c r="F307" s="81"/>
      <c r="G307" s="81"/>
      <c r="H307" s="102">
        <f>H308</f>
        <v>23988.263898794576</v>
      </c>
      <c r="I307" s="102">
        <f t="shared" ref="I307:J307" si="239">I308</f>
        <v>10280.684528054824</v>
      </c>
      <c r="J307" s="102">
        <f t="shared" si="239"/>
        <v>34268.948426849398</v>
      </c>
      <c r="K307" s="36"/>
      <c r="L307" s="47"/>
    </row>
    <row r="308" spans="1:12" s="5" customFormat="1" ht="25.5">
      <c r="A308" s="159" t="s">
        <v>529</v>
      </c>
      <c r="B308" s="160" t="s">
        <v>530</v>
      </c>
      <c r="C308" s="159" t="s">
        <v>41</v>
      </c>
      <c r="D308" s="159">
        <v>20.18</v>
      </c>
      <c r="E308" s="161">
        <f t="shared" ref="E308" si="240">G308*70%</f>
        <v>1188.7147620809999</v>
      </c>
      <c r="F308" s="161">
        <f t="shared" ref="F308" si="241">G308-E308</f>
        <v>509.44918374900021</v>
      </c>
      <c r="G308" s="157">
        <v>1698.1639458300001</v>
      </c>
      <c r="H308" s="161">
        <f t="shared" ref="H308" si="242">D308*E308</f>
        <v>23988.263898794576</v>
      </c>
      <c r="I308" s="161">
        <f t="shared" ref="I308" si="243">D308*F308</f>
        <v>10280.684528054824</v>
      </c>
      <c r="J308" s="157">
        <f t="shared" ref="J308" si="244">H308+I308</f>
        <v>34268.948426849398</v>
      </c>
      <c r="K308" s="36"/>
      <c r="L308" s="47"/>
    </row>
    <row r="309" spans="1:12" s="5" customFormat="1">
      <c r="A309" s="162" t="s">
        <v>531</v>
      </c>
      <c r="B309" s="163" t="s">
        <v>532</v>
      </c>
      <c r="C309" s="163"/>
      <c r="D309" s="163"/>
      <c r="E309" s="158"/>
      <c r="F309" s="158"/>
      <c r="G309" s="158"/>
      <c r="H309" s="164">
        <f>H310</f>
        <v>7762.3073963889292</v>
      </c>
      <c r="I309" s="164">
        <f t="shared" ref="I309:J309" si="245">I310</f>
        <v>3326.7031698809715</v>
      </c>
      <c r="J309" s="164">
        <f t="shared" si="245"/>
        <v>11089.010566269901</v>
      </c>
      <c r="K309" s="36"/>
      <c r="L309" s="47"/>
    </row>
    <row r="310" spans="1:12" s="5" customFormat="1" ht="25.5">
      <c r="A310" s="159" t="s">
        <v>533</v>
      </c>
      <c r="B310" s="160" t="s">
        <v>534</v>
      </c>
      <c r="C310" s="159" t="s">
        <v>41</v>
      </c>
      <c r="D310" s="159">
        <v>6.53</v>
      </c>
      <c r="E310" s="161">
        <f t="shared" ref="E310" si="246">G310*70%</f>
        <v>1188.7147620809999</v>
      </c>
      <c r="F310" s="161">
        <f t="shared" ref="F310" si="247">G310-E310</f>
        <v>509.44918374900021</v>
      </c>
      <c r="G310" s="157">
        <v>1698.1639458300001</v>
      </c>
      <c r="H310" s="161">
        <f t="shared" ref="H310" si="248">D310*E310</f>
        <v>7762.3073963889292</v>
      </c>
      <c r="I310" s="161">
        <f t="shared" ref="I310" si="249">D310*F310</f>
        <v>3326.7031698809715</v>
      </c>
      <c r="J310" s="157">
        <f t="shared" ref="J310" si="250">H310+I310</f>
        <v>11089.010566269901</v>
      </c>
      <c r="K310" s="36"/>
      <c r="L310" s="47"/>
    </row>
    <row r="311" spans="1:12" s="5" customFormat="1">
      <c r="A311" s="162" t="s">
        <v>535</v>
      </c>
      <c r="B311" s="163" t="s">
        <v>536</v>
      </c>
      <c r="C311" s="163"/>
      <c r="D311" s="163"/>
      <c r="E311" s="158"/>
      <c r="F311" s="158"/>
      <c r="G311" s="158"/>
      <c r="H311" s="164">
        <f>H312</f>
        <v>6870.7713248281798</v>
      </c>
      <c r="I311" s="164">
        <f t="shared" ref="I311:J311" si="251">I312</f>
        <v>2944.6162820692211</v>
      </c>
      <c r="J311" s="164">
        <f t="shared" si="251"/>
        <v>9815.3876068974005</v>
      </c>
      <c r="K311" s="36"/>
      <c r="L311" s="47"/>
    </row>
    <row r="312" spans="1:12" s="5" customFormat="1" ht="36" customHeight="1">
      <c r="A312" s="159" t="s">
        <v>537</v>
      </c>
      <c r="B312" s="160" t="s">
        <v>538</v>
      </c>
      <c r="C312" s="159" t="s">
        <v>41</v>
      </c>
      <c r="D312" s="159">
        <v>5.78</v>
      </c>
      <c r="E312" s="161">
        <f t="shared" ref="E312" si="252">G312*70%</f>
        <v>1188.7147620809999</v>
      </c>
      <c r="F312" s="161">
        <f t="shared" ref="F312" si="253">G312-E312</f>
        <v>509.44918374900021</v>
      </c>
      <c r="G312" s="157">
        <v>1698.1639458300001</v>
      </c>
      <c r="H312" s="161">
        <f t="shared" ref="H312" si="254">D312*E312</f>
        <v>6870.7713248281798</v>
      </c>
      <c r="I312" s="161">
        <f t="shared" ref="I312" si="255">D312*F312</f>
        <v>2944.6162820692211</v>
      </c>
      <c r="J312" s="157">
        <f t="shared" ref="J312" si="256">H312+I312</f>
        <v>9815.3876068974005</v>
      </c>
      <c r="K312" s="36" t="s">
        <v>707</v>
      </c>
      <c r="L312" s="47"/>
    </row>
    <row r="313" spans="1:12" s="5" customFormat="1">
      <c r="A313" s="15"/>
      <c r="B313" s="60" t="s">
        <v>655</v>
      </c>
      <c r="C313" s="15"/>
      <c r="D313" s="90"/>
      <c r="E313" s="24"/>
      <c r="F313" s="24"/>
      <c r="G313" s="39"/>
      <c r="H313" s="165">
        <f>H302+H306</f>
        <v>44479.754620011678</v>
      </c>
      <c r="I313" s="165">
        <f>I302+I306</f>
        <v>19062.751980005018</v>
      </c>
      <c r="J313" s="165">
        <f>J302+J306</f>
        <v>63542.506600016699</v>
      </c>
      <c r="K313" s="36"/>
      <c r="L313" s="47"/>
    </row>
    <row r="314" spans="1:12" s="5" customFormat="1">
      <c r="A314" s="77" t="s">
        <v>539</v>
      </c>
      <c r="B314" s="77" t="s">
        <v>540</v>
      </c>
      <c r="C314" s="77"/>
      <c r="D314" s="77"/>
      <c r="E314" s="99"/>
      <c r="F314" s="99"/>
      <c r="G314" s="99"/>
      <c r="H314" s="99"/>
      <c r="I314" s="99"/>
      <c r="J314" s="99"/>
      <c r="K314" s="36"/>
      <c r="L314" s="47"/>
    </row>
    <row r="315" spans="1:12" s="5" customFormat="1">
      <c r="A315" s="15" t="s">
        <v>541</v>
      </c>
      <c r="B315" s="16" t="s">
        <v>542</v>
      </c>
      <c r="C315" s="16"/>
      <c r="D315" s="16"/>
      <c r="E315" s="81"/>
      <c r="F315" s="81"/>
      <c r="G315" s="81"/>
      <c r="H315" s="102">
        <f>SUM(H316:H319)</f>
        <v>1335.0050000000001</v>
      </c>
      <c r="I315" s="102">
        <f t="shared" ref="I315:J315" si="257">SUM(I316:I319)</f>
        <v>572.1450000000001</v>
      </c>
      <c r="J315" s="102">
        <f t="shared" si="257"/>
        <v>1907.15</v>
      </c>
      <c r="K315" s="36"/>
      <c r="L315" s="47"/>
    </row>
    <row r="316" spans="1:12" s="5" customFormat="1">
      <c r="A316" s="12" t="s">
        <v>543</v>
      </c>
      <c r="B316" s="17" t="s">
        <v>544</v>
      </c>
      <c r="C316" s="12" t="s">
        <v>187</v>
      </c>
      <c r="D316" s="67">
        <v>58</v>
      </c>
      <c r="E316" s="29">
        <f t="shared" ref="E316:E319" si="258">G316*70%</f>
        <v>8.7919999999999998</v>
      </c>
      <c r="F316" s="29">
        <f t="shared" ref="F316:F319" si="259">G316-E316</f>
        <v>3.7680000000000007</v>
      </c>
      <c r="G316" s="23">
        <v>12.56</v>
      </c>
      <c r="H316" s="29">
        <f t="shared" ref="H316:H319" si="260">D316*E316</f>
        <v>509.93599999999998</v>
      </c>
      <c r="I316" s="29">
        <f t="shared" ref="I316:I319" si="261">D316*F316</f>
        <v>218.54400000000004</v>
      </c>
      <c r="J316" s="23">
        <f t="shared" ref="J316:J319" si="262">H316+I316</f>
        <v>728.48</v>
      </c>
      <c r="K316" s="36"/>
      <c r="L316" s="47"/>
    </row>
    <row r="317" spans="1:12" s="5" customFormat="1" ht="25.5">
      <c r="A317" s="12" t="s">
        <v>545</v>
      </c>
      <c r="B317" s="58" t="s">
        <v>546</v>
      </c>
      <c r="C317" s="12" t="s">
        <v>187</v>
      </c>
      <c r="D317" s="67">
        <v>33</v>
      </c>
      <c r="E317" s="29">
        <f t="shared" si="258"/>
        <v>21.475999999999999</v>
      </c>
      <c r="F317" s="29">
        <f t="shared" si="259"/>
        <v>9.2040000000000006</v>
      </c>
      <c r="G317" s="23">
        <v>30.68</v>
      </c>
      <c r="H317" s="29">
        <f t="shared" si="260"/>
        <v>708.70799999999997</v>
      </c>
      <c r="I317" s="29">
        <f t="shared" si="261"/>
        <v>303.73200000000003</v>
      </c>
      <c r="J317" s="23">
        <f t="shared" si="262"/>
        <v>1012.44</v>
      </c>
      <c r="K317" s="36"/>
      <c r="L317" s="47"/>
    </row>
    <row r="318" spans="1:12" s="5" customFormat="1">
      <c r="A318" s="12" t="s">
        <v>547</v>
      </c>
      <c r="B318" s="17" t="s">
        <v>548</v>
      </c>
      <c r="C318" s="12" t="s">
        <v>187</v>
      </c>
      <c r="D318" s="67">
        <v>22</v>
      </c>
      <c r="E318" s="29">
        <f t="shared" si="258"/>
        <v>3.8359999999999999</v>
      </c>
      <c r="F318" s="29">
        <f t="shared" si="259"/>
        <v>1.6440000000000006</v>
      </c>
      <c r="G318" s="23">
        <v>5.48</v>
      </c>
      <c r="H318" s="29">
        <f t="shared" si="260"/>
        <v>84.391999999999996</v>
      </c>
      <c r="I318" s="29">
        <f t="shared" si="261"/>
        <v>36.168000000000013</v>
      </c>
      <c r="J318" s="23">
        <f t="shared" si="262"/>
        <v>120.56</v>
      </c>
      <c r="K318" s="36"/>
      <c r="L318" s="47"/>
    </row>
    <row r="319" spans="1:12" s="5" customFormat="1">
      <c r="A319" s="12" t="s">
        <v>549</v>
      </c>
      <c r="B319" s="58" t="s">
        <v>550</v>
      </c>
      <c r="C319" s="12" t="s">
        <v>187</v>
      </c>
      <c r="D319" s="67">
        <v>1</v>
      </c>
      <c r="E319" s="29">
        <f t="shared" si="258"/>
        <v>31.968999999999998</v>
      </c>
      <c r="F319" s="29">
        <f t="shared" si="259"/>
        <v>13.701000000000004</v>
      </c>
      <c r="G319" s="23">
        <v>45.67</v>
      </c>
      <c r="H319" s="29">
        <f t="shared" si="260"/>
        <v>31.968999999999998</v>
      </c>
      <c r="I319" s="29">
        <f t="shared" si="261"/>
        <v>13.701000000000004</v>
      </c>
      <c r="J319" s="23">
        <f t="shared" si="262"/>
        <v>45.67</v>
      </c>
      <c r="K319" s="36"/>
      <c r="L319" s="47"/>
    </row>
    <row r="320" spans="1:12" s="5" customFormat="1">
      <c r="A320" s="15" t="s">
        <v>551</v>
      </c>
      <c r="B320" s="16" t="s">
        <v>552</v>
      </c>
      <c r="C320" s="17"/>
      <c r="D320" s="17"/>
      <c r="E320" s="81"/>
      <c r="F320" s="81"/>
      <c r="G320" s="81"/>
      <c r="H320" s="102">
        <f>SUM(H321:H327)</f>
        <v>2300.4380000000001</v>
      </c>
      <c r="I320" s="102">
        <f t="shared" ref="I320:J320" si="263">SUM(I321:I327)</f>
        <v>985.90200000000027</v>
      </c>
      <c r="J320" s="102">
        <f t="shared" si="263"/>
        <v>3286.34</v>
      </c>
      <c r="K320" s="36"/>
      <c r="L320" s="47"/>
    </row>
    <row r="321" spans="1:12" s="5" customFormat="1">
      <c r="A321" s="12" t="s">
        <v>553</v>
      </c>
      <c r="B321" s="17" t="s">
        <v>554</v>
      </c>
      <c r="C321" s="12" t="s">
        <v>187</v>
      </c>
      <c r="D321" s="67">
        <v>17</v>
      </c>
      <c r="E321" s="29">
        <f t="shared" ref="E321:E327" si="264">G321*70%</f>
        <v>11.423999999999999</v>
      </c>
      <c r="F321" s="29">
        <f t="shared" ref="F321:F327" si="265">G321-E321</f>
        <v>4.8960000000000008</v>
      </c>
      <c r="G321" s="23">
        <v>16.32</v>
      </c>
      <c r="H321" s="29">
        <f t="shared" ref="H321:H327" si="266">D321*E321</f>
        <v>194.208</v>
      </c>
      <c r="I321" s="29">
        <f t="shared" ref="I321:I327" si="267">D321*F321</f>
        <v>83.232000000000014</v>
      </c>
      <c r="J321" s="23">
        <f t="shared" ref="J321:J327" si="268">H321+I321</f>
        <v>277.44</v>
      </c>
      <c r="K321" s="36"/>
      <c r="L321" s="47"/>
    </row>
    <row r="322" spans="1:12" s="5" customFormat="1">
      <c r="A322" s="12" t="s">
        <v>555</v>
      </c>
      <c r="B322" s="17" t="s">
        <v>556</v>
      </c>
      <c r="C322" s="12" t="s">
        <v>187</v>
      </c>
      <c r="D322" s="67">
        <v>17</v>
      </c>
      <c r="E322" s="29">
        <f t="shared" si="264"/>
        <v>10.023999999999999</v>
      </c>
      <c r="F322" s="29">
        <f t="shared" si="265"/>
        <v>4.2960000000000012</v>
      </c>
      <c r="G322" s="23">
        <v>14.32</v>
      </c>
      <c r="H322" s="29">
        <f t="shared" si="266"/>
        <v>170.40799999999999</v>
      </c>
      <c r="I322" s="29">
        <f t="shared" si="267"/>
        <v>73.032000000000025</v>
      </c>
      <c r="J322" s="23">
        <f t="shared" si="268"/>
        <v>243.44</v>
      </c>
      <c r="K322" s="36"/>
      <c r="L322" s="47"/>
    </row>
    <row r="323" spans="1:12" s="5" customFormat="1">
      <c r="A323" s="12" t="s">
        <v>557</v>
      </c>
      <c r="B323" s="17" t="s">
        <v>558</v>
      </c>
      <c r="C323" s="12" t="s">
        <v>187</v>
      </c>
      <c r="D323" s="67">
        <v>68</v>
      </c>
      <c r="E323" s="29">
        <f t="shared" si="264"/>
        <v>2.2749999999999999</v>
      </c>
      <c r="F323" s="29">
        <f t="shared" si="265"/>
        <v>0.97500000000000009</v>
      </c>
      <c r="G323" s="23">
        <v>3.25</v>
      </c>
      <c r="H323" s="29">
        <f t="shared" si="266"/>
        <v>154.69999999999999</v>
      </c>
      <c r="I323" s="29">
        <f t="shared" si="267"/>
        <v>66.300000000000011</v>
      </c>
      <c r="J323" s="23">
        <f t="shared" si="268"/>
        <v>221</v>
      </c>
      <c r="K323" s="36"/>
      <c r="L323" s="47"/>
    </row>
    <row r="324" spans="1:12" s="5" customFormat="1">
      <c r="A324" s="12" t="s">
        <v>559</v>
      </c>
      <c r="B324" s="17" t="s">
        <v>560</v>
      </c>
      <c r="C324" s="12" t="s">
        <v>187</v>
      </c>
      <c r="D324" s="67">
        <v>17</v>
      </c>
      <c r="E324" s="29">
        <f t="shared" si="264"/>
        <v>1.9179999999999999</v>
      </c>
      <c r="F324" s="29">
        <f t="shared" si="265"/>
        <v>0.82200000000000029</v>
      </c>
      <c r="G324" s="23">
        <v>2.74</v>
      </c>
      <c r="H324" s="29">
        <f t="shared" si="266"/>
        <v>32.606000000000002</v>
      </c>
      <c r="I324" s="29">
        <f t="shared" si="267"/>
        <v>13.974000000000006</v>
      </c>
      <c r="J324" s="23">
        <f t="shared" si="268"/>
        <v>46.580000000000005</v>
      </c>
      <c r="K324" s="36"/>
      <c r="L324" s="47"/>
    </row>
    <row r="325" spans="1:12" s="5" customFormat="1">
      <c r="A325" s="12" t="s">
        <v>561</v>
      </c>
      <c r="B325" s="17" t="s">
        <v>562</v>
      </c>
      <c r="C325" s="22" t="s">
        <v>122</v>
      </c>
      <c r="D325" s="67">
        <v>118</v>
      </c>
      <c r="E325" s="29">
        <f t="shared" si="264"/>
        <v>14.497</v>
      </c>
      <c r="F325" s="29">
        <f t="shared" si="265"/>
        <v>6.213000000000001</v>
      </c>
      <c r="G325" s="23">
        <v>20.71</v>
      </c>
      <c r="H325" s="29">
        <f t="shared" si="266"/>
        <v>1710.646</v>
      </c>
      <c r="I325" s="29">
        <f t="shared" si="267"/>
        <v>733.13400000000013</v>
      </c>
      <c r="J325" s="23">
        <f t="shared" si="268"/>
        <v>2443.7800000000002</v>
      </c>
      <c r="K325" s="36"/>
      <c r="L325" s="47"/>
    </row>
    <row r="326" spans="1:12">
      <c r="A326" s="12" t="s">
        <v>563</v>
      </c>
      <c r="B326" s="17" t="s">
        <v>564</v>
      </c>
      <c r="C326" s="12" t="s">
        <v>187</v>
      </c>
      <c r="D326" s="67">
        <v>5</v>
      </c>
      <c r="E326" s="29">
        <f t="shared" si="264"/>
        <v>5.8449999999999998</v>
      </c>
      <c r="F326" s="29">
        <f t="shared" si="265"/>
        <v>2.5049999999999999</v>
      </c>
      <c r="G326" s="23">
        <v>8.35</v>
      </c>
      <c r="H326" s="29">
        <f t="shared" si="266"/>
        <v>29.224999999999998</v>
      </c>
      <c r="I326" s="29">
        <f t="shared" si="267"/>
        <v>12.524999999999999</v>
      </c>
      <c r="J326" s="23">
        <f t="shared" si="268"/>
        <v>41.75</v>
      </c>
    </row>
    <row r="327" spans="1:12">
      <c r="A327" s="12" t="s">
        <v>565</v>
      </c>
      <c r="B327" s="17" t="s">
        <v>566</v>
      </c>
      <c r="C327" s="12" t="s">
        <v>187</v>
      </c>
      <c r="D327" s="67">
        <v>1</v>
      </c>
      <c r="E327" s="29">
        <f t="shared" si="264"/>
        <v>8.6449999999999996</v>
      </c>
      <c r="F327" s="29">
        <f t="shared" si="265"/>
        <v>3.7050000000000001</v>
      </c>
      <c r="G327" s="23">
        <v>12.35</v>
      </c>
      <c r="H327" s="29">
        <f t="shared" si="266"/>
        <v>8.6449999999999996</v>
      </c>
      <c r="I327" s="29">
        <f t="shared" si="267"/>
        <v>3.7050000000000001</v>
      </c>
      <c r="J327" s="23">
        <f t="shared" si="268"/>
        <v>12.35</v>
      </c>
    </row>
    <row r="328" spans="1:12">
      <c r="A328" s="15" t="s">
        <v>567</v>
      </c>
      <c r="B328" s="16" t="s">
        <v>568</v>
      </c>
      <c r="C328" s="17"/>
      <c r="D328" s="17"/>
      <c r="E328" s="82"/>
      <c r="F328" s="82"/>
      <c r="G328" s="82"/>
      <c r="H328" s="105">
        <f>SUM(H329:H333)</f>
        <v>4892.741</v>
      </c>
      <c r="I328" s="105">
        <f t="shared" ref="I328:J328" si="269">SUM(I329:I333)</f>
        <v>2096.8890000000006</v>
      </c>
      <c r="J328" s="105">
        <f t="shared" si="269"/>
        <v>6989.63</v>
      </c>
    </row>
    <row r="329" spans="1:12">
      <c r="A329" s="12" t="s">
        <v>569</v>
      </c>
      <c r="B329" s="17" t="s">
        <v>570</v>
      </c>
      <c r="C329" s="12" t="s">
        <v>187</v>
      </c>
      <c r="D329" s="67">
        <v>19</v>
      </c>
      <c r="E329" s="29">
        <f t="shared" ref="E329:E333" si="270">G329*70%</f>
        <v>27.635999999999996</v>
      </c>
      <c r="F329" s="29">
        <f t="shared" ref="F329:F333" si="271">G329-E329</f>
        <v>11.844000000000001</v>
      </c>
      <c r="G329" s="23">
        <v>39.479999999999997</v>
      </c>
      <c r="H329" s="29">
        <f t="shared" ref="H329:H333" si="272">D329*E329</f>
        <v>525.08399999999995</v>
      </c>
      <c r="I329" s="29">
        <f t="shared" ref="I329:I333" si="273">D329*F329</f>
        <v>225.03600000000003</v>
      </c>
      <c r="J329" s="23">
        <f t="shared" ref="J329:J333" si="274">H329+I329</f>
        <v>750.12</v>
      </c>
    </row>
    <row r="330" spans="1:12">
      <c r="A330" s="12" t="s">
        <v>571</v>
      </c>
      <c r="B330" s="17" t="s">
        <v>572</v>
      </c>
      <c r="C330" s="22" t="s">
        <v>122</v>
      </c>
      <c r="D330" s="67">
        <v>168</v>
      </c>
      <c r="E330" s="29">
        <f t="shared" si="270"/>
        <v>23.974999999999998</v>
      </c>
      <c r="F330" s="29">
        <f t="shared" si="271"/>
        <v>10.275000000000002</v>
      </c>
      <c r="G330" s="23">
        <v>34.25</v>
      </c>
      <c r="H330" s="29">
        <f t="shared" si="272"/>
        <v>4027.7999999999997</v>
      </c>
      <c r="I330" s="29">
        <f t="shared" si="273"/>
        <v>1726.2000000000003</v>
      </c>
      <c r="J330" s="23">
        <f t="shared" si="274"/>
        <v>5754</v>
      </c>
    </row>
    <row r="331" spans="1:12" ht="25.5">
      <c r="A331" s="12" t="s">
        <v>573</v>
      </c>
      <c r="B331" s="58" t="s">
        <v>574</v>
      </c>
      <c r="C331" s="12" t="s">
        <v>187</v>
      </c>
      <c r="D331" s="67">
        <v>5</v>
      </c>
      <c r="E331" s="29">
        <f t="shared" si="270"/>
        <v>20.117999999999999</v>
      </c>
      <c r="F331" s="29">
        <f t="shared" si="271"/>
        <v>8.6219999999999999</v>
      </c>
      <c r="G331" s="23">
        <v>28.74</v>
      </c>
      <c r="H331" s="29">
        <f t="shared" si="272"/>
        <v>100.58999999999999</v>
      </c>
      <c r="I331" s="29">
        <f t="shared" si="273"/>
        <v>43.11</v>
      </c>
      <c r="J331" s="23">
        <f t="shared" si="274"/>
        <v>143.69999999999999</v>
      </c>
    </row>
    <row r="332" spans="1:12">
      <c r="A332" s="12" t="s">
        <v>575</v>
      </c>
      <c r="B332" s="17" t="s">
        <v>576</v>
      </c>
      <c r="C332" s="12" t="s">
        <v>187</v>
      </c>
      <c r="D332" s="67">
        <v>19</v>
      </c>
      <c r="E332" s="29">
        <f t="shared" si="270"/>
        <v>7.0910000000000002</v>
      </c>
      <c r="F332" s="29">
        <f t="shared" si="271"/>
        <v>3.0390000000000006</v>
      </c>
      <c r="G332" s="23">
        <v>10.130000000000001</v>
      </c>
      <c r="H332" s="29">
        <f t="shared" si="272"/>
        <v>134.72900000000001</v>
      </c>
      <c r="I332" s="29">
        <f t="shared" si="273"/>
        <v>57.741000000000014</v>
      </c>
      <c r="J332" s="23">
        <f t="shared" si="274"/>
        <v>192.47000000000003</v>
      </c>
    </row>
    <row r="333" spans="1:12">
      <c r="A333" s="12" t="s">
        <v>577</v>
      </c>
      <c r="B333" s="17" t="s">
        <v>578</v>
      </c>
      <c r="C333" s="22" t="s">
        <v>122</v>
      </c>
      <c r="D333" s="67">
        <v>1.9</v>
      </c>
      <c r="E333" s="29">
        <f t="shared" si="270"/>
        <v>55.019999999999996</v>
      </c>
      <c r="F333" s="29">
        <f t="shared" si="271"/>
        <v>23.58</v>
      </c>
      <c r="G333" s="114">
        <v>78.599999999999994</v>
      </c>
      <c r="H333" s="29">
        <f t="shared" si="272"/>
        <v>104.53799999999998</v>
      </c>
      <c r="I333" s="29">
        <f t="shared" si="273"/>
        <v>44.801999999999992</v>
      </c>
      <c r="J333" s="23">
        <f t="shared" si="274"/>
        <v>149.33999999999997</v>
      </c>
    </row>
    <row r="334" spans="1:12" ht="12.75" customHeight="1">
      <c r="A334" s="15"/>
      <c r="B334" s="60" t="s">
        <v>656</v>
      </c>
      <c r="C334" s="15"/>
      <c r="D334" s="90"/>
      <c r="E334" s="24"/>
      <c r="F334" s="24"/>
      <c r="G334" s="39"/>
      <c r="H334" s="24">
        <f>H315+H320+H328</f>
        <v>8528.1840000000011</v>
      </c>
      <c r="I334" s="24">
        <f t="shared" ref="I334:J334" si="275">I315+I320+I328</f>
        <v>3654.9360000000011</v>
      </c>
      <c r="J334" s="24">
        <f t="shared" si="275"/>
        <v>12183.119999999999</v>
      </c>
    </row>
    <row r="335" spans="1:12">
      <c r="A335" s="77" t="s">
        <v>579</v>
      </c>
      <c r="B335" s="77" t="s">
        <v>580</v>
      </c>
      <c r="C335" s="77"/>
      <c r="D335" s="77"/>
      <c r="E335" s="101"/>
      <c r="F335" s="101"/>
      <c r="G335" s="101"/>
      <c r="H335" s="101"/>
      <c r="I335" s="101"/>
      <c r="J335" s="101"/>
    </row>
    <row r="336" spans="1:12">
      <c r="A336" s="13" t="s">
        <v>581</v>
      </c>
      <c r="B336" s="58" t="s">
        <v>582</v>
      </c>
      <c r="C336" s="13" t="s">
        <v>44</v>
      </c>
      <c r="D336" s="19">
        <v>400</v>
      </c>
      <c r="E336" s="29">
        <f t="shared" ref="E336:E339" si="276">G336*70%</f>
        <v>6.0410000000000004</v>
      </c>
      <c r="F336" s="29">
        <f t="shared" ref="F336:F339" si="277">G336-E336</f>
        <v>2.5890000000000004</v>
      </c>
      <c r="G336" s="23">
        <v>8.6300000000000008</v>
      </c>
      <c r="H336" s="29">
        <f t="shared" ref="H336:H339" si="278">D336*E336</f>
        <v>2416.4</v>
      </c>
      <c r="I336" s="29">
        <f t="shared" ref="I336:I339" si="279">D336*F336</f>
        <v>1035.6000000000001</v>
      </c>
      <c r="J336" s="23">
        <f t="shared" ref="J336:J339" si="280">H336+I336</f>
        <v>3452</v>
      </c>
    </row>
    <row r="337" spans="1:12">
      <c r="A337" s="13" t="s">
        <v>583</v>
      </c>
      <c r="B337" s="58" t="s">
        <v>584</v>
      </c>
      <c r="C337" s="12" t="s">
        <v>187</v>
      </c>
      <c r="D337" s="19">
        <v>11</v>
      </c>
      <c r="E337" s="29">
        <f t="shared" si="276"/>
        <v>67.717999999999989</v>
      </c>
      <c r="F337" s="29">
        <f t="shared" si="277"/>
        <v>29.022000000000006</v>
      </c>
      <c r="G337" s="23">
        <v>96.74</v>
      </c>
      <c r="H337" s="29">
        <f t="shared" si="278"/>
        <v>744.89799999999991</v>
      </c>
      <c r="I337" s="29">
        <f t="shared" si="279"/>
        <v>319.24200000000008</v>
      </c>
      <c r="J337" s="23">
        <f t="shared" si="280"/>
        <v>1064.1399999999999</v>
      </c>
    </row>
    <row r="338" spans="1:12">
      <c r="A338" s="13" t="s">
        <v>585</v>
      </c>
      <c r="B338" s="58" t="s">
        <v>586</v>
      </c>
      <c r="C338" s="12" t="s">
        <v>187</v>
      </c>
      <c r="D338" s="19">
        <v>5</v>
      </c>
      <c r="E338" s="29">
        <f t="shared" si="276"/>
        <v>141.00799999999998</v>
      </c>
      <c r="F338" s="29">
        <f t="shared" si="277"/>
        <v>60.432000000000016</v>
      </c>
      <c r="G338" s="23">
        <v>201.44</v>
      </c>
      <c r="H338" s="29">
        <f t="shared" si="278"/>
        <v>705.04</v>
      </c>
      <c r="I338" s="29">
        <f t="shared" si="279"/>
        <v>302.16000000000008</v>
      </c>
      <c r="J338" s="23">
        <f t="shared" si="280"/>
        <v>1007.2</v>
      </c>
    </row>
    <row r="339" spans="1:12" ht="25.5">
      <c r="A339" s="13" t="s">
        <v>587</v>
      </c>
      <c r="B339" s="58" t="s">
        <v>588</v>
      </c>
      <c r="C339" s="12" t="s">
        <v>187</v>
      </c>
      <c r="D339" s="68">
        <v>3</v>
      </c>
      <c r="E339" s="29">
        <f t="shared" si="276"/>
        <v>170.226</v>
      </c>
      <c r="F339" s="29">
        <f t="shared" si="277"/>
        <v>72.954000000000008</v>
      </c>
      <c r="G339" s="114">
        <v>243.18</v>
      </c>
      <c r="H339" s="29">
        <f t="shared" si="278"/>
        <v>510.678</v>
      </c>
      <c r="I339" s="29">
        <f t="shared" si="279"/>
        <v>218.86200000000002</v>
      </c>
      <c r="J339" s="23">
        <f t="shared" si="280"/>
        <v>729.54</v>
      </c>
    </row>
    <row r="340" spans="1:12">
      <c r="A340" s="15"/>
      <c r="B340" s="60" t="s">
        <v>657</v>
      </c>
      <c r="C340" s="15"/>
      <c r="D340" s="90"/>
      <c r="E340" s="24"/>
      <c r="F340" s="24"/>
      <c r="G340" s="39"/>
      <c r="H340" s="24">
        <f>SUM(H336:H339)</f>
        <v>4377.0159999999996</v>
      </c>
      <c r="I340" s="24">
        <f t="shared" ref="I340:J340" si="281">SUM(I336:I339)</f>
        <v>1875.8640000000003</v>
      </c>
      <c r="J340" s="24">
        <f t="shared" si="281"/>
        <v>6252.8799999999992</v>
      </c>
    </row>
    <row r="341" spans="1:12">
      <c r="A341" s="77" t="s">
        <v>589</v>
      </c>
      <c r="B341" s="77" t="s">
        <v>590</v>
      </c>
      <c r="C341" s="77"/>
      <c r="D341" s="77"/>
      <c r="E341" s="101"/>
      <c r="F341" s="101"/>
      <c r="G341" s="101"/>
      <c r="H341" s="101"/>
      <c r="I341" s="101"/>
      <c r="J341" s="101"/>
    </row>
    <row r="342" spans="1:12">
      <c r="A342" s="13" t="s">
        <v>591</v>
      </c>
      <c r="B342" s="69" t="s">
        <v>592</v>
      </c>
      <c r="C342" s="13" t="s">
        <v>44</v>
      </c>
      <c r="D342" s="59">
        <v>564.5</v>
      </c>
      <c r="E342" s="29">
        <f t="shared" ref="E342" si="282">G342*70%</f>
        <v>0.79099999999999993</v>
      </c>
      <c r="F342" s="29">
        <f t="shared" ref="F342" si="283">G342-E342</f>
        <v>0.33899999999999997</v>
      </c>
      <c r="G342" s="23">
        <v>1.1299999999999999</v>
      </c>
      <c r="H342" s="29">
        <f t="shared" ref="H342" si="284">D342*E342</f>
        <v>446.51949999999994</v>
      </c>
      <c r="I342" s="29">
        <f t="shared" ref="I342" si="285">D342*F342</f>
        <v>191.36549999999997</v>
      </c>
      <c r="J342" s="23">
        <f t="shared" ref="J342" si="286">H342+I342</f>
        <v>637.88499999999988</v>
      </c>
    </row>
    <row r="343" spans="1:12">
      <c r="A343" s="15"/>
      <c r="B343" s="60" t="s">
        <v>658</v>
      </c>
      <c r="C343" s="15"/>
      <c r="D343" s="90"/>
      <c r="E343" s="24"/>
      <c r="F343" s="24"/>
      <c r="G343" s="39"/>
      <c r="H343" s="24">
        <f>H342</f>
        <v>446.51949999999994</v>
      </c>
      <c r="I343" s="24">
        <f t="shared" ref="I343:J343" si="287">I342</f>
        <v>191.36549999999997</v>
      </c>
      <c r="J343" s="24">
        <f t="shared" si="287"/>
        <v>637.88499999999988</v>
      </c>
    </row>
    <row r="344" spans="1:12">
      <c r="A344" s="86"/>
      <c r="B344" s="87"/>
      <c r="C344" s="88"/>
      <c r="D344" s="89"/>
      <c r="E344" s="82"/>
      <c r="F344" s="82"/>
      <c r="G344" s="82"/>
      <c r="H344" s="82"/>
      <c r="I344" s="82"/>
      <c r="J344" s="82"/>
    </row>
    <row r="345" spans="1:12" s="108" customFormat="1">
      <c r="A345" s="109"/>
      <c r="B345" s="110" t="s">
        <v>659</v>
      </c>
      <c r="C345" s="109"/>
      <c r="D345" s="111"/>
      <c r="E345" s="112"/>
      <c r="F345" s="112"/>
      <c r="G345" s="112"/>
      <c r="H345" s="112">
        <f>H14+H20+H28+H38+H45+H67+H73+H77+H86+H97+H103+H111+H186+H229+H256+H293+H300+H313+H334+H340+H343</f>
        <v>460435.33711001161</v>
      </c>
      <c r="I345" s="112">
        <f t="shared" ref="I345:J345" si="288">I14+I20+I28+I38+I45+I67+I73+I77+I86+I97+I103+I111+I186+I229+I256+I293+I300+I313+I334+I340+I343</f>
        <v>197329.43019000505</v>
      </c>
      <c r="J345" s="112">
        <f t="shared" si="288"/>
        <v>657764.7673000166</v>
      </c>
      <c r="K345" s="106">
        <v>680000</v>
      </c>
      <c r="L345" s="107"/>
    </row>
    <row r="346" spans="1:12">
      <c r="A346" s="86"/>
      <c r="B346" s="87"/>
      <c r="C346" s="88"/>
      <c r="D346" s="89"/>
      <c r="E346" s="82"/>
      <c r="F346" s="82"/>
      <c r="G346" s="82"/>
      <c r="H346" s="82"/>
      <c r="I346" s="82"/>
      <c r="J346" s="82"/>
      <c r="K346" s="32">
        <f>J345-K345</f>
        <v>-22235.232699983404</v>
      </c>
    </row>
    <row r="347" spans="1:12">
      <c r="A347" s="86"/>
      <c r="B347" s="87"/>
      <c r="C347" s="88"/>
      <c r="D347" s="89"/>
      <c r="E347" s="82"/>
      <c r="F347" s="82"/>
      <c r="G347" s="82"/>
      <c r="H347" s="82"/>
      <c r="I347" s="82"/>
      <c r="J347" s="82"/>
      <c r="K347" s="117">
        <f>K346/K345</f>
        <v>-3.2698871617622652E-2</v>
      </c>
    </row>
    <row r="348" spans="1:12">
      <c r="A348" s="86"/>
      <c r="B348" s="87"/>
      <c r="C348" s="88"/>
      <c r="D348" s="89"/>
      <c r="E348" s="82"/>
      <c r="F348" s="82"/>
      <c r="G348" s="82"/>
      <c r="H348" s="82"/>
      <c r="I348" s="82"/>
      <c r="J348" s="82"/>
    </row>
    <row r="372" spans="1:8" ht="12.75" customHeight="1">
      <c r="A372" s="243" t="s">
        <v>666</v>
      </c>
      <c r="B372" s="243"/>
      <c r="C372" s="118"/>
      <c r="D372" s="119"/>
      <c r="E372" s="244" t="s">
        <v>666</v>
      </c>
      <c r="F372" s="244"/>
      <c r="G372" s="244"/>
      <c r="H372" s="244"/>
    </row>
    <row r="373" spans="1:8" ht="12.75" customHeight="1">
      <c r="A373" s="241" t="s">
        <v>667</v>
      </c>
      <c r="B373" s="241"/>
      <c r="C373" s="118"/>
      <c r="D373" s="119"/>
      <c r="E373" s="242" t="s">
        <v>668</v>
      </c>
      <c r="F373" s="242"/>
      <c r="G373" s="242"/>
      <c r="H373" s="242"/>
    </row>
    <row r="374" spans="1:8" ht="12.75" customHeight="1">
      <c r="A374" s="241" t="s">
        <v>669</v>
      </c>
      <c r="B374" s="241"/>
      <c r="C374" s="118"/>
      <c r="D374" s="119"/>
      <c r="E374" s="242" t="s">
        <v>670</v>
      </c>
      <c r="F374" s="242"/>
      <c r="G374" s="242"/>
      <c r="H374" s="242"/>
    </row>
    <row r="375" spans="1:8" ht="12.75" customHeight="1">
      <c r="A375" s="241" t="s">
        <v>671</v>
      </c>
      <c r="B375" s="241"/>
      <c r="C375" s="118"/>
      <c r="D375" s="119"/>
      <c r="E375" s="242" t="s">
        <v>672</v>
      </c>
      <c r="F375" s="242"/>
      <c r="G375" s="242"/>
      <c r="H375" s="242"/>
    </row>
  </sheetData>
  <mergeCells count="13">
    <mergeCell ref="B2:G2"/>
    <mergeCell ref="B4:E4"/>
    <mergeCell ref="A6:D6"/>
    <mergeCell ref="H6:J6"/>
    <mergeCell ref="E6:G6"/>
    <mergeCell ref="A375:B375"/>
    <mergeCell ref="E375:H375"/>
    <mergeCell ref="A372:B372"/>
    <mergeCell ref="E372:H372"/>
    <mergeCell ref="A373:B373"/>
    <mergeCell ref="E373:H373"/>
    <mergeCell ref="A374:B374"/>
    <mergeCell ref="E374:H374"/>
  </mergeCells>
  <phoneticPr fontId="0" type="noConversion"/>
  <conditionalFormatting sqref="D339 D315:D319 D321:D327 D329:D333 D272:D276 D201:D209 D187:D195 D211:D213 D220:D228 D216:D218 D113:E113 D166:D168 D170:D182 D184:D185 D112:D164 D105:D110 D98:D102 D92:D96 G47 D50 D47 D55 D58 G40 D40">
    <cfRule type="cellIs" dxfId="2" priority="47" stopIfTrue="1" operator="equal">
      <formula>0</formula>
    </cfRule>
  </conditionalFormatting>
  <printOptions horizontalCentered="1"/>
  <pageMargins left="0.11811023622047245" right="0.19685039370078741" top="0.98425196850393704" bottom="0.6692913385826772" header="0.35433070866141736" footer="0.51181102362204722"/>
  <pageSetup paperSize="9" scale="73" fitToHeight="100" orientation="landscape" r:id="rId1"/>
  <headerFooter alignWithMargins="0">
    <oddHeader>&amp;R&amp;G</oddHeader>
    <oddFooter>&amp;L
&amp;CRua Otávio Baltazar de Souza nº  293 - 01 - Praia Comprida - São José/SC
CEP: 88103640 - Telefone: (48) 3357 6907 - Email: coneconstrucoes@gmail.com&amp;R&amp;P/&amp;N</oddFooter>
  </headerFooter>
  <rowBreaks count="11" manualBreakCount="11">
    <brk id="28" max="9" man="1"/>
    <brk id="57" max="9" man="1"/>
    <brk id="77" max="9" man="1"/>
    <brk id="111" max="9" man="1"/>
    <brk id="129" max="9" man="1"/>
    <brk id="168" max="9" man="1"/>
    <brk id="186" max="9" man="1"/>
    <brk id="229" max="9" man="1"/>
    <brk id="264" max="9" man="1"/>
    <brk id="293" max="9" man="1"/>
    <brk id="334" max="9" man="1"/>
  </rowBreaks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O1045806"/>
  <sheetViews>
    <sheetView view="pageBreakPreview" zoomScaleSheetLayoutView="100" workbookViewId="0">
      <pane xSplit="11" ySplit="13" topLeftCell="L284" activePane="bottomRight" state="frozen"/>
      <selection pane="topRight" activeCell="L1" sqref="L1"/>
      <selection pane="bottomLeft" activeCell="A14" sqref="A14"/>
      <selection pane="bottomRight" activeCell="L299" sqref="L299"/>
    </sheetView>
  </sheetViews>
  <sheetFormatPr defaultRowHeight="12.75"/>
  <cols>
    <col min="1" max="1" width="6.5703125" style="120" bestFit="1" customWidth="1"/>
    <col min="2" max="2" width="9.140625" style="120"/>
    <col min="3" max="3" width="16.85546875" style="120" customWidth="1"/>
    <col min="4" max="4" width="38.7109375" style="120" customWidth="1"/>
    <col min="5" max="5" width="3.5703125" style="120" customWidth="1"/>
    <col min="6" max="6" width="9.7109375" style="120" customWidth="1"/>
    <col min="7" max="7" width="8" style="120" customWidth="1"/>
    <col min="8" max="8" width="8.85546875" style="120" customWidth="1"/>
    <col min="9" max="9" width="11" style="120" bestFit="1" customWidth="1"/>
    <col min="10" max="10" width="12" style="120" customWidth="1"/>
    <col min="11" max="12" width="13.28515625" style="120" bestFit="1" customWidth="1"/>
    <col min="13" max="15" width="11.28515625" style="120" bestFit="1" customWidth="1"/>
    <col min="16" max="256" width="9.140625" style="120"/>
    <col min="257" max="257" width="5" style="120" customWidth="1"/>
    <col min="258" max="258" width="9.140625" style="120"/>
    <col min="259" max="259" width="16.85546875" style="120" customWidth="1"/>
    <col min="260" max="260" width="12.140625" style="120" customWidth="1"/>
    <col min="261" max="261" width="4" style="120" bestFit="1" customWidth="1"/>
    <col min="262" max="262" width="10.140625" style="120" bestFit="1" customWidth="1"/>
    <col min="263" max="263" width="8.140625" style="120" bestFit="1" customWidth="1"/>
    <col min="264" max="264" width="10.140625" style="120" bestFit="1" customWidth="1"/>
    <col min="265" max="266" width="11" style="120" bestFit="1" customWidth="1"/>
    <col min="267" max="267" width="11.5703125" style="120" customWidth="1"/>
    <col min="268" max="268" width="11" style="120" bestFit="1" customWidth="1"/>
    <col min="269" max="512" width="9.140625" style="120"/>
    <col min="513" max="513" width="5" style="120" customWidth="1"/>
    <col min="514" max="514" width="9.140625" style="120"/>
    <col min="515" max="515" width="16.85546875" style="120" customWidth="1"/>
    <col min="516" max="516" width="12.140625" style="120" customWidth="1"/>
    <col min="517" max="517" width="4" style="120" bestFit="1" customWidth="1"/>
    <col min="518" max="518" width="10.140625" style="120" bestFit="1" customWidth="1"/>
    <col min="519" max="519" width="8.140625" style="120" bestFit="1" customWidth="1"/>
    <col min="520" max="520" width="10.140625" style="120" bestFit="1" customWidth="1"/>
    <col min="521" max="522" width="11" style="120" bestFit="1" customWidth="1"/>
    <col min="523" max="523" width="11.5703125" style="120" customWidth="1"/>
    <col min="524" max="524" width="11" style="120" bestFit="1" customWidth="1"/>
    <col min="525" max="768" width="9.140625" style="120"/>
    <col min="769" max="769" width="5" style="120" customWidth="1"/>
    <col min="770" max="770" width="9.140625" style="120"/>
    <col min="771" max="771" width="16.85546875" style="120" customWidth="1"/>
    <col min="772" max="772" width="12.140625" style="120" customWidth="1"/>
    <col min="773" max="773" width="4" style="120" bestFit="1" customWidth="1"/>
    <col min="774" max="774" width="10.140625" style="120" bestFit="1" customWidth="1"/>
    <col min="775" max="775" width="8.140625" style="120" bestFit="1" customWidth="1"/>
    <col min="776" max="776" width="10.140625" style="120" bestFit="1" customWidth="1"/>
    <col min="777" max="778" width="11" style="120" bestFit="1" customWidth="1"/>
    <col min="779" max="779" width="11.5703125" style="120" customWidth="1"/>
    <col min="780" max="780" width="11" style="120" bestFit="1" customWidth="1"/>
    <col min="781" max="1024" width="9.140625" style="120"/>
    <col min="1025" max="1025" width="5" style="120" customWidth="1"/>
    <col min="1026" max="1026" width="9.140625" style="120"/>
    <col min="1027" max="1027" width="16.85546875" style="120" customWidth="1"/>
    <col min="1028" max="1028" width="12.140625" style="120" customWidth="1"/>
    <col min="1029" max="1029" width="4" style="120" bestFit="1" customWidth="1"/>
    <col min="1030" max="1030" width="10.140625" style="120" bestFit="1" customWidth="1"/>
    <col min="1031" max="1031" width="8.140625" style="120" bestFit="1" customWidth="1"/>
    <col min="1032" max="1032" width="10.140625" style="120" bestFit="1" customWidth="1"/>
    <col min="1033" max="1034" width="11" style="120" bestFit="1" customWidth="1"/>
    <col min="1035" max="1035" width="11.5703125" style="120" customWidth="1"/>
    <col min="1036" max="1036" width="11" style="120" bestFit="1" customWidth="1"/>
    <col min="1037" max="1280" width="9.140625" style="120"/>
    <col min="1281" max="1281" width="5" style="120" customWidth="1"/>
    <col min="1282" max="1282" width="9.140625" style="120"/>
    <col min="1283" max="1283" width="16.85546875" style="120" customWidth="1"/>
    <col min="1284" max="1284" width="12.140625" style="120" customWidth="1"/>
    <col min="1285" max="1285" width="4" style="120" bestFit="1" customWidth="1"/>
    <col min="1286" max="1286" width="10.140625" style="120" bestFit="1" customWidth="1"/>
    <col min="1287" max="1287" width="8.140625" style="120" bestFit="1" customWidth="1"/>
    <col min="1288" max="1288" width="10.140625" style="120" bestFit="1" customWidth="1"/>
    <col min="1289" max="1290" width="11" style="120" bestFit="1" customWidth="1"/>
    <col min="1291" max="1291" width="11.5703125" style="120" customWidth="1"/>
    <col min="1292" max="1292" width="11" style="120" bestFit="1" customWidth="1"/>
    <col min="1293" max="1536" width="9.140625" style="120"/>
    <col min="1537" max="1537" width="5" style="120" customWidth="1"/>
    <col min="1538" max="1538" width="9.140625" style="120"/>
    <col min="1539" max="1539" width="16.85546875" style="120" customWidth="1"/>
    <col min="1540" max="1540" width="12.140625" style="120" customWidth="1"/>
    <col min="1541" max="1541" width="4" style="120" bestFit="1" customWidth="1"/>
    <col min="1542" max="1542" width="10.140625" style="120" bestFit="1" customWidth="1"/>
    <col min="1543" max="1543" width="8.140625" style="120" bestFit="1" customWidth="1"/>
    <col min="1544" max="1544" width="10.140625" style="120" bestFit="1" customWidth="1"/>
    <col min="1545" max="1546" width="11" style="120" bestFit="1" customWidth="1"/>
    <col min="1547" max="1547" width="11.5703125" style="120" customWidth="1"/>
    <col min="1548" max="1548" width="11" style="120" bestFit="1" customWidth="1"/>
    <col min="1549" max="1792" width="9.140625" style="120"/>
    <col min="1793" max="1793" width="5" style="120" customWidth="1"/>
    <col min="1794" max="1794" width="9.140625" style="120"/>
    <col min="1795" max="1795" width="16.85546875" style="120" customWidth="1"/>
    <col min="1796" max="1796" width="12.140625" style="120" customWidth="1"/>
    <col min="1797" max="1797" width="4" style="120" bestFit="1" customWidth="1"/>
    <col min="1798" max="1798" width="10.140625" style="120" bestFit="1" customWidth="1"/>
    <col min="1799" max="1799" width="8.140625" style="120" bestFit="1" customWidth="1"/>
    <col min="1800" max="1800" width="10.140625" style="120" bestFit="1" customWidth="1"/>
    <col min="1801" max="1802" width="11" style="120" bestFit="1" customWidth="1"/>
    <col min="1803" max="1803" width="11.5703125" style="120" customWidth="1"/>
    <col min="1804" max="1804" width="11" style="120" bestFit="1" customWidth="1"/>
    <col min="1805" max="2048" width="9.140625" style="120"/>
    <col min="2049" max="2049" width="5" style="120" customWidth="1"/>
    <col min="2050" max="2050" width="9.140625" style="120"/>
    <col min="2051" max="2051" width="16.85546875" style="120" customWidth="1"/>
    <col min="2052" max="2052" width="12.140625" style="120" customWidth="1"/>
    <col min="2053" max="2053" width="4" style="120" bestFit="1" customWidth="1"/>
    <col min="2054" max="2054" width="10.140625" style="120" bestFit="1" customWidth="1"/>
    <col min="2055" max="2055" width="8.140625" style="120" bestFit="1" customWidth="1"/>
    <col min="2056" max="2056" width="10.140625" style="120" bestFit="1" customWidth="1"/>
    <col min="2057" max="2058" width="11" style="120" bestFit="1" customWidth="1"/>
    <col min="2059" max="2059" width="11.5703125" style="120" customWidth="1"/>
    <col min="2060" max="2060" width="11" style="120" bestFit="1" customWidth="1"/>
    <col min="2061" max="2304" width="9.140625" style="120"/>
    <col min="2305" max="2305" width="5" style="120" customWidth="1"/>
    <col min="2306" max="2306" width="9.140625" style="120"/>
    <col min="2307" max="2307" width="16.85546875" style="120" customWidth="1"/>
    <col min="2308" max="2308" width="12.140625" style="120" customWidth="1"/>
    <col min="2309" max="2309" width="4" style="120" bestFit="1" customWidth="1"/>
    <col min="2310" max="2310" width="10.140625" style="120" bestFit="1" customWidth="1"/>
    <col min="2311" max="2311" width="8.140625" style="120" bestFit="1" customWidth="1"/>
    <col min="2312" max="2312" width="10.140625" style="120" bestFit="1" customWidth="1"/>
    <col min="2313" max="2314" width="11" style="120" bestFit="1" customWidth="1"/>
    <col min="2315" max="2315" width="11.5703125" style="120" customWidth="1"/>
    <col min="2316" max="2316" width="11" style="120" bestFit="1" customWidth="1"/>
    <col min="2317" max="2560" width="9.140625" style="120"/>
    <col min="2561" max="2561" width="5" style="120" customWidth="1"/>
    <col min="2562" max="2562" width="9.140625" style="120"/>
    <col min="2563" max="2563" width="16.85546875" style="120" customWidth="1"/>
    <col min="2564" max="2564" width="12.140625" style="120" customWidth="1"/>
    <col min="2565" max="2565" width="4" style="120" bestFit="1" customWidth="1"/>
    <col min="2566" max="2566" width="10.140625" style="120" bestFit="1" customWidth="1"/>
    <col min="2567" max="2567" width="8.140625" style="120" bestFit="1" customWidth="1"/>
    <col min="2568" max="2568" width="10.140625" style="120" bestFit="1" customWidth="1"/>
    <col min="2569" max="2570" width="11" style="120" bestFit="1" customWidth="1"/>
    <col min="2571" max="2571" width="11.5703125" style="120" customWidth="1"/>
    <col min="2572" max="2572" width="11" style="120" bestFit="1" customWidth="1"/>
    <col min="2573" max="2816" width="9.140625" style="120"/>
    <col min="2817" max="2817" width="5" style="120" customWidth="1"/>
    <col min="2818" max="2818" width="9.140625" style="120"/>
    <col min="2819" max="2819" width="16.85546875" style="120" customWidth="1"/>
    <col min="2820" max="2820" width="12.140625" style="120" customWidth="1"/>
    <col min="2821" max="2821" width="4" style="120" bestFit="1" customWidth="1"/>
    <col min="2822" max="2822" width="10.140625" style="120" bestFit="1" customWidth="1"/>
    <col min="2823" max="2823" width="8.140625" style="120" bestFit="1" customWidth="1"/>
    <col min="2824" max="2824" width="10.140625" style="120" bestFit="1" customWidth="1"/>
    <col min="2825" max="2826" width="11" style="120" bestFit="1" customWidth="1"/>
    <col min="2827" max="2827" width="11.5703125" style="120" customWidth="1"/>
    <col min="2828" max="2828" width="11" style="120" bestFit="1" customWidth="1"/>
    <col min="2829" max="3072" width="9.140625" style="120"/>
    <col min="3073" max="3073" width="5" style="120" customWidth="1"/>
    <col min="3074" max="3074" width="9.140625" style="120"/>
    <col min="3075" max="3075" width="16.85546875" style="120" customWidth="1"/>
    <col min="3076" max="3076" width="12.140625" style="120" customWidth="1"/>
    <col min="3077" max="3077" width="4" style="120" bestFit="1" customWidth="1"/>
    <col min="3078" max="3078" width="10.140625" style="120" bestFit="1" customWidth="1"/>
    <col min="3079" max="3079" width="8.140625" style="120" bestFit="1" customWidth="1"/>
    <col min="3080" max="3080" width="10.140625" style="120" bestFit="1" customWidth="1"/>
    <col min="3081" max="3082" width="11" style="120" bestFit="1" customWidth="1"/>
    <col min="3083" max="3083" width="11.5703125" style="120" customWidth="1"/>
    <col min="3084" max="3084" width="11" style="120" bestFit="1" customWidth="1"/>
    <col min="3085" max="3328" width="9.140625" style="120"/>
    <col min="3329" max="3329" width="5" style="120" customWidth="1"/>
    <col min="3330" max="3330" width="9.140625" style="120"/>
    <col min="3331" max="3331" width="16.85546875" style="120" customWidth="1"/>
    <col min="3332" max="3332" width="12.140625" style="120" customWidth="1"/>
    <col min="3333" max="3333" width="4" style="120" bestFit="1" customWidth="1"/>
    <col min="3334" max="3334" width="10.140625" style="120" bestFit="1" customWidth="1"/>
    <col min="3335" max="3335" width="8.140625" style="120" bestFit="1" customWidth="1"/>
    <col min="3336" max="3336" width="10.140625" style="120" bestFit="1" customWidth="1"/>
    <col min="3337" max="3338" width="11" style="120" bestFit="1" customWidth="1"/>
    <col min="3339" max="3339" width="11.5703125" style="120" customWidth="1"/>
    <col min="3340" max="3340" width="11" style="120" bestFit="1" customWidth="1"/>
    <col min="3341" max="3584" width="9.140625" style="120"/>
    <col min="3585" max="3585" width="5" style="120" customWidth="1"/>
    <col min="3586" max="3586" width="9.140625" style="120"/>
    <col min="3587" max="3587" width="16.85546875" style="120" customWidth="1"/>
    <col min="3588" max="3588" width="12.140625" style="120" customWidth="1"/>
    <col min="3589" max="3589" width="4" style="120" bestFit="1" customWidth="1"/>
    <col min="3590" max="3590" width="10.140625" style="120" bestFit="1" customWidth="1"/>
    <col min="3591" max="3591" width="8.140625" style="120" bestFit="1" customWidth="1"/>
    <col min="3592" max="3592" width="10.140625" style="120" bestFit="1" customWidth="1"/>
    <col min="3593" max="3594" width="11" style="120" bestFit="1" customWidth="1"/>
    <col min="3595" max="3595" width="11.5703125" style="120" customWidth="1"/>
    <col min="3596" max="3596" width="11" style="120" bestFit="1" customWidth="1"/>
    <col min="3597" max="3840" width="9.140625" style="120"/>
    <col min="3841" max="3841" width="5" style="120" customWidth="1"/>
    <col min="3842" max="3842" width="9.140625" style="120"/>
    <col min="3843" max="3843" width="16.85546875" style="120" customWidth="1"/>
    <col min="3844" max="3844" width="12.140625" style="120" customWidth="1"/>
    <col min="3845" max="3845" width="4" style="120" bestFit="1" customWidth="1"/>
    <col min="3846" max="3846" width="10.140625" style="120" bestFit="1" customWidth="1"/>
    <col min="3847" max="3847" width="8.140625" style="120" bestFit="1" customWidth="1"/>
    <col min="3848" max="3848" width="10.140625" style="120" bestFit="1" customWidth="1"/>
    <col min="3849" max="3850" width="11" style="120" bestFit="1" customWidth="1"/>
    <col min="3851" max="3851" width="11.5703125" style="120" customWidth="1"/>
    <col min="3852" max="3852" width="11" style="120" bestFit="1" customWidth="1"/>
    <col min="3853" max="4096" width="9.140625" style="120"/>
    <col min="4097" max="4097" width="5" style="120" customWidth="1"/>
    <col min="4098" max="4098" width="9.140625" style="120"/>
    <col min="4099" max="4099" width="16.85546875" style="120" customWidth="1"/>
    <col min="4100" max="4100" width="12.140625" style="120" customWidth="1"/>
    <col min="4101" max="4101" width="4" style="120" bestFit="1" customWidth="1"/>
    <col min="4102" max="4102" width="10.140625" style="120" bestFit="1" customWidth="1"/>
    <col min="4103" max="4103" width="8.140625" style="120" bestFit="1" customWidth="1"/>
    <col min="4104" max="4104" width="10.140625" style="120" bestFit="1" customWidth="1"/>
    <col min="4105" max="4106" width="11" style="120" bestFit="1" customWidth="1"/>
    <col min="4107" max="4107" width="11.5703125" style="120" customWidth="1"/>
    <col min="4108" max="4108" width="11" style="120" bestFit="1" customWidth="1"/>
    <col min="4109" max="4352" width="9.140625" style="120"/>
    <col min="4353" max="4353" width="5" style="120" customWidth="1"/>
    <col min="4354" max="4354" width="9.140625" style="120"/>
    <col min="4355" max="4355" width="16.85546875" style="120" customWidth="1"/>
    <col min="4356" max="4356" width="12.140625" style="120" customWidth="1"/>
    <col min="4357" max="4357" width="4" style="120" bestFit="1" customWidth="1"/>
    <col min="4358" max="4358" width="10.140625" style="120" bestFit="1" customWidth="1"/>
    <col min="4359" max="4359" width="8.140625" style="120" bestFit="1" customWidth="1"/>
    <col min="4360" max="4360" width="10.140625" style="120" bestFit="1" customWidth="1"/>
    <col min="4361" max="4362" width="11" style="120" bestFit="1" customWidth="1"/>
    <col min="4363" max="4363" width="11.5703125" style="120" customWidth="1"/>
    <col min="4364" max="4364" width="11" style="120" bestFit="1" customWidth="1"/>
    <col min="4365" max="4608" width="9.140625" style="120"/>
    <col min="4609" max="4609" width="5" style="120" customWidth="1"/>
    <col min="4610" max="4610" width="9.140625" style="120"/>
    <col min="4611" max="4611" width="16.85546875" style="120" customWidth="1"/>
    <col min="4612" max="4612" width="12.140625" style="120" customWidth="1"/>
    <col min="4613" max="4613" width="4" style="120" bestFit="1" customWidth="1"/>
    <col min="4614" max="4614" width="10.140625" style="120" bestFit="1" customWidth="1"/>
    <col min="4615" max="4615" width="8.140625" style="120" bestFit="1" customWidth="1"/>
    <col min="4616" max="4616" width="10.140625" style="120" bestFit="1" customWidth="1"/>
    <col min="4617" max="4618" width="11" style="120" bestFit="1" customWidth="1"/>
    <col min="4619" max="4619" width="11.5703125" style="120" customWidth="1"/>
    <col min="4620" max="4620" width="11" style="120" bestFit="1" customWidth="1"/>
    <col min="4621" max="4864" width="9.140625" style="120"/>
    <col min="4865" max="4865" width="5" style="120" customWidth="1"/>
    <col min="4866" max="4866" width="9.140625" style="120"/>
    <col min="4867" max="4867" width="16.85546875" style="120" customWidth="1"/>
    <col min="4868" max="4868" width="12.140625" style="120" customWidth="1"/>
    <col min="4869" max="4869" width="4" style="120" bestFit="1" customWidth="1"/>
    <col min="4870" max="4870" width="10.140625" style="120" bestFit="1" customWidth="1"/>
    <col min="4871" max="4871" width="8.140625" style="120" bestFit="1" customWidth="1"/>
    <col min="4872" max="4872" width="10.140625" style="120" bestFit="1" customWidth="1"/>
    <col min="4873" max="4874" width="11" style="120" bestFit="1" customWidth="1"/>
    <col min="4875" max="4875" width="11.5703125" style="120" customWidth="1"/>
    <col min="4876" max="4876" width="11" style="120" bestFit="1" customWidth="1"/>
    <col min="4877" max="5120" width="9.140625" style="120"/>
    <col min="5121" max="5121" width="5" style="120" customWidth="1"/>
    <col min="5122" max="5122" width="9.140625" style="120"/>
    <col min="5123" max="5123" width="16.85546875" style="120" customWidth="1"/>
    <col min="5124" max="5124" width="12.140625" style="120" customWidth="1"/>
    <col min="5125" max="5125" width="4" style="120" bestFit="1" customWidth="1"/>
    <col min="5126" max="5126" width="10.140625" style="120" bestFit="1" customWidth="1"/>
    <col min="5127" max="5127" width="8.140625" style="120" bestFit="1" customWidth="1"/>
    <col min="5128" max="5128" width="10.140625" style="120" bestFit="1" customWidth="1"/>
    <col min="5129" max="5130" width="11" style="120" bestFit="1" customWidth="1"/>
    <col min="5131" max="5131" width="11.5703125" style="120" customWidth="1"/>
    <col min="5132" max="5132" width="11" style="120" bestFit="1" customWidth="1"/>
    <col min="5133" max="5376" width="9.140625" style="120"/>
    <col min="5377" max="5377" width="5" style="120" customWidth="1"/>
    <col min="5378" max="5378" width="9.140625" style="120"/>
    <col min="5379" max="5379" width="16.85546875" style="120" customWidth="1"/>
    <col min="5380" max="5380" width="12.140625" style="120" customWidth="1"/>
    <col min="5381" max="5381" width="4" style="120" bestFit="1" customWidth="1"/>
    <col min="5382" max="5382" width="10.140625" style="120" bestFit="1" customWidth="1"/>
    <col min="5383" max="5383" width="8.140625" style="120" bestFit="1" customWidth="1"/>
    <col min="5384" max="5384" width="10.140625" style="120" bestFit="1" customWidth="1"/>
    <col min="5385" max="5386" width="11" style="120" bestFit="1" customWidth="1"/>
    <col min="5387" max="5387" width="11.5703125" style="120" customWidth="1"/>
    <col min="5388" max="5388" width="11" style="120" bestFit="1" customWidth="1"/>
    <col min="5389" max="5632" width="9.140625" style="120"/>
    <col min="5633" max="5633" width="5" style="120" customWidth="1"/>
    <col min="5634" max="5634" width="9.140625" style="120"/>
    <col min="5635" max="5635" width="16.85546875" style="120" customWidth="1"/>
    <col min="5636" max="5636" width="12.140625" style="120" customWidth="1"/>
    <col min="5637" max="5637" width="4" style="120" bestFit="1" customWidth="1"/>
    <col min="5638" max="5638" width="10.140625" style="120" bestFit="1" customWidth="1"/>
    <col min="5639" max="5639" width="8.140625" style="120" bestFit="1" customWidth="1"/>
    <col min="5640" max="5640" width="10.140625" style="120" bestFit="1" customWidth="1"/>
    <col min="5641" max="5642" width="11" style="120" bestFit="1" customWidth="1"/>
    <col min="5643" max="5643" width="11.5703125" style="120" customWidth="1"/>
    <col min="5644" max="5644" width="11" style="120" bestFit="1" customWidth="1"/>
    <col min="5645" max="5888" width="9.140625" style="120"/>
    <col min="5889" max="5889" width="5" style="120" customWidth="1"/>
    <col min="5890" max="5890" width="9.140625" style="120"/>
    <col min="5891" max="5891" width="16.85546875" style="120" customWidth="1"/>
    <col min="5892" max="5892" width="12.140625" style="120" customWidth="1"/>
    <col min="5893" max="5893" width="4" style="120" bestFit="1" customWidth="1"/>
    <col min="5894" max="5894" width="10.140625" style="120" bestFit="1" customWidth="1"/>
    <col min="5895" max="5895" width="8.140625" style="120" bestFit="1" customWidth="1"/>
    <col min="5896" max="5896" width="10.140625" style="120" bestFit="1" customWidth="1"/>
    <col min="5897" max="5898" width="11" style="120" bestFit="1" customWidth="1"/>
    <col min="5899" max="5899" width="11.5703125" style="120" customWidth="1"/>
    <col min="5900" max="5900" width="11" style="120" bestFit="1" customWidth="1"/>
    <col min="5901" max="6144" width="9.140625" style="120"/>
    <col min="6145" max="6145" width="5" style="120" customWidth="1"/>
    <col min="6146" max="6146" width="9.140625" style="120"/>
    <col min="6147" max="6147" width="16.85546875" style="120" customWidth="1"/>
    <col min="6148" max="6148" width="12.140625" style="120" customWidth="1"/>
    <col min="6149" max="6149" width="4" style="120" bestFit="1" customWidth="1"/>
    <col min="6150" max="6150" width="10.140625" style="120" bestFit="1" customWidth="1"/>
    <col min="6151" max="6151" width="8.140625" style="120" bestFit="1" customWidth="1"/>
    <col min="6152" max="6152" width="10.140625" style="120" bestFit="1" customWidth="1"/>
    <col min="6153" max="6154" width="11" style="120" bestFit="1" customWidth="1"/>
    <col min="6155" max="6155" width="11.5703125" style="120" customWidth="1"/>
    <col min="6156" max="6156" width="11" style="120" bestFit="1" customWidth="1"/>
    <col min="6157" max="6400" width="9.140625" style="120"/>
    <col min="6401" max="6401" width="5" style="120" customWidth="1"/>
    <col min="6402" max="6402" width="9.140625" style="120"/>
    <col min="6403" max="6403" width="16.85546875" style="120" customWidth="1"/>
    <col min="6404" max="6404" width="12.140625" style="120" customWidth="1"/>
    <col min="6405" max="6405" width="4" style="120" bestFit="1" customWidth="1"/>
    <col min="6406" max="6406" width="10.140625" style="120" bestFit="1" customWidth="1"/>
    <col min="6407" max="6407" width="8.140625" style="120" bestFit="1" customWidth="1"/>
    <col min="6408" max="6408" width="10.140625" style="120" bestFit="1" customWidth="1"/>
    <col min="6409" max="6410" width="11" style="120" bestFit="1" customWidth="1"/>
    <col min="6411" max="6411" width="11.5703125" style="120" customWidth="1"/>
    <col min="6412" max="6412" width="11" style="120" bestFit="1" customWidth="1"/>
    <col min="6413" max="6656" width="9.140625" style="120"/>
    <col min="6657" max="6657" width="5" style="120" customWidth="1"/>
    <col min="6658" max="6658" width="9.140625" style="120"/>
    <col min="6659" max="6659" width="16.85546875" style="120" customWidth="1"/>
    <col min="6660" max="6660" width="12.140625" style="120" customWidth="1"/>
    <col min="6661" max="6661" width="4" style="120" bestFit="1" customWidth="1"/>
    <col min="6662" max="6662" width="10.140625" style="120" bestFit="1" customWidth="1"/>
    <col min="6663" max="6663" width="8.140625" style="120" bestFit="1" customWidth="1"/>
    <col min="6664" max="6664" width="10.140625" style="120" bestFit="1" customWidth="1"/>
    <col min="6665" max="6666" width="11" style="120" bestFit="1" customWidth="1"/>
    <col min="6667" max="6667" width="11.5703125" style="120" customWidth="1"/>
    <col min="6668" max="6668" width="11" style="120" bestFit="1" customWidth="1"/>
    <col min="6669" max="6912" width="9.140625" style="120"/>
    <col min="6913" max="6913" width="5" style="120" customWidth="1"/>
    <col min="6914" max="6914" width="9.140625" style="120"/>
    <col min="6915" max="6915" width="16.85546875" style="120" customWidth="1"/>
    <col min="6916" max="6916" width="12.140625" style="120" customWidth="1"/>
    <col min="6917" max="6917" width="4" style="120" bestFit="1" customWidth="1"/>
    <col min="6918" max="6918" width="10.140625" style="120" bestFit="1" customWidth="1"/>
    <col min="6919" max="6919" width="8.140625" style="120" bestFit="1" customWidth="1"/>
    <col min="6920" max="6920" width="10.140625" style="120" bestFit="1" customWidth="1"/>
    <col min="6921" max="6922" width="11" style="120" bestFit="1" customWidth="1"/>
    <col min="6923" max="6923" width="11.5703125" style="120" customWidth="1"/>
    <col min="6924" max="6924" width="11" style="120" bestFit="1" customWidth="1"/>
    <col min="6925" max="7168" width="9.140625" style="120"/>
    <col min="7169" max="7169" width="5" style="120" customWidth="1"/>
    <col min="7170" max="7170" width="9.140625" style="120"/>
    <col min="7171" max="7171" width="16.85546875" style="120" customWidth="1"/>
    <col min="7172" max="7172" width="12.140625" style="120" customWidth="1"/>
    <col min="7173" max="7173" width="4" style="120" bestFit="1" customWidth="1"/>
    <col min="7174" max="7174" width="10.140625" style="120" bestFit="1" customWidth="1"/>
    <col min="7175" max="7175" width="8.140625" style="120" bestFit="1" customWidth="1"/>
    <col min="7176" max="7176" width="10.140625" style="120" bestFit="1" customWidth="1"/>
    <col min="7177" max="7178" width="11" style="120" bestFit="1" customWidth="1"/>
    <col min="7179" max="7179" width="11.5703125" style="120" customWidth="1"/>
    <col min="7180" max="7180" width="11" style="120" bestFit="1" customWidth="1"/>
    <col min="7181" max="7424" width="9.140625" style="120"/>
    <col min="7425" max="7425" width="5" style="120" customWidth="1"/>
    <col min="7426" max="7426" width="9.140625" style="120"/>
    <col min="7427" max="7427" width="16.85546875" style="120" customWidth="1"/>
    <col min="7428" max="7428" width="12.140625" style="120" customWidth="1"/>
    <col min="7429" max="7429" width="4" style="120" bestFit="1" customWidth="1"/>
    <col min="7430" max="7430" width="10.140625" style="120" bestFit="1" customWidth="1"/>
    <col min="7431" max="7431" width="8.140625" style="120" bestFit="1" customWidth="1"/>
    <col min="7432" max="7432" width="10.140625" style="120" bestFit="1" customWidth="1"/>
    <col min="7433" max="7434" width="11" style="120" bestFit="1" customWidth="1"/>
    <col min="7435" max="7435" width="11.5703125" style="120" customWidth="1"/>
    <col min="7436" max="7436" width="11" style="120" bestFit="1" customWidth="1"/>
    <col min="7437" max="7680" width="9.140625" style="120"/>
    <col min="7681" max="7681" width="5" style="120" customWidth="1"/>
    <col min="7682" max="7682" width="9.140625" style="120"/>
    <col min="7683" max="7683" width="16.85546875" style="120" customWidth="1"/>
    <col min="7684" max="7684" width="12.140625" style="120" customWidth="1"/>
    <col min="7685" max="7685" width="4" style="120" bestFit="1" customWidth="1"/>
    <col min="7686" max="7686" width="10.140625" style="120" bestFit="1" customWidth="1"/>
    <col min="7687" max="7687" width="8.140625" style="120" bestFit="1" customWidth="1"/>
    <col min="7688" max="7688" width="10.140625" style="120" bestFit="1" customWidth="1"/>
    <col min="7689" max="7690" width="11" style="120" bestFit="1" customWidth="1"/>
    <col min="7691" max="7691" width="11.5703125" style="120" customWidth="1"/>
    <col min="7692" max="7692" width="11" style="120" bestFit="1" customWidth="1"/>
    <col min="7693" max="7936" width="9.140625" style="120"/>
    <col min="7937" max="7937" width="5" style="120" customWidth="1"/>
    <col min="7938" max="7938" width="9.140625" style="120"/>
    <col min="7939" max="7939" width="16.85546875" style="120" customWidth="1"/>
    <col min="7940" max="7940" width="12.140625" style="120" customWidth="1"/>
    <col min="7941" max="7941" width="4" style="120" bestFit="1" customWidth="1"/>
    <col min="7942" max="7942" width="10.140625" style="120" bestFit="1" customWidth="1"/>
    <col min="7943" max="7943" width="8.140625" style="120" bestFit="1" customWidth="1"/>
    <col min="7944" max="7944" width="10.140625" style="120" bestFit="1" customWidth="1"/>
    <col min="7945" max="7946" width="11" style="120" bestFit="1" customWidth="1"/>
    <col min="7947" max="7947" width="11.5703125" style="120" customWidth="1"/>
    <col min="7948" max="7948" width="11" style="120" bestFit="1" customWidth="1"/>
    <col min="7949" max="8192" width="9.140625" style="120"/>
    <col min="8193" max="8193" width="5" style="120" customWidth="1"/>
    <col min="8194" max="8194" width="9.140625" style="120"/>
    <col min="8195" max="8195" width="16.85546875" style="120" customWidth="1"/>
    <col min="8196" max="8196" width="12.140625" style="120" customWidth="1"/>
    <col min="8197" max="8197" width="4" style="120" bestFit="1" customWidth="1"/>
    <col min="8198" max="8198" width="10.140625" style="120" bestFit="1" customWidth="1"/>
    <col min="8199" max="8199" width="8.140625" style="120" bestFit="1" customWidth="1"/>
    <col min="8200" max="8200" width="10.140625" style="120" bestFit="1" customWidth="1"/>
    <col min="8201" max="8202" width="11" style="120" bestFit="1" customWidth="1"/>
    <col min="8203" max="8203" width="11.5703125" style="120" customWidth="1"/>
    <col min="8204" max="8204" width="11" style="120" bestFit="1" customWidth="1"/>
    <col min="8205" max="8448" width="9.140625" style="120"/>
    <col min="8449" max="8449" width="5" style="120" customWidth="1"/>
    <col min="8450" max="8450" width="9.140625" style="120"/>
    <col min="8451" max="8451" width="16.85546875" style="120" customWidth="1"/>
    <col min="8452" max="8452" width="12.140625" style="120" customWidth="1"/>
    <col min="8453" max="8453" width="4" style="120" bestFit="1" customWidth="1"/>
    <col min="8454" max="8454" width="10.140625" style="120" bestFit="1" customWidth="1"/>
    <col min="8455" max="8455" width="8.140625" style="120" bestFit="1" customWidth="1"/>
    <col min="8456" max="8456" width="10.140625" style="120" bestFit="1" customWidth="1"/>
    <col min="8457" max="8458" width="11" style="120" bestFit="1" customWidth="1"/>
    <col min="8459" max="8459" width="11.5703125" style="120" customWidth="1"/>
    <col min="8460" max="8460" width="11" style="120" bestFit="1" customWidth="1"/>
    <col min="8461" max="8704" width="9.140625" style="120"/>
    <col min="8705" max="8705" width="5" style="120" customWidth="1"/>
    <col min="8706" max="8706" width="9.140625" style="120"/>
    <col min="8707" max="8707" width="16.85546875" style="120" customWidth="1"/>
    <col min="8708" max="8708" width="12.140625" style="120" customWidth="1"/>
    <col min="8709" max="8709" width="4" style="120" bestFit="1" customWidth="1"/>
    <col min="8710" max="8710" width="10.140625" style="120" bestFit="1" customWidth="1"/>
    <col min="8711" max="8711" width="8.140625" style="120" bestFit="1" customWidth="1"/>
    <col min="8712" max="8712" width="10.140625" style="120" bestFit="1" customWidth="1"/>
    <col min="8713" max="8714" width="11" style="120" bestFit="1" customWidth="1"/>
    <col min="8715" max="8715" width="11.5703125" style="120" customWidth="1"/>
    <col min="8716" max="8716" width="11" style="120" bestFit="1" customWidth="1"/>
    <col min="8717" max="8960" width="9.140625" style="120"/>
    <col min="8961" max="8961" width="5" style="120" customWidth="1"/>
    <col min="8962" max="8962" width="9.140625" style="120"/>
    <col min="8963" max="8963" width="16.85546875" style="120" customWidth="1"/>
    <col min="8964" max="8964" width="12.140625" style="120" customWidth="1"/>
    <col min="8965" max="8965" width="4" style="120" bestFit="1" customWidth="1"/>
    <col min="8966" max="8966" width="10.140625" style="120" bestFit="1" customWidth="1"/>
    <col min="8967" max="8967" width="8.140625" style="120" bestFit="1" customWidth="1"/>
    <col min="8968" max="8968" width="10.140625" style="120" bestFit="1" customWidth="1"/>
    <col min="8969" max="8970" width="11" style="120" bestFit="1" customWidth="1"/>
    <col min="8971" max="8971" width="11.5703125" style="120" customWidth="1"/>
    <col min="8972" max="8972" width="11" style="120" bestFit="1" customWidth="1"/>
    <col min="8973" max="9216" width="9.140625" style="120"/>
    <col min="9217" max="9217" width="5" style="120" customWidth="1"/>
    <col min="9218" max="9218" width="9.140625" style="120"/>
    <col min="9219" max="9219" width="16.85546875" style="120" customWidth="1"/>
    <col min="9220" max="9220" width="12.140625" style="120" customWidth="1"/>
    <col min="9221" max="9221" width="4" style="120" bestFit="1" customWidth="1"/>
    <col min="9222" max="9222" width="10.140625" style="120" bestFit="1" customWidth="1"/>
    <col min="9223" max="9223" width="8.140625" style="120" bestFit="1" customWidth="1"/>
    <col min="9224" max="9224" width="10.140625" style="120" bestFit="1" customWidth="1"/>
    <col min="9225" max="9226" width="11" style="120" bestFit="1" customWidth="1"/>
    <col min="9227" max="9227" width="11.5703125" style="120" customWidth="1"/>
    <col min="9228" max="9228" width="11" style="120" bestFit="1" customWidth="1"/>
    <col min="9229" max="9472" width="9.140625" style="120"/>
    <col min="9473" max="9473" width="5" style="120" customWidth="1"/>
    <col min="9474" max="9474" width="9.140625" style="120"/>
    <col min="9475" max="9475" width="16.85546875" style="120" customWidth="1"/>
    <col min="9476" max="9476" width="12.140625" style="120" customWidth="1"/>
    <col min="9477" max="9477" width="4" style="120" bestFit="1" customWidth="1"/>
    <col min="9478" max="9478" width="10.140625" style="120" bestFit="1" customWidth="1"/>
    <col min="9479" max="9479" width="8.140625" style="120" bestFit="1" customWidth="1"/>
    <col min="9480" max="9480" width="10.140625" style="120" bestFit="1" customWidth="1"/>
    <col min="9481" max="9482" width="11" style="120" bestFit="1" customWidth="1"/>
    <col min="9483" max="9483" width="11.5703125" style="120" customWidth="1"/>
    <col min="9484" max="9484" width="11" style="120" bestFit="1" customWidth="1"/>
    <col min="9485" max="9728" width="9.140625" style="120"/>
    <col min="9729" max="9729" width="5" style="120" customWidth="1"/>
    <col min="9730" max="9730" width="9.140625" style="120"/>
    <col min="9731" max="9731" width="16.85546875" style="120" customWidth="1"/>
    <col min="9732" max="9732" width="12.140625" style="120" customWidth="1"/>
    <col min="9733" max="9733" width="4" style="120" bestFit="1" customWidth="1"/>
    <col min="9734" max="9734" width="10.140625" style="120" bestFit="1" customWidth="1"/>
    <col min="9735" max="9735" width="8.140625" style="120" bestFit="1" customWidth="1"/>
    <col min="9736" max="9736" width="10.140625" style="120" bestFit="1" customWidth="1"/>
    <col min="9737" max="9738" width="11" style="120" bestFit="1" customWidth="1"/>
    <col min="9739" max="9739" width="11.5703125" style="120" customWidth="1"/>
    <col min="9740" max="9740" width="11" style="120" bestFit="1" customWidth="1"/>
    <col min="9741" max="9984" width="9.140625" style="120"/>
    <col min="9985" max="9985" width="5" style="120" customWidth="1"/>
    <col min="9986" max="9986" width="9.140625" style="120"/>
    <col min="9987" max="9987" width="16.85546875" style="120" customWidth="1"/>
    <col min="9988" max="9988" width="12.140625" style="120" customWidth="1"/>
    <col min="9989" max="9989" width="4" style="120" bestFit="1" customWidth="1"/>
    <col min="9990" max="9990" width="10.140625" style="120" bestFit="1" customWidth="1"/>
    <col min="9991" max="9991" width="8.140625" style="120" bestFit="1" customWidth="1"/>
    <col min="9992" max="9992" width="10.140625" style="120" bestFit="1" customWidth="1"/>
    <col min="9993" max="9994" width="11" style="120" bestFit="1" customWidth="1"/>
    <col min="9995" max="9995" width="11.5703125" style="120" customWidth="1"/>
    <col min="9996" max="9996" width="11" style="120" bestFit="1" customWidth="1"/>
    <col min="9997" max="10240" width="9.140625" style="120"/>
    <col min="10241" max="10241" width="5" style="120" customWidth="1"/>
    <col min="10242" max="10242" width="9.140625" style="120"/>
    <col min="10243" max="10243" width="16.85546875" style="120" customWidth="1"/>
    <col min="10244" max="10244" width="12.140625" style="120" customWidth="1"/>
    <col min="10245" max="10245" width="4" style="120" bestFit="1" customWidth="1"/>
    <col min="10246" max="10246" width="10.140625" style="120" bestFit="1" customWidth="1"/>
    <col min="10247" max="10247" width="8.140625" style="120" bestFit="1" customWidth="1"/>
    <col min="10248" max="10248" width="10.140625" style="120" bestFit="1" customWidth="1"/>
    <col min="10249" max="10250" width="11" style="120" bestFit="1" customWidth="1"/>
    <col min="10251" max="10251" width="11.5703125" style="120" customWidth="1"/>
    <col min="10252" max="10252" width="11" style="120" bestFit="1" customWidth="1"/>
    <col min="10253" max="10496" width="9.140625" style="120"/>
    <col min="10497" max="10497" width="5" style="120" customWidth="1"/>
    <col min="10498" max="10498" width="9.140625" style="120"/>
    <col min="10499" max="10499" width="16.85546875" style="120" customWidth="1"/>
    <col min="10500" max="10500" width="12.140625" style="120" customWidth="1"/>
    <col min="10501" max="10501" width="4" style="120" bestFit="1" customWidth="1"/>
    <col min="10502" max="10502" width="10.140625" style="120" bestFit="1" customWidth="1"/>
    <col min="10503" max="10503" width="8.140625" style="120" bestFit="1" customWidth="1"/>
    <col min="10504" max="10504" width="10.140625" style="120" bestFit="1" customWidth="1"/>
    <col min="10505" max="10506" width="11" style="120" bestFit="1" customWidth="1"/>
    <col min="10507" max="10507" width="11.5703125" style="120" customWidth="1"/>
    <col min="10508" max="10508" width="11" style="120" bestFit="1" customWidth="1"/>
    <col min="10509" max="10752" width="9.140625" style="120"/>
    <col min="10753" max="10753" width="5" style="120" customWidth="1"/>
    <col min="10754" max="10754" width="9.140625" style="120"/>
    <col min="10755" max="10755" width="16.85546875" style="120" customWidth="1"/>
    <col min="10756" max="10756" width="12.140625" style="120" customWidth="1"/>
    <col min="10757" max="10757" width="4" style="120" bestFit="1" customWidth="1"/>
    <col min="10758" max="10758" width="10.140625" style="120" bestFit="1" customWidth="1"/>
    <col min="10759" max="10759" width="8.140625" style="120" bestFit="1" customWidth="1"/>
    <col min="10760" max="10760" width="10.140625" style="120" bestFit="1" customWidth="1"/>
    <col min="10761" max="10762" width="11" style="120" bestFit="1" customWidth="1"/>
    <col min="10763" max="10763" width="11.5703125" style="120" customWidth="1"/>
    <col min="10764" max="10764" width="11" style="120" bestFit="1" customWidth="1"/>
    <col min="10765" max="11008" width="9.140625" style="120"/>
    <col min="11009" max="11009" width="5" style="120" customWidth="1"/>
    <col min="11010" max="11010" width="9.140625" style="120"/>
    <col min="11011" max="11011" width="16.85546875" style="120" customWidth="1"/>
    <col min="11012" max="11012" width="12.140625" style="120" customWidth="1"/>
    <col min="11013" max="11013" width="4" style="120" bestFit="1" customWidth="1"/>
    <col min="11014" max="11014" width="10.140625" style="120" bestFit="1" customWidth="1"/>
    <col min="11015" max="11015" width="8.140625" style="120" bestFit="1" customWidth="1"/>
    <col min="11016" max="11016" width="10.140625" style="120" bestFit="1" customWidth="1"/>
    <col min="11017" max="11018" width="11" style="120" bestFit="1" customWidth="1"/>
    <col min="11019" max="11019" width="11.5703125" style="120" customWidth="1"/>
    <col min="11020" max="11020" width="11" style="120" bestFit="1" customWidth="1"/>
    <col min="11021" max="11264" width="9.140625" style="120"/>
    <col min="11265" max="11265" width="5" style="120" customWidth="1"/>
    <col min="11266" max="11266" width="9.140625" style="120"/>
    <col min="11267" max="11267" width="16.85546875" style="120" customWidth="1"/>
    <col min="11268" max="11268" width="12.140625" style="120" customWidth="1"/>
    <col min="11269" max="11269" width="4" style="120" bestFit="1" customWidth="1"/>
    <col min="11270" max="11270" width="10.140625" style="120" bestFit="1" customWidth="1"/>
    <col min="11271" max="11271" width="8.140625" style="120" bestFit="1" customWidth="1"/>
    <col min="11272" max="11272" width="10.140625" style="120" bestFit="1" customWidth="1"/>
    <col min="11273" max="11274" width="11" style="120" bestFit="1" customWidth="1"/>
    <col min="11275" max="11275" width="11.5703125" style="120" customWidth="1"/>
    <col min="11276" max="11276" width="11" style="120" bestFit="1" customWidth="1"/>
    <col min="11277" max="11520" width="9.140625" style="120"/>
    <col min="11521" max="11521" width="5" style="120" customWidth="1"/>
    <col min="11522" max="11522" width="9.140625" style="120"/>
    <col min="11523" max="11523" width="16.85546875" style="120" customWidth="1"/>
    <col min="11524" max="11524" width="12.140625" style="120" customWidth="1"/>
    <col min="11525" max="11525" width="4" style="120" bestFit="1" customWidth="1"/>
    <col min="11526" max="11526" width="10.140625" style="120" bestFit="1" customWidth="1"/>
    <col min="11527" max="11527" width="8.140625" style="120" bestFit="1" customWidth="1"/>
    <col min="11528" max="11528" width="10.140625" style="120" bestFit="1" customWidth="1"/>
    <col min="11529" max="11530" width="11" style="120" bestFit="1" customWidth="1"/>
    <col min="11531" max="11531" width="11.5703125" style="120" customWidth="1"/>
    <col min="11532" max="11532" width="11" style="120" bestFit="1" customWidth="1"/>
    <col min="11533" max="11776" width="9.140625" style="120"/>
    <col min="11777" max="11777" width="5" style="120" customWidth="1"/>
    <col min="11778" max="11778" width="9.140625" style="120"/>
    <col min="11779" max="11779" width="16.85546875" style="120" customWidth="1"/>
    <col min="11780" max="11780" width="12.140625" style="120" customWidth="1"/>
    <col min="11781" max="11781" width="4" style="120" bestFit="1" customWidth="1"/>
    <col min="11782" max="11782" width="10.140625" style="120" bestFit="1" customWidth="1"/>
    <col min="11783" max="11783" width="8.140625" style="120" bestFit="1" customWidth="1"/>
    <col min="11784" max="11784" width="10.140625" style="120" bestFit="1" customWidth="1"/>
    <col min="11785" max="11786" width="11" style="120" bestFit="1" customWidth="1"/>
    <col min="11787" max="11787" width="11.5703125" style="120" customWidth="1"/>
    <col min="11788" max="11788" width="11" style="120" bestFit="1" customWidth="1"/>
    <col min="11789" max="12032" width="9.140625" style="120"/>
    <col min="12033" max="12033" width="5" style="120" customWidth="1"/>
    <col min="12034" max="12034" width="9.140625" style="120"/>
    <col min="12035" max="12035" width="16.85546875" style="120" customWidth="1"/>
    <col min="12036" max="12036" width="12.140625" style="120" customWidth="1"/>
    <col min="12037" max="12037" width="4" style="120" bestFit="1" customWidth="1"/>
    <col min="12038" max="12038" width="10.140625" style="120" bestFit="1" customWidth="1"/>
    <col min="12039" max="12039" width="8.140625" style="120" bestFit="1" customWidth="1"/>
    <col min="12040" max="12040" width="10.140625" style="120" bestFit="1" customWidth="1"/>
    <col min="12041" max="12042" width="11" style="120" bestFit="1" customWidth="1"/>
    <col min="12043" max="12043" width="11.5703125" style="120" customWidth="1"/>
    <col min="12044" max="12044" width="11" style="120" bestFit="1" customWidth="1"/>
    <col min="12045" max="12288" width="9.140625" style="120"/>
    <col min="12289" max="12289" width="5" style="120" customWidth="1"/>
    <col min="12290" max="12290" width="9.140625" style="120"/>
    <col min="12291" max="12291" width="16.85546875" style="120" customWidth="1"/>
    <col min="12292" max="12292" width="12.140625" style="120" customWidth="1"/>
    <col min="12293" max="12293" width="4" style="120" bestFit="1" customWidth="1"/>
    <col min="12294" max="12294" width="10.140625" style="120" bestFit="1" customWidth="1"/>
    <col min="12295" max="12295" width="8.140625" style="120" bestFit="1" customWidth="1"/>
    <col min="12296" max="12296" width="10.140625" style="120" bestFit="1" customWidth="1"/>
    <col min="12297" max="12298" width="11" style="120" bestFit="1" customWidth="1"/>
    <col min="12299" max="12299" width="11.5703125" style="120" customWidth="1"/>
    <col min="12300" max="12300" width="11" style="120" bestFit="1" customWidth="1"/>
    <col min="12301" max="12544" width="9.140625" style="120"/>
    <col min="12545" max="12545" width="5" style="120" customWidth="1"/>
    <col min="12546" max="12546" width="9.140625" style="120"/>
    <col min="12547" max="12547" width="16.85546875" style="120" customWidth="1"/>
    <col min="12548" max="12548" width="12.140625" style="120" customWidth="1"/>
    <col min="12549" max="12549" width="4" style="120" bestFit="1" customWidth="1"/>
    <col min="12550" max="12550" width="10.140625" style="120" bestFit="1" customWidth="1"/>
    <col min="12551" max="12551" width="8.140625" style="120" bestFit="1" customWidth="1"/>
    <col min="12552" max="12552" width="10.140625" style="120" bestFit="1" customWidth="1"/>
    <col min="12553" max="12554" width="11" style="120" bestFit="1" customWidth="1"/>
    <col min="12555" max="12555" width="11.5703125" style="120" customWidth="1"/>
    <col min="12556" max="12556" width="11" style="120" bestFit="1" customWidth="1"/>
    <col min="12557" max="12800" width="9.140625" style="120"/>
    <col min="12801" max="12801" width="5" style="120" customWidth="1"/>
    <col min="12802" max="12802" width="9.140625" style="120"/>
    <col min="12803" max="12803" width="16.85546875" style="120" customWidth="1"/>
    <col min="12804" max="12804" width="12.140625" style="120" customWidth="1"/>
    <col min="12805" max="12805" width="4" style="120" bestFit="1" customWidth="1"/>
    <col min="12806" max="12806" width="10.140625" style="120" bestFit="1" customWidth="1"/>
    <col min="12807" max="12807" width="8.140625" style="120" bestFit="1" customWidth="1"/>
    <col min="12808" max="12808" width="10.140625" style="120" bestFit="1" customWidth="1"/>
    <col min="12809" max="12810" width="11" style="120" bestFit="1" customWidth="1"/>
    <col min="12811" max="12811" width="11.5703125" style="120" customWidth="1"/>
    <col min="12812" max="12812" width="11" style="120" bestFit="1" customWidth="1"/>
    <col min="12813" max="13056" width="9.140625" style="120"/>
    <col min="13057" max="13057" width="5" style="120" customWidth="1"/>
    <col min="13058" max="13058" width="9.140625" style="120"/>
    <col min="13059" max="13059" width="16.85546875" style="120" customWidth="1"/>
    <col min="13060" max="13060" width="12.140625" style="120" customWidth="1"/>
    <col min="13061" max="13061" width="4" style="120" bestFit="1" customWidth="1"/>
    <col min="13062" max="13062" width="10.140625" style="120" bestFit="1" customWidth="1"/>
    <col min="13063" max="13063" width="8.140625" style="120" bestFit="1" customWidth="1"/>
    <col min="13064" max="13064" width="10.140625" style="120" bestFit="1" customWidth="1"/>
    <col min="13065" max="13066" width="11" style="120" bestFit="1" customWidth="1"/>
    <col min="13067" max="13067" width="11.5703125" style="120" customWidth="1"/>
    <col min="13068" max="13068" width="11" style="120" bestFit="1" customWidth="1"/>
    <col min="13069" max="13312" width="9.140625" style="120"/>
    <col min="13313" max="13313" width="5" style="120" customWidth="1"/>
    <col min="13314" max="13314" width="9.140625" style="120"/>
    <col min="13315" max="13315" width="16.85546875" style="120" customWidth="1"/>
    <col min="13316" max="13316" width="12.140625" style="120" customWidth="1"/>
    <col min="13317" max="13317" width="4" style="120" bestFit="1" customWidth="1"/>
    <col min="13318" max="13318" width="10.140625" style="120" bestFit="1" customWidth="1"/>
    <col min="13319" max="13319" width="8.140625" style="120" bestFit="1" customWidth="1"/>
    <col min="13320" max="13320" width="10.140625" style="120" bestFit="1" customWidth="1"/>
    <col min="13321" max="13322" width="11" style="120" bestFit="1" customWidth="1"/>
    <col min="13323" max="13323" width="11.5703125" style="120" customWidth="1"/>
    <col min="13324" max="13324" width="11" style="120" bestFit="1" customWidth="1"/>
    <col min="13325" max="13568" width="9.140625" style="120"/>
    <col min="13569" max="13569" width="5" style="120" customWidth="1"/>
    <col min="13570" max="13570" width="9.140625" style="120"/>
    <col min="13571" max="13571" width="16.85546875" style="120" customWidth="1"/>
    <col min="13572" max="13572" width="12.140625" style="120" customWidth="1"/>
    <col min="13573" max="13573" width="4" style="120" bestFit="1" customWidth="1"/>
    <col min="13574" max="13574" width="10.140625" style="120" bestFit="1" customWidth="1"/>
    <col min="13575" max="13575" width="8.140625" style="120" bestFit="1" customWidth="1"/>
    <col min="13576" max="13576" width="10.140625" style="120" bestFit="1" customWidth="1"/>
    <col min="13577" max="13578" width="11" style="120" bestFit="1" customWidth="1"/>
    <col min="13579" max="13579" width="11.5703125" style="120" customWidth="1"/>
    <col min="13580" max="13580" width="11" style="120" bestFit="1" customWidth="1"/>
    <col min="13581" max="13824" width="9.140625" style="120"/>
    <col min="13825" max="13825" width="5" style="120" customWidth="1"/>
    <col min="13826" max="13826" width="9.140625" style="120"/>
    <col min="13827" max="13827" width="16.85546875" style="120" customWidth="1"/>
    <col min="13828" max="13828" width="12.140625" style="120" customWidth="1"/>
    <col min="13829" max="13829" width="4" style="120" bestFit="1" customWidth="1"/>
    <col min="13830" max="13830" width="10.140625" style="120" bestFit="1" customWidth="1"/>
    <col min="13831" max="13831" width="8.140625" style="120" bestFit="1" customWidth="1"/>
    <col min="13832" max="13832" width="10.140625" style="120" bestFit="1" customWidth="1"/>
    <col min="13833" max="13834" width="11" style="120" bestFit="1" customWidth="1"/>
    <col min="13835" max="13835" width="11.5703125" style="120" customWidth="1"/>
    <col min="13836" max="13836" width="11" style="120" bestFit="1" customWidth="1"/>
    <col min="13837" max="14080" width="9.140625" style="120"/>
    <col min="14081" max="14081" width="5" style="120" customWidth="1"/>
    <col min="14082" max="14082" width="9.140625" style="120"/>
    <col min="14083" max="14083" width="16.85546875" style="120" customWidth="1"/>
    <col min="14084" max="14084" width="12.140625" style="120" customWidth="1"/>
    <col min="14085" max="14085" width="4" style="120" bestFit="1" customWidth="1"/>
    <col min="14086" max="14086" width="10.140625" style="120" bestFit="1" customWidth="1"/>
    <col min="14087" max="14087" width="8.140625" style="120" bestFit="1" customWidth="1"/>
    <col min="14088" max="14088" width="10.140625" style="120" bestFit="1" customWidth="1"/>
    <col min="14089" max="14090" width="11" style="120" bestFit="1" customWidth="1"/>
    <col min="14091" max="14091" width="11.5703125" style="120" customWidth="1"/>
    <col min="14092" max="14092" width="11" style="120" bestFit="1" customWidth="1"/>
    <col min="14093" max="14336" width="9.140625" style="120"/>
    <col min="14337" max="14337" width="5" style="120" customWidth="1"/>
    <col min="14338" max="14338" width="9.140625" style="120"/>
    <col min="14339" max="14339" width="16.85546875" style="120" customWidth="1"/>
    <col min="14340" max="14340" width="12.140625" style="120" customWidth="1"/>
    <col min="14341" max="14341" width="4" style="120" bestFit="1" customWidth="1"/>
    <col min="14342" max="14342" width="10.140625" style="120" bestFit="1" customWidth="1"/>
    <col min="14343" max="14343" width="8.140625" style="120" bestFit="1" customWidth="1"/>
    <col min="14344" max="14344" width="10.140625" style="120" bestFit="1" customWidth="1"/>
    <col min="14345" max="14346" width="11" style="120" bestFit="1" customWidth="1"/>
    <col min="14347" max="14347" width="11.5703125" style="120" customWidth="1"/>
    <col min="14348" max="14348" width="11" style="120" bestFit="1" customWidth="1"/>
    <col min="14349" max="14592" width="9.140625" style="120"/>
    <col min="14593" max="14593" width="5" style="120" customWidth="1"/>
    <col min="14594" max="14594" width="9.140625" style="120"/>
    <col min="14595" max="14595" width="16.85546875" style="120" customWidth="1"/>
    <col min="14596" max="14596" width="12.140625" style="120" customWidth="1"/>
    <col min="14597" max="14597" width="4" style="120" bestFit="1" customWidth="1"/>
    <col min="14598" max="14598" width="10.140625" style="120" bestFit="1" customWidth="1"/>
    <col min="14599" max="14599" width="8.140625" style="120" bestFit="1" customWidth="1"/>
    <col min="14600" max="14600" width="10.140625" style="120" bestFit="1" customWidth="1"/>
    <col min="14601" max="14602" width="11" style="120" bestFit="1" customWidth="1"/>
    <col min="14603" max="14603" width="11.5703125" style="120" customWidth="1"/>
    <col min="14604" max="14604" width="11" style="120" bestFit="1" customWidth="1"/>
    <col min="14605" max="14848" width="9.140625" style="120"/>
    <col min="14849" max="14849" width="5" style="120" customWidth="1"/>
    <col min="14850" max="14850" width="9.140625" style="120"/>
    <col min="14851" max="14851" width="16.85546875" style="120" customWidth="1"/>
    <col min="14852" max="14852" width="12.140625" style="120" customWidth="1"/>
    <col min="14853" max="14853" width="4" style="120" bestFit="1" customWidth="1"/>
    <col min="14854" max="14854" width="10.140625" style="120" bestFit="1" customWidth="1"/>
    <col min="14855" max="14855" width="8.140625" style="120" bestFit="1" customWidth="1"/>
    <col min="14856" max="14856" width="10.140625" style="120" bestFit="1" customWidth="1"/>
    <col min="14857" max="14858" width="11" style="120" bestFit="1" customWidth="1"/>
    <col min="14859" max="14859" width="11.5703125" style="120" customWidth="1"/>
    <col min="14860" max="14860" width="11" style="120" bestFit="1" customWidth="1"/>
    <col min="14861" max="15104" width="9.140625" style="120"/>
    <col min="15105" max="15105" width="5" style="120" customWidth="1"/>
    <col min="15106" max="15106" width="9.140625" style="120"/>
    <col min="15107" max="15107" width="16.85546875" style="120" customWidth="1"/>
    <col min="15108" max="15108" width="12.140625" style="120" customWidth="1"/>
    <col min="15109" max="15109" width="4" style="120" bestFit="1" customWidth="1"/>
    <col min="15110" max="15110" width="10.140625" style="120" bestFit="1" customWidth="1"/>
    <col min="15111" max="15111" width="8.140625" style="120" bestFit="1" customWidth="1"/>
    <col min="15112" max="15112" width="10.140625" style="120" bestFit="1" customWidth="1"/>
    <col min="15113" max="15114" width="11" style="120" bestFit="1" customWidth="1"/>
    <col min="15115" max="15115" width="11.5703125" style="120" customWidth="1"/>
    <col min="15116" max="15116" width="11" style="120" bestFit="1" customWidth="1"/>
    <col min="15117" max="15360" width="9.140625" style="120"/>
    <col min="15361" max="15361" width="5" style="120" customWidth="1"/>
    <col min="15362" max="15362" width="9.140625" style="120"/>
    <col min="15363" max="15363" width="16.85546875" style="120" customWidth="1"/>
    <col min="15364" max="15364" width="12.140625" style="120" customWidth="1"/>
    <col min="15365" max="15365" width="4" style="120" bestFit="1" customWidth="1"/>
    <col min="15366" max="15366" width="10.140625" style="120" bestFit="1" customWidth="1"/>
    <col min="15367" max="15367" width="8.140625" style="120" bestFit="1" customWidth="1"/>
    <col min="15368" max="15368" width="10.140625" style="120" bestFit="1" customWidth="1"/>
    <col min="15369" max="15370" width="11" style="120" bestFit="1" customWidth="1"/>
    <col min="15371" max="15371" width="11.5703125" style="120" customWidth="1"/>
    <col min="15372" max="15372" width="11" style="120" bestFit="1" customWidth="1"/>
    <col min="15373" max="15616" width="9.140625" style="120"/>
    <col min="15617" max="15617" width="5" style="120" customWidth="1"/>
    <col min="15618" max="15618" width="9.140625" style="120"/>
    <col min="15619" max="15619" width="16.85546875" style="120" customWidth="1"/>
    <col min="15620" max="15620" width="12.140625" style="120" customWidth="1"/>
    <col min="15621" max="15621" width="4" style="120" bestFit="1" customWidth="1"/>
    <col min="15622" max="15622" width="10.140625" style="120" bestFit="1" customWidth="1"/>
    <col min="15623" max="15623" width="8.140625" style="120" bestFit="1" customWidth="1"/>
    <col min="15624" max="15624" width="10.140625" style="120" bestFit="1" customWidth="1"/>
    <col min="15625" max="15626" width="11" style="120" bestFit="1" customWidth="1"/>
    <col min="15627" max="15627" width="11.5703125" style="120" customWidth="1"/>
    <col min="15628" max="15628" width="11" style="120" bestFit="1" customWidth="1"/>
    <col min="15629" max="15872" width="9.140625" style="120"/>
    <col min="15873" max="15873" width="5" style="120" customWidth="1"/>
    <col min="15874" max="15874" width="9.140625" style="120"/>
    <col min="15875" max="15875" width="16.85546875" style="120" customWidth="1"/>
    <col min="15876" max="15876" width="12.140625" style="120" customWidth="1"/>
    <col min="15877" max="15877" width="4" style="120" bestFit="1" customWidth="1"/>
    <col min="15878" max="15878" width="10.140625" style="120" bestFit="1" customWidth="1"/>
    <col min="15879" max="15879" width="8.140625" style="120" bestFit="1" customWidth="1"/>
    <col min="15880" max="15880" width="10.140625" style="120" bestFit="1" customWidth="1"/>
    <col min="15881" max="15882" width="11" style="120" bestFit="1" customWidth="1"/>
    <col min="15883" max="15883" width="11.5703125" style="120" customWidth="1"/>
    <col min="15884" max="15884" width="11" style="120" bestFit="1" customWidth="1"/>
    <col min="15885" max="16128" width="9.140625" style="120"/>
    <col min="16129" max="16129" width="5" style="120" customWidth="1"/>
    <col min="16130" max="16130" width="9.140625" style="120"/>
    <col min="16131" max="16131" width="16.85546875" style="120" customWidth="1"/>
    <col min="16132" max="16132" width="12.140625" style="120" customWidth="1"/>
    <col min="16133" max="16133" width="4" style="120" bestFit="1" customWidth="1"/>
    <col min="16134" max="16134" width="10.140625" style="120" bestFit="1" customWidth="1"/>
    <col min="16135" max="16135" width="8.140625" style="120" bestFit="1" customWidth="1"/>
    <col min="16136" max="16136" width="10.140625" style="120" bestFit="1" customWidth="1"/>
    <col min="16137" max="16138" width="11" style="120" bestFit="1" customWidth="1"/>
    <col min="16139" max="16139" width="11.5703125" style="120" customWidth="1"/>
    <col min="16140" max="16140" width="11" style="120" bestFit="1" customWidth="1"/>
    <col min="16141" max="16384" width="9.140625" style="120"/>
  </cols>
  <sheetData>
    <row r="1" spans="1:12" ht="13.5" customHeight="1">
      <c r="A1" s="260" t="s">
        <v>737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2">
      <c r="A2" s="261"/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</row>
    <row r="3" spans="1:12" ht="10.5" customHeight="1">
      <c r="A3" s="252" t="s">
        <v>674</v>
      </c>
      <c r="B3" s="252"/>
      <c r="C3" s="252"/>
      <c r="D3" s="252" t="s">
        <v>675</v>
      </c>
      <c r="E3" s="252"/>
      <c r="F3" s="252"/>
      <c r="G3" s="252"/>
      <c r="H3" s="252" t="s">
        <v>676</v>
      </c>
      <c r="I3" s="252"/>
      <c r="J3" s="252"/>
      <c r="K3" s="252"/>
      <c r="L3" s="252"/>
    </row>
    <row r="4" spans="1:12" ht="13.5" thickBot="1">
      <c r="A4" s="255" t="s">
        <v>697</v>
      </c>
      <c r="B4" s="255"/>
      <c r="C4" s="255"/>
      <c r="D4" s="255" t="s">
        <v>698</v>
      </c>
      <c r="E4" s="255"/>
      <c r="F4" s="255"/>
      <c r="G4" s="255"/>
      <c r="H4" s="255" t="s">
        <v>699</v>
      </c>
      <c r="I4" s="255"/>
      <c r="J4" s="255"/>
      <c r="K4" s="255"/>
      <c r="L4" s="255"/>
    </row>
    <row r="5" spans="1:12" ht="10.5" customHeight="1">
      <c r="A5" s="252" t="s">
        <v>677</v>
      </c>
      <c r="B5" s="252"/>
      <c r="C5" s="252"/>
      <c r="D5" s="252"/>
      <c r="E5" s="252" t="s">
        <v>678</v>
      </c>
      <c r="F5" s="252"/>
      <c r="G5" s="252"/>
      <c r="H5" s="253"/>
      <c r="I5" s="254"/>
      <c r="J5" s="253"/>
      <c r="K5" s="254"/>
      <c r="L5" s="252"/>
    </row>
    <row r="6" spans="1:12" ht="13.5" customHeight="1" thickBot="1">
      <c r="A6" s="255" t="s">
        <v>703</v>
      </c>
      <c r="B6" s="255"/>
      <c r="C6" s="255"/>
      <c r="D6" s="255"/>
      <c r="E6" s="255" t="s">
        <v>704</v>
      </c>
      <c r="F6" s="255"/>
      <c r="G6" s="255"/>
      <c r="H6" s="256"/>
      <c r="I6" s="257"/>
      <c r="J6" s="258"/>
      <c r="K6" s="257"/>
      <c r="L6" s="259"/>
    </row>
    <row r="7" spans="1:12" ht="3" customHeight="1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</row>
    <row r="8" spans="1:12" ht="10.5" customHeight="1">
      <c r="A8" s="253" t="s">
        <v>701</v>
      </c>
      <c r="B8" s="262"/>
      <c r="C8" s="262"/>
      <c r="D8" s="254"/>
      <c r="E8" s="252" t="s">
        <v>679</v>
      </c>
      <c r="F8" s="253"/>
      <c r="G8" s="254"/>
      <c r="H8" s="252"/>
      <c r="I8" s="252" t="s">
        <v>680</v>
      </c>
      <c r="J8" s="252"/>
      <c r="K8" s="252" t="s">
        <v>681</v>
      </c>
      <c r="L8" s="252"/>
    </row>
    <row r="9" spans="1:12" ht="12" customHeight="1" thickBot="1">
      <c r="A9" s="263" t="s">
        <v>700</v>
      </c>
      <c r="B9" s="264"/>
      <c r="C9" s="264"/>
      <c r="D9" s="265"/>
      <c r="E9" s="266">
        <f>'Obra Civil'!J345</f>
        <v>657764.7673000166</v>
      </c>
      <c r="F9" s="256"/>
      <c r="G9" s="267"/>
      <c r="H9" s="255"/>
      <c r="I9" s="255" t="s">
        <v>738</v>
      </c>
      <c r="J9" s="255"/>
      <c r="K9" s="255" t="s">
        <v>739</v>
      </c>
      <c r="L9" s="255"/>
    </row>
    <row r="10" spans="1:12" ht="5.25" customHeight="1" thickBot="1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</row>
    <row r="11" spans="1:12" ht="16.5" customHeight="1" thickTop="1" thickBot="1">
      <c r="A11" s="274" t="s">
        <v>682</v>
      </c>
      <c r="B11" s="275"/>
      <c r="C11" s="275"/>
      <c r="D11" s="275"/>
      <c r="E11" s="275"/>
      <c r="F11" s="275"/>
      <c r="G11" s="275"/>
      <c r="H11" s="275"/>
      <c r="I11" s="275"/>
      <c r="J11" s="275"/>
      <c r="K11" s="275"/>
      <c r="L11" s="276"/>
    </row>
    <row r="12" spans="1:12" ht="13.5" thickTop="1">
      <c r="A12" s="277" t="s">
        <v>683</v>
      </c>
      <c r="B12" s="279" t="s">
        <v>684</v>
      </c>
      <c r="C12" s="280"/>
      <c r="D12" s="281"/>
      <c r="E12" s="285"/>
      <c r="F12" s="286"/>
      <c r="G12" s="287" t="s">
        <v>685</v>
      </c>
      <c r="H12" s="288"/>
      <c r="I12" s="289"/>
      <c r="J12" s="287" t="s">
        <v>686</v>
      </c>
      <c r="K12" s="288"/>
      <c r="L12" s="290"/>
    </row>
    <row r="13" spans="1:12" ht="13.5" thickBot="1">
      <c r="A13" s="278"/>
      <c r="B13" s="282"/>
      <c r="C13" s="283"/>
      <c r="D13" s="284"/>
      <c r="E13" s="123" t="s">
        <v>687</v>
      </c>
      <c r="F13" s="123" t="s">
        <v>688</v>
      </c>
      <c r="G13" s="123" t="s">
        <v>689</v>
      </c>
      <c r="H13" s="123" t="s">
        <v>690</v>
      </c>
      <c r="I13" s="123" t="s">
        <v>691</v>
      </c>
      <c r="J13" s="123" t="s">
        <v>692</v>
      </c>
      <c r="K13" s="123" t="s">
        <v>690</v>
      </c>
      <c r="L13" s="124" t="s">
        <v>693</v>
      </c>
    </row>
    <row r="14" spans="1:12">
      <c r="A14" s="143" t="str">
        <f>'Obra Civil'!A8</f>
        <v>1.0</v>
      </c>
      <c r="B14" s="268" t="str">
        <f>'[2]Duque licitaddo'!B14:I14</f>
        <v>SERVIÇOS INICIAIS</v>
      </c>
      <c r="C14" s="269"/>
      <c r="D14" s="270"/>
      <c r="E14" s="144"/>
      <c r="F14" s="144"/>
      <c r="G14" s="144"/>
      <c r="H14" s="144"/>
      <c r="I14" s="144"/>
      <c r="J14" s="144"/>
      <c r="K14" s="144"/>
      <c r="L14" s="145"/>
    </row>
    <row r="15" spans="1:12">
      <c r="A15" s="128" t="str">
        <f>'Obra Civil'!A9</f>
        <v>1.1</v>
      </c>
      <c r="B15" s="271" t="str">
        <f>'Obra Civil'!B9</f>
        <v>Placa da obra - padrão Governo Federal</v>
      </c>
      <c r="C15" s="272"/>
      <c r="D15" s="273"/>
      <c r="E15" s="129" t="str">
        <f>'Obra Civil'!C9</f>
        <v xml:space="preserve"> m²</v>
      </c>
      <c r="F15" s="130">
        <f>'Obra Civil'!G9</f>
        <v>473</v>
      </c>
      <c r="G15" s="131">
        <f>'Obra Civil'!D9</f>
        <v>4</v>
      </c>
      <c r="H15" s="132">
        <v>0</v>
      </c>
      <c r="I15" s="132">
        <v>4</v>
      </c>
      <c r="J15" s="132">
        <f>F15*G15</f>
        <v>1892</v>
      </c>
      <c r="K15" s="132">
        <f>H15*F15</f>
        <v>0</v>
      </c>
      <c r="L15" s="133">
        <f>I15*F15</f>
        <v>1892</v>
      </c>
    </row>
    <row r="16" spans="1:12">
      <c r="A16" s="128" t="str">
        <f>'Obra Civil'!A10</f>
        <v>1.2</v>
      </c>
      <c r="B16" s="271" t="str">
        <f>'Obra Civil'!B10</f>
        <v xml:space="preserve">Ligação provisória de água </v>
      </c>
      <c r="C16" s="272"/>
      <c r="D16" s="273"/>
      <c r="E16" s="129" t="str">
        <f>'Obra Civil'!C10</f>
        <v>unid</v>
      </c>
      <c r="F16" s="130">
        <f>'Obra Civil'!G10</f>
        <v>766</v>
      </c>
      <c r="G16" s="131">
        <f>'Obra Civil'!D10</f>
        <v>1</v>
      </c>
      <c r="H16" s="132">
        <v>0</v>
      </c>
      <c r="I16" s="132">
        <v>1</v>
      </c>
      <c r="J16" s="132">
        <f>F16*G16</f>
        <v>766</v>
      </c>
      <c r="K16" s="132">
        <f>H16*F16</f>
        <v>0</v>
      </c>
      <c r="L16" s="133">
        <f>I16*F16</f>
        <v>766</v>
      </c>
    </row>
    <row r="17" spans="1:12">
      <c r="A17" s="128" t="str">
        <f>'Obra Civil'!A11</f>
        <v>1.3</v>
      </c>
      <c r="B17" s="271" t="str">
        <f>'Obra Civil'!B11</f>
        <v xml:space="preserve">Ligação provisória de energia elétrica em baixa tensão </v>
      </c>
      <c r="C17" s="272"/>
      <c r="D17" s="273"/>
      <c r="E17" s="129" t="str">
        <f>'Obra Civil'!C11</f>
        <v>unid</v>
      </c>
      <c r="F17" s="130">
        <f>'Obra Civil'!G11</f>
        <v>1650</v>
      </c>
      <c r="G17" s="131">
        <f>'Obra Civil'!D11</f>
        <v>1</v>
      </c>
      <c r="H17" s="132">
        <v>0</v>
      </c>
      <c r="I17" s="132">
        <v>1</v>
      </c>
      <c r="J17" s="132">
        <f>F17*G17</f>
        <v>1650</v>
      </c>
      <c r="K17" s="132">
        <f>H17*F17</f>
        <v>0</v>
      </c>
      <c r="L17" s="133">
        <f>I17*F17</f>
        <v>1650</v>
      </c>
    </row>
    <row r="18" spans="1:12">
      <c r="A18" s="128" t="str">
        <f>'Obra Civil'!A12</f>
        <v>1.4</v>
      </c>
      <c r="B18" s="271" t="str">
        <f>'Obra Civil'!B12</f>
        <v>Barracões provisórios (depósito, escritório, vestiário e refeitório) com piso cimentado</v>
      </c>
      <c r="C18" s="272"/>
      <c r="D18" s="273"/>
      <c r="E18" s="129" t="str">
        <f>'Obra Civil'!C12</f>
        <v xml:space="preserve"> m²</v>
      </c>
      <c r="F18" s="130">
        <f>'Obra Civil'!G12</f>
        <v>390</v>
      </c>
      <c r="G18" s="131">
        <f>'Obra Civil'!D12</f>
        <v>20</v>
      </c>
      <c r="H18" s="132">
        <v>0</v>
      </c>
      <c r="I18" s="132">
        <v>20</v>
      </c>
      <c r="J18" s="132">
        <f>F18*G18</f>
        <v>7800</v>
      </c>
      <c r="K18" s="132">
        <f>H18*F18</f>
        <v>0</v>
      </c>
      <c r="L18" s="133">
        <f>I18*F18</f>
        <v>7800</v>
      </c>
    </row>
    <row r="19" spans="1:12">
      <c r="A19" s="128" t="str">
        <f>'Obra Civil'!A13</f>
        <v>1.5</v>
      </c>
      <c r="B19" s="271" t="str">
        <f>'Obra Civil'!B13</f>
        <v xml:space="preserve">Locação da obra (execução de gabarito) </v>
      </c>
      <c r="C19" s="272"/>
      <c r="D19" s="273"/>
      <c r="E19" s="129" t="str">
        <f>'Obra Civil'!C13</f>
        <v xml:space="preserve"> m²</v>
      </c>
      <c r="F19" s="130">
        <f>'Obra Civil'!G13</f>
        <v>4.2</v>
      </c>
      <c r="G19" s="131">
        <f>'Obra Civil'!D13</f>
        <v>564.5</v>
      </c>
      <c r="H19" s="132">
        <v>0</v>
      </c>
      <c r="I19" s="132">
        <v>564.5</v>
      </c>
      <c r="J19" s="132">
        <f>F19*G19</f>
        <v>2370.9</v>
      </c>
      <c r="K19" s="132">
        <f>H19*F19</f>
        <v>0</v>
      </c>
      <c r="L19" s="133">
        <f>I19*F19</f>
        <v>2370.9</v>
      </c>
    </row>
    <row r="20" spans="1:12">
      <c r="A20" s="143" t="str">
        <f>'Obra Civil'!A15</f>
        <v>2.0</v>
      </c>
      <c r="B20" s="268" t="str">
        <f>'Obra Civil'!B15</f>
        <v xml:space="preserve">MOVIMENTO DE TERRAS </v>
      </c>
      <c r="C20" s="269"/>
      <c r="D20" s="270"/>
      <c r="E20" s="146"/>
      <c r="F20" s="147"/>
      <c r="G20" s="148"/>
      <c r="H20" s="149"/>
      <c r="I20" s="149"/>
      <c r="J20" s="149"/>
      <c r="K20" s="149"/>
      <c r="L20" s="150"/>
    </row>
    <row r="21" spans="1:12">
      <c r="A21" s="128" t="str">
        <f>'Obra Civil'!A16</f>
        <v>2.1</v>
      </c>
      <c r="B21" s="271" t="str">
        <f>'Obra Civil'!B16</f>
        <v>Aterro apiloado em camadas de 0,20 m com material argilo - arenoso (entre baldrames)</v>
      </c>
      <c r="C21" s="272"/>
      <c r="D21" s="273"/>
      <c r="E21" s="129" t="str">
        <f>'Obra Civil'!C16</f>
        <v>m³</v>
      </c>
      <c r="F21" s="130">
        <f>'Obra Civil'!G16</f>
        <v>38</v>
      </c>
      <c r="G21" s="131">
        <f>'Obra Civil'!D16</f>
        <v>225.6</v>
      </c>
      <c r="H21" s="132">
        <v>0</v>
      </c>
      <c r="I21" s="132">
        <v>225.6</v>
      </c>
      <c r="J21" s="132">
        <f>F21*G21</f>
        <v>8572.7999999999993</v>
      </c>
      <c r="K21" s="132">
        <f>H21*F21</f>
        <v>0</v>
      </c>
      <c r="L21" s="133">
        <f>I21*F21</f>
        <v>8572.7999999999993</v>
      </c>
    </row>
    <row r="22" spans="1:12">
      <c r="A22" s="128" t="str">
        <f>'Obra Civil'!A17</f>
        <v>2.2</v>
      </c>
      <c r="B22" s="271" t="str">
        <f>'Obra Civil'!B17</f>
        <v xml:space="preserve">Escavação manual de valas em qualquer terreno exceto rocha até h=1,50 m </v>
      </c>
      <c r="C22" s="272"/>
      <c r="D22" s="273"/>
      <c r="E22" s="129" t="str">
        <f>'Obra Civil'!C17</f>
        <v>m³</v>
      </c>
      <c r="F22" s="130">
        <f>'Obra Civil'!G17</f>
        <v>34</v>
      </c>
      <c r="G22" s="131">
        <f>'Obra Civil'!D17</f>
        <v>137.63999999999999</v>
      </c>
      <c r="H22" s="132">
        <v>0</v>
      </c>
      <c r="I22" s="132">
        <v>137.63999999999999</v>
      </c>
      <c r="J22" s="132">
        <f>F22*G22</f>
        <v>4679.7599999999993</v>
      </c>
      <c r="K22" s="132">
        <f>H22*F22</f>
        <v>0</v>
      </c>
      <c r="L22" s="133">
        <f>I22*F22</f>
        <v>4679.7599999999993</v>
      </c>
    </row>
    <row r="23" spans="1:12">
      <c r="A23" s="128" t="str">
        <f>'Obra Civil'!A18</f>
        <v>2.3</v>
      </c>
      <c r="B23" s="271" t="str">
        <f>'Obra Civil'!B18</f>
        <v xml:space="preserve">Regularização e compactação do fundo de valas </v>
      </c>
      <c r="C23" s="272"/>
      <c r="D23" s="273"/>
      <c r="E23" s="129" t="str">
        <f>'Obra Civil'!C18</f>
        <v>m²</v>
      </c>
      <c r="F23" s="130">
        <f>'Obra Civil'!G18</f>
        <v>5.68</v>
      </c>
      <c r="G23" s="131">
        <f>'Obra Civil'!D18</f>
        <v>121.3</v>
      </c>
      <c r="H23" s="132">
        <v>0</v>
      </c>
      <c r="I23" s="132">
        <v>121.3</v>
      </c>
      <c r="J23" s="132">
        <f>F23*G23</f>
        <v>688.98399999999992</v>
      </c>
      <c r="K23" s="132">
        <f>H23*F23</f>
        <v>0</v>
      </c>
      <c r="L23" s="133">
        <f>I23*F23</f>
        <v>688.98399999999992</v>
      </c>
    </row>
    <row r="24" spans="1:12">
      <c r="A24" s="128" t="str">
        <f>'Obra Civil'!A19</f>
        <v>2.4</v>
      </c>
      <c r="B24" s="271" t="str">
        <f>'Obra Civil'!B19</f>
        <v xml:space="preserve">Reaterro apiloado de vala com material da obra  </v>
      </c>
      <c r="C24" s="272"/>
      <c r="D24" s="273"/>
      <c r="E24" s="129" t="str">
        <f>'Obra Civil'!C19</f>
        <v>m³</v>
      </c>
      <c r="F24" s="130">
        <f>'Obra Civil'!G19</f>
        <v>26</v>
      </c>
      <c r="G24" s="131">
        <f>'Obra Civil'!D19</f>
        <v>74.88</v>
      </c>
      <c r="H24" s="132">
        <v>0</v>
      </c>
      <c r="I24" s="132">
        <v>74.88</v>
      </c>
      <c r="J24" s="132">
        <f>F24*G24</f>
        <v>1946.8799999999999</v>
      </c>
      <c r="K24" s="132">
        <f>H24*F24</f>
        <v>0</v>
      </c>
      <c r="L24" s="133">
        <f>I24*F24</f>
        <v>1946.8799999999999</v>
      </c>
    </row>
    <row r="25" spans="1:12">
      <c r="A25" s="143" t="str">
        <f>'Obra Civil'!A21</f>
        <v>3.0</v>
      </c>
      <c r="B25" s="268" t="str">
        <f>'Obra Civil'!B21</f>
        <v xml:space="preserve">INFRA-ESTRUTURA: FUNDAÇÕES </v>
      </c>
      <c r="C25" s="269"/>
      <c r="D25" s="270"/>
      <c r="E25" s="146"/>
      <c r="F25" s="147"/>
      <c r="G25" s="148"/>
      <c r="H25" s="149"/>
      <c r="I25" s="149"/>
      <c r="J25" s="149"/>
      <c r="K25" s="149"/>
      <c r="L25" s="150"/>
    </row>
    <row r="26" spans="1:12">
      <c r="A26" s="125" t="str">
        <f>'Obra Civil'!A22</f>
        <v>3.1</v>
      </c>
      <c r="B26" s="291" t="str">
        <f>'Obra Civil'!B22</f>
        <v>CONCRETO ARMADO PARA FUNDAÇÕES - SAPATAS</v>
      </c>
      <c r="C26" s="292"/>
      <c r="D26" s="293"/>
      <c r="E26" s="129"/>
      <c r="F26" s="130"/>
      <c r="G26" s="131"/>
      <c r="H26" s="132"/>
      <c r="I26" s="132"/>
      <c r="J26" s="132"/>
      <c r="K26" s="132"/>
      <c r="L26" s="133"/>
    </row>
    <row r="27" spans="1:12">
      <c r="A27" s="128" t="str">
        <f>'Obra Civil'!A23</f>
        <v>3.1.1</v>
      </c>
      <c r="B27" s="271" t="str">
        <f>'Obra Civil'!B23</f>
        <v>Lastro de concreto magro (e=3,0 cm) - preparo mecânico - inclusive aditivo</v>
      </c>
      <c r="C27" s="272"/>
      <c r="D27" s="273"/>
      <c r="E27" s="129" t="str">
        <f>'Obra Civil'!C23</f>
        <v>m²</v>
      </c>
      <c r="F27" s="130">
        <f>'Obra Civil'!G23</f>
        <v>15.2</v>
      </c>
      <c r="G27" s="131">
        <f>'Obra Civil'!D23</f>
        <v>84.94</v>
      </c>
      <c r="H27" s="132">
        <v>0</v>
      </c>
      <c r="I27" s="132">
        <v>84.94</v>
      </c>
      <c r="J27" s="132">
        <f>F27*G27</f>
        <v>1291.088</v>
      </c>
      <c r="K27" s="132">
        <f>H27*F27</f>
        <v>0</v>
      </c>
      <c r="L27" s="133">
        <f>I27*F27</f>
        <v>1291.088</v>
      </c>
    </row>
    <row r="28" spans="1:12" ht="25.5" customHeight="1">
      <c r="A28" s="128" t="str">
        <f>'Obra Civil'!A24</f>
        <v>3.1.2</v>
      </c>
      <c r="B28" s="294" t="str">
        <f>'Obra Civil'!B24</f>
        <v>Concreto armado - para sapatas inclusive arranque dos pilares - (fck=25MPa), incluindo preparo, lançamento, adensamento e cura. Inclusive formas para reutilização 2x, conforme projeto.</v>
      </c>
      <c r="C28" s="295"/>
      <c r="D28" s="296"/>
      <c r="E28" s="129" t="str">
        <f>'Obra Civil'!C24</f>
        <v>m³</v>
      </c>
      <c r="F28" s="130">
        <f>'Obra Civil'!G24</f>
        <v>1320</v>
      </c>
      <c r="G28" s="131">
        <f>'Obra Civil'!D24</f>
        <v>26.34</v>
      </c>
      <c r="H28" s="132">
        <v>0</v>
      </c>
      <c r="I28" s="132">
        <v>26.34</v>
      </c>
      <c r="J28" s="132">
        <f>F28*G28</f>
        <v>34768.800000000003</v>
      </c>
      <c r="K28" s="132">
        <f>H28*F28</f>
        <v>0</v>
      </c>
      <c r="L28" s="133">
        <f>I28*F28</f>
        <v>34768.800000000003</v>
      </c>
    </row>
    <row r="29" spans="1:12">
      <c r="A29" s="143" t="str">
        <f>'Obra Civil'!A25</f>
        <v>3.2</v>
      </c>
      <c r="B29" s="268" t="str">
        <f>'Obra Civil'!B25</f>
        <v>CONCRETO ARMADO PARA FUNDAÇÕES - VIGAS BALDRAMES</v>
      </c>
      <c r="C29" s="269"/>
      <c r="D29" s="270"/>
      <c r="E29" s="146"/>
      <c r="F29" s="147"/>
      <c r="G29" s="148"/>
      <c r="H29" s="149"/>
      <c r="I29" s="149"/>
      <c r="J29" s="149"/>
      <c r="K29" s="149"/>
      <c r="L29" s="150"/>
    </row>
    <row r="30" spans="1:12">
      <c r="A30" s="128" t="str">
        <f>'Obra Civil'!A26</f>
        <v>3.2.1</v>
      </c>
      <c r="B30" s="271" t="str">
        <f>'Obra Civil'!B26</f>
        <v>Lastro de concreto magro, e=3,0 cm-reparo mecânico - inclusive aditivo, conforme projeto.</v>
      </c>
      <c r="C30" s="272"/>
      <c r="D30" s="273"/>
      <c r="E30" s="129" t="str">
        <f>'Obra Civil'!C26</f>
        <v>m²</v>
      </c>
      <c r="F30" s="130">
        <f>'Obra Civil'!G26</f>
        <v>15.2</v>
      </c>
      <c r="G30" s="131">
        <f>'Obra Civil'!D26</f>
        <v>87.74</v>
      </c>
      <c r="H30" s="132">
        <v>0</v>
      </c>
      <c r="I30" s="132">
        <v>87.74</v>
      </c>
      <c r="J30" s="132">
        <f>F30*G30</f>
        <v>1333.6479999999999</v>
      </c>
      <c r="K30" s="132">
        <f>H30*F30</f>
        <v>0</v>
      </c>
      <c r="L30" s="133">
        <f>I30*F30</f>
        <v>1333.6479999999999</v>
      </c>
    </row>
    <row r="31" spans="1:12" ht="23.25" customHeight="1">
      <c r="A31" s="128" t="str">
        <f>'Obra Civil'!A27</f>
        <v>3.2.2</v>
      </c>
      <c r="B31" s="294" t="str">
        <f>'Obra Civil'!B27</f>
        <v>Concreto armado - para vigas baldrames (fck25MPa), incluindo preparo, lançamento, adensamento e cura. Inclusive formas para reutilização 2x, conforme projeto.</v>
      </c>
      <c r="C31" s="295"/>
      <c r="D31" s="296"/>
      <c r="E31" s="129" t="str">
        <f>'Obra Civil'!C27</f>
        <v>m³</v>
      </c>
      <c r="F31" s="130">
        <f>'Obra Civil'!G27</f>
        <v>1320</v>
      </c>
      <c r="G31" s="131">
        <f>'Obra Civil'!D27</f>
        <v>26.32</v>
      </c>
      <c r="H31" s="132">
        <v>0</v>
      </c>
      <c r="I31" s="132">
        <v>26.32</v>
      </c>
      <c r="J31" s="132">
        <f>F31*G31</f>
        <v>34742.400000000001</v>
      </c>
      <c r="K31" s="132">
        <f>H31*F31</f>
        <v>0</v>
      </c>
      <c r="L31" s="133">
        <f>I31*F31</f>
        <v>34742.400000000001</v>
      </c>
    </row>
    <row r="32" spans="1:12">
      <c r="A32" s="143" t="str">
        <f>'Obra Civil'!A29</f>
        <v>4.0</v>
      </c>
      <c r="B32" s="268" t="str">
        <f>'Obra Civil'!B29</f>
        <v xml:space="preserve">SUPERESTRUTURA </v>
      </c>
      <c r="C32" s="269"/>
      <c r="D32" s="270"/>
      <c r="E32" s="146"/>
      <c r="F32" s="147"/>
      <c r="G32" s="148"/>
      <c r="H32" s="149"/>
      <c r="I32" s="149"/>
      <c r="J32" s="149"/>
      <c r="K32" s="149"/>
      <c r="L32" s="150"/>
    </row>
    <row r="33" spans="1:12">
      <c r="A33" s="125" t="str">
        <f>'Obra Civil'!A30</f>
        <v>4.1</v>
      </c>
      <c r="B33" s="291" t="str">
        <f>'Obra Civil'!B30</f>
        <v>CONCRETO ARMADO PARA PILARES</v>
      </c>
      <c r="C33" s="292"/>
      <c r="D33" s="293"/>
      <c r="E33" s="129"/>
      <c r="F33" s="130"/>
      <c r="G33" s="131"/>
      <c r="H33" s="132"/>
      <c r="I33" s="132"/>
      <c r="J33" s="132"/>
      <c r="K33" s="132"/>
      <c r="L33" s="133"/>
    </row>
    <row r="34" spans="1:12" ht="22.5" customHeight="1">
      <c r="A34" s="128" t="str">
        <f>'Obra Civil'!A31</f>
        <v>4.1.1</v>
      </c>
      <c r="B34" s="294" t="str">
        <f>'Obra Civil'!B31</f>
        <v>Concreto armado - para pilares - (fck=25MPa), incluindo preparo, lançamento, adensamento e cura. Inclusive formas para reutilização 2x, conforme projeto.</v>
      </c>
      <c r="C34" s="295"/>
      <c r="D34" s="296"/>
      <c r="E34" s="129" t="str">
        <f>'Obra Civil'!C31</f>
        <v>m³</v>
      </c>
      <c r="F34" s="130">
        <f>'Obra Civil'!G31</f>
        <v>1795</v>
      </c>
      <c r="G34" s="131">
        <f>'Obra Civil'!D31</f>
        <v>10.220000000000001</v>
      </c>
      <c r="H34" s="132">
        <v>0</v>
      </c>
      <c r="I34" s="132">
        <v>10.220000000000001</v>
      </c>
      <c r="J34" s="132">
        <f>F34*G34</f>
        <v>18344.900000000001</v>
      </c>
      <c r="K34" s="132">
        <f>H34*F34</f>
        <v>0</v>
      </c>
      <c r="L34" s="133">
        <f>I34*F34</f>
        <v>18344.900000000001</v>
      </c>
    </row>
    <row r="35" spans="1:12">
      <c r="A35" s="125" t="str">
        <f>'Obra Civil'!A32</f>
        <v>4.2</v>
      </c>
      <c r="B35" s="291" t="str">
        <f>'Obra Civil'!B32</f>
        <v>CONCRETO ARMADO PARA VIGAS DE RESPALDO</v>
      </c>
      <c r="C35" s="292"/>
      <c r="D35" s="293"/>
      <c r="E35" s="129"/>
      <c r="F35" s="130"/>
      <c r="G35" s="131"/>
      <c r="H35" s="132"/>
      <c r="I35" s="132"/>
      <c r="J35" s="132"/>
      <c r="K35" s="132"/>
      <c r="L35" s="133"/>
    </row>
    <row r="36" spans="1:12" ht="24.75" customHeight="1">
      <c r="A36" s="128" t="str">
        <f>'Obra Civil'!A33</f>
        <v>4.2.1</v>
      </c>
      <c r="B36" s="294" t="str">
        <f>'Obra Civil'!B33</f>
        <v>Concreto armado - para Vigas nível 3,15 m - (fck=25MPa), incluindo preparo, lançamento, adensamento e cura. Inclusive formas para reutilização 2x, conforme projeto.</v>
      </c>
      <c r="C36" s="295"/>
      <c r="D36" s="296"/>
      <c r="E36" s="129" t="str">
        <f>'Obra Civil'!C33</f>
        <v>m³</v>
      </c>
      <c r="F36" s="130">
        <f>'Obra Civil'!G33</f>
        <v>1795</v>
      </c>
      <c r="G36" s="131">
        <f>'Obra Civil'!D33</f>
        <v>34.58</v>
      </c>
      <c r="H36" s="132">
        <v>0</v>
      </c>
      <c r="I36" s="132">
        <v>34.58</v>
      </c>
      <c r="J36" s="132">
        <f>F36*G36</f>
        <v>62071.1</v>
      </c>
      <c r="K36" s="132">
        <f>H36*F36</f>
        <v>0</v>
      </c>
      <c r="L36" s="133">
        <f>I36*F36</f>
        <v>62071.1</v>
      </c>
    </row>
    <row r="37" spans="1:12">
      <c r="A37" s="128" t="str">
        <f>'Obra Civil'!A34</f>
        <v>4.3</v>
      </c>
      <c r="B37" s="271" t="str">
        <f>'Obra Civil'!B34</f>
        <v>CONCRETO ARMADO PARA VERGAS</v>
      </c>
      <c r="C37" s="272"/>
      <c r="D37" s="273"/>
      <c r="E37" s="129"/>
      <c r="F37" s="130"/>
      <c r="G37" s="131"/>
      <c r="H37" s="132"/>
      <c r="I37" s="132"/>
      <c r="J37" s="132"/>
      <c r="K37" s="132"/>
      <c r="L37" s="133"/>
    </row>
    <row r="38" spans="1:12">
      <c r="A38" s="128" t="str">
        <f>'Obra Civil'!A35</f>
        <v>4.3.1</v>
      </c>
      <c r="B38" s="271" t="str">
        <f>'Obra Civil'!B35</f>
        <v>Verga pré-moldada em concreto armado fck 15Mpa - 10x10cm, conforme projeto.</v>
      </c>
      <c r="C38" s="272"/>
      <c r="D38" s="273"/>
      <c r="E38" s="129" t="str">
        <f>'Obra Civil'!C35</f>
        <v>m³</v>
      </c>
      <c r="F38" s="130">
        <f>'Obra Civil'!G35</f>
        <v>1390</v>
      </c>
      <c r="G38" s="131">
        <f>'Obra Civil'!D35</f>
        <v>1.6</v>
      </c>
      <c r="H38" s="132">
        <v>0</v>
      </c>
      <c r="I38" s="132">
        <v>1.6</v>
      </c>
      <c r="J38" s="132">
        <f>F38*G38</f>
        <v>2224</v>
      </c>
      <c r="K38" s="132">
        <f>H38*F38</f>
        <v>0</v>
      </c>
      <c r="L38" s="133">
        <f>I38*F38</f>
        <v>2224</v>
      </c>
    </row>
    <row r="39" spans="1:12">
      <c r="A39" s="125" t="str">
        <f>'Obra Civil'!A36</f>
        <v>4.4</v>
      </c>
      <c r="B39" s="291" t="str">
        <f>'Obra Civil'!B36</f>
        <v>LAJE PRÉ-MOLDADA</v>
      </c>
      <c r="C39" s="292"/>
      <c r="D39" s="293"/>
      <c r="E39" s="129"/>
      <c r="F39" s="130"/>
      <c r="G39" s="131"/>
      <c r="H39" s="132"/>
      <c r="I39" s="132"/>
      <c r="J39" s="132"/>
      <c r="K39" s="132"/>
      <c r="L39" s="133"/>
    </row>
    <row r="40" spans="1:12" ht="33" customHeight="1">
      <c r="A40" s="128" t="str">
        <f>'Obra Civil'!A37</f>
        <v>4.4.1</v>
      </c>
      <c r="B40" s="294" t="str">
        <f>'Obra Civil'!B37</f>
        <v>Laje pré-moldada para cobertura, intereixo 38cm, h=12cm, elemento de enchimento em bloco cerâmico, capeamento de 4cm, inclusive armadura, escoramento, material e mão-de-obra, conforme projeto.</v>
      </c>
      <c r="C40" s="295"/>
      <c r="D40" s="296"/>
      <c r="E40" s="129" t="str">
        <f>'Obra Civil'!C37</f>
        <v>m²</v>
      </c>
      <c r="F40" s="130">
        <f>'Obra Civil'!G37</f>
        <v>58.56</v>
      </c>
      <c r="G40" s="131">
        <f>'Obra Civil'!D37</f>
        <v>617.89</v>
      </c>
      <c r="H40" s="132">
        <v>0</v>
      </c>
      <c r="I40" s="132">
        <v>617.89</v>
      </c>
      <c r="J40" s="132">
        <f>F40*G40</f>
        <v>36183.638400000003</v>
      </c>
      <c r="K40" s="132">
        <f>H40*F40</f>
        <v>0</v>
      </c>
      <c r="L40" s="133">
        <f>I40*F40</f>
        <v>36183.638400000003</v>
      </c>
    </row>
    <row r="41" spans="1:12">
      <c r="A41" s="143" t="str">
        <f>'Obra Civil'!A39</f>
        <v>5.0</v>
      </c>
      <c r="B41" s="268" t="str">
        <f>'Obra Civil'!B39</f>
        <v xml:space="preserve">PAREDES E PAINEIS </v>
      </c>
      <c r="C41" s="269"/>
      <c r="D41" s="270"/>
      <c r="E41" s="146"/>
      <c r="F41" s="147"/>
      <c r="G41" s="148"/>
      <c r="H41" s="149"/>
      <c r="I41" s="149"/>
      <c r="J41" s="149"/>
      <c r="K41" s="149"/>
      <c r="L41" s="150"/>
    </row>
    <row r="42" spans="1:12">
      <c r="A42" s="128" t="str">
        <f>'Obra Civil'!A40</f>
        <v>5.1</v>
      </c>
      <c r="B42" s="291" t="str">
        <f>'Obra Civil'!B40</f>
        <v>ELEMENTOS VAZADOS</v>
      </c>
      <c r="C42" s="292"/>
      <c r="D42" s="293"/>
      <c r="E42" s="129"/>
      <c r="F42" s="130"/>
      <c r="G42" s="131"/>
      <c r="H42" s="132"/>
      <c r="I42" s="132"/>
      <c r="J42" s="132"/>
      <c r="K42" s="132"/>
      <c r="L42" s="133"/>
    </row>
    <row r="43" spans="1:12" ht="21.75" customHeight="1">
      <c r="A43" s="128" t="str">
        <f>'Obra Civil'!A41</f>
        <v>5.1.1</v>
      </c>
      <c r="B43" s="294" t="str">
        <f>'Obra Civil'!B41</f>
        <v>Cobogó de concreto - (7,0x30,0x30,0cm) assentado com argamassa traço 1:4 (cimento, areia)</v>
      </c>
      <c r="C43" s="295"/>
      <c r="D43" s="296"/>
      <c r="E43" s="129" t="str">
        <f>'Obra Civil'!C41</f>
        <v>m²</v>
      </c>
      <c r="F43" s="130">
        <f>'Obra Civil'!G41</f>
        <v>77.650000000000006</v>
      </c>
      <c r="G43" s="131">
        <f>'Obra Civil'!D41</f>
        <v>48.65</v>
      </c>
      <c r="H43" s="132">
        <v>0</v>
      </c>
      <c r="I43" s="132">
        <v>0</v>
      </c>
      <c r="J43" s="132">
        <f>F43*G43</f>
        <v>3777.6725000000001</v>
      </c>
      <c r="K43" s="132">
        <f>H43*F43</f>
        <v>0</v>
      </c>
      <c r="L43" s="133">
        <f>I43*F43</f>
        <v>0</v>
      </c>
    </row>
    <row r="44" spans="1:12">
      <c r="A44" s="125" t="str">
        <f>'Obra Civil'!A42</f>
        <v>5.2</v>
      </c>
      <c r="B44" s="291" t="str">
        <f>'Obra Civil'!B42</f>
        <v>ALVENARIA DE VEDAÇÃO</v>
      </c>
      <c r="C44" s="292"/>
      <c r="D44" s="293"/>
      <c r="E44" s="129"/>
      <c r="F44" s="130"/>
      <c r="G44" s="131"/>
      <c r="H44" s="132"/>
      <c r="I44" s="132"/>
      <c r="J44" s="132">
        <f>F44*G44</f>
        <v>0</v>
      </c>
      <c r="K44" s="132">
        <f>H44*F44</f>
        <v>0</v>
      </c>
      <c r="L44" s="133">
        <f>I44*F44</f>
        <v>0</v>
      </c>
    </row>
    <row r="45" spans="1:12" ht="23.25" customHeight="1">
      <c r="A45" s="128" t="str">
        <f>'Obra Civil'!A43</f>
        <v>5.2.1</v>
      </c>
      <c r="B45" s="294" t="str">
        <f>'Obra Civil'!B43</f>
        <v>Alvenaria de vedação de 1/2 vez em tijolos cerâmicos de 08 furos (dimensões nominais: 19x19x09); assentamento em argamassa no traço 1:6 (cimento e areia) em volume</v>
      </c>
      <c r="C45" s="295"/>
      <c r="D45" s="296"/>
      <c r="E45" s="129" t="str">
        <f>'Obra Civil'!C43</f>
        <v>m²</v>
      </c>
      <c r="F45" s="130">
        <f>'Obra Civil'!G43</f>
        <v>30</v>
      </c>
      <c r="G45" s="131">
        <f>'Obra Civil'!D43</f>
        <v>1019.74</v>
      </c>
      <c r="H45" s="132">
        <v>0</v>
      </c>
      <c r="I45" s="132">
        <v>1019.74</v>
      </c>
      <c r="J45" s="132">
        <f>F45*G45</f>
        <v>30592.2</v>
      </c>
      <c r="K45" s="132">
        <f>H45*F45</f>
        <v>0</v>
      </c>
      <c r="L45" s="133">
        <f>I45*F45</f>
        <v>30592.2</v>
      </c>
    </row>
    <row r="46" spans="1:12" ht="21.75" customHeight="1">
      <c r="A46" s="128" t="str">
        <f>'Obra Civil'!A44</f>
        <v>5.2.3</v>
      </c>
      <c r="B46" s="294" t="str">
        <f>'Obra Civil'!B44</f>
        <v>Divisória de banheiros e sanitários em granito com espessura de 2cm polido assentado com argamassa traço 1:4</v>
      </c>
      <c r="C46" s="295"/>
      <c r="D46" s="296"/>
      <c r="E46" s="129" t="str">
        <f>'Obra Civil'!C44</f>
        <v>m²</v>
      </c>
      <c r="F46" s="130">
        <f>'Obra Civil'!G44</f>
        <v>138.44999999999999</v>
      </c>
      <c r="G46" s="131">
        <f>'Obra Civil'!D44</f>
        <v>33.85</v>
      </c>
      <c r="H46" s="132">
        <v>0</v>
      </c>
      <c r="I46" s="132">
        <v>0</v>
      </c>
      <c r="J46" s="132">
        <f>F46*G46</f>
        <v>4686.5325000000003</v>
      </c>
      <c r="K46" s="132">
        <f>H46*F46</f>
        <v>0</v>
      </c>
      <c r="L46" s="133">
        <f>I46*F46</f>
        <v>0</v>
      </c>
    </row>
    <row r="47" spans="1:12">
      <c r="A47" s="143" t="str">
        <f>'Obra Civil'!A46</f>
        <v>6.0</v>
      </c>
      <c r="B47" s="268" t="str">
        <f>'Obra Civil'!B46</f>
        <v xml:space="preserve">ESQUADRIAS </v>
      </c>
      <c r="C47" s="269"/>
      <c r="D47" s="270"/>
      <c r="E47" s="146"/>
      <c r="F47" s="147"/>
      <c r="G47" s="148"/>
      <c r="H47" s="149"/>
      <c r="I47" s="149"/>
      <c r="J47" s="149"/>
      <c r="K47" s="149"/>
      <c r="L47" s="150"/>
    </row>
    <row r="48" spans="1:12">
      <c r="A48" s="125" t="str">
        <f>'Obra Civil'!A47</f>
        <v>6.1</v>
      </c>
      <c r="B48" s="291" t="str">
        <f>'Obra Civil'!B47</f>
        <v>PORTAS DE MADEIRA</v>
      </c>
      <c r="C48" s="292"/>
      <c r="D48" s="293"/>
      <c r="E48" s="129"/>
      <c r="F48" s="130"/>
      <c r="G48" s="131"/>
      <c r="H48" s="132"/>
      <c r="I48" s="132"/>
      <c r="J48" s="132"/>
      <c r="K48" s="132"/>
      <c r="L48" s="133"/>
    </row>
    <row r="49" spans="1:13">
      <c r="A49" s="128" t="str">
        <f>'Obra Civil'!A48</f>
        <v>6.1.1</v>
      </c>
      <c r="B49" s="271" t="str">
        <f>'Obra Civil'!B48</f>
        <v xml:space="preserve">Porta de Madeira - P01 - com ferragens, conforme projeto de esquadrias </v>
      </c>
      <c r="C49" s="272"/>
      <c r="D49" s="273"/>
      <c r="E49" s="129" t="str">
        <f>'Obra Civil'!C48</f>
        <v>und</v>
      </c>
      <c r="F49" s="130">
        <f>'Obra Civil'!G48</f>
        <v>412.3</v>
      </c>
      <c r="G49" s="131">
        <f>'Obra Civil'!D48</f>
        <v>9</v>
      </c>
      <c r="H49" s="132">
        <v>0</v>
      </c>
      <c r="I49" s="132">
        <v>0</v>
      </c>
      <c r="J49" s="132">
        <f t="shared" ref="J49:J55" si="0">F49*G49</f>
        <v>3710.7000000000003</v>
      </c>
      <c r="K49" s="132">
        <f t="shared" ref="K49:K55" si="1">H49*F49</f>
        <v>0</v>
      </c>
      <c r="L49" s="133">
        <f t="shared" ref="L49:L55" si="2">I49*F49</f>
        <v>0</v>
      </c>
    </row>
    <row r="50" spans="1:13">
      <c r="A50" s="128" t="str">
        <f>'Obra Civil'!A49</f>
        <v>6.1.2</v>
      </c>
      <c r="B50" s="271" t="str">
        <f>'Obra Civil'!B49</f>
        <v xml:space="preserve">Porta de Madeira - P02 - com ferragens, conforme projeto de esquadrias </v>
      </c>
      <c r="C50" s="272"/>
      <c r="D50" s="273"/>
      <c r="E50" s="129" t="str">
        <f>'Obra Civil'!C49</f>
        <v>und</v>
      </c>
      <c r="F50" s="130">
        <f>'Obra Civil'!G49</f>
        <v>297.64999999999998</v>
      </c>
      <c r="G50" s="131">
        <f>'Obra Civil'!D49</f>
        <v>6</v>
      </c>
      <c r="H50" s="132">
        <v>0</v>
      </c>
      <c r="I50" s="132">
        <v>0</v>
      </c>
      <c r="J50" s="132">
        <f t="shared" si="0"/>
        <v>1785.8999999999999</v>
      </c>
      <c r="K50" s="132">
        <f t="shared" si="1"/>
        <v>0</v>
      </c>
      <c r="L50" s="133">
        <f t="shared" si="2"/>
        <v>0</v>
      </c>
    </row>
    <row r="51" spans="1:13">
      <c r="A51" s="128" t="str">
        <f>'Obra Civil'!A50</f>
        <v>6.1.3</v>
      </c>
      <c r="B51" s="271" t="str">
        <f>'Obra Civil'!B50</f>
        <v>Porta de Madeira - P03 - com ferragens, conforme projeto de esquadrias</v>
      </c>
      <c r="C51" s="272"/>
      <c r="D51" s="273"/>
      <c r="E51" s="129" t="str">
        <f>'Obra Civil'!C50</f>
        <v>und</v>
      </c>
      <c r="F51" s="130">
        <f>'Obra Civil'!G50</f>
        <v>343.2</v>
      </c>
      <c r="G51" s="131">
        <f>'Obra Civil'!D50</f>
        <v>6</v>
      </c>
      <c r="H51" s="132">
        <v>0</v>
      </c>
      <c r="I51" s="132">
        <v>0</v>
      </c>
      <c r="J51" s="132">
        <f t="shared" si="0"/>
        <v>2059.1999999999998</v>
      </c>
      <c r="K51" s="132">
        <f t="shared" si="1"/>
        <v>0</v>
      </c>
      <c r="L51" s="133">
        <f t="shared" si="2"/>
        <v>0</v>
      </c>
    </row>
    <row r="52" spans="1:13">
      <c r="A52" s="128" t="str">
        <f>'Obra Civil'!A51</f>
        <v>6.1.4</v>
      </c>
      <c r="B52" s="271" t="str">
        <f>'Obra Civil'!B51</f>
        <v>Porta de Madeira - P05 - com ferragens, conforme projeto de esquadrias</v>
      </c>
      <c r="C52" s="272"/>
      <c r="D52" s="273"/>
      <c r="E52" s="129" t="str">
        <f>'Obra Civil'!C51</f>
        <v>und</v>
      </c>
      <c r="F52" s="130">
        <f>'Obra Civil'!G51</f>
        <v>265.3</v>
      </c>
      <c r="G52" s="131">
        <f>'Obra Civil'!D51</f>
        <v>9</v>
      </c>
      <c r="H52" s="132">
        <v>0</v>
      </c>
      <c r="I52" s="132">
        <v>0</v>
      </c>
      <c r="J52" s="132">
        <f t="shared" si="0"/>
        <v>2387.7000000000003</v>
      </c>
      <c r="K52" s="132">
        <f t="shared" si="1"/>
        <v>0</v>
      </c>
      <c r="L52" s="133">
        <f t="shared" si="2"/>
        <v>0</v>
      </c>
    </row>
    <row r="53" spans="1:13">
      <c r="A53" s="128" t="str">
        <f>'Obra Civil'!A52</f>
        <v>6.1.5</v>
      </c>
      <c r="B53" s="271" t="str">
        <f>'Obra Civil'!B52</f>
        <v>Porta de Madeira - PM04B - com ferragens, conforme projeto de esquadrias</v>
      </c>
      <c r="C53" s="272"/>
      <c r="D53" s="273"/>
      <c r="E53" s="129" t="str">
        <f>'Obra Civil'!C52</f>
        <v>und</v>
      </c>
      <c r="F53" s="130">
        <f>'Obra Civil'!G52</f>
        <v>203.35</v>
      </c>
      <c r="G53" s="131">
        <f>'Obra Civil'!D52</f>
        <v>2</v>
      </c>
      <c r="H53" s="132">
        <v>0</v>
      </c>
      <c r="I53" s="132">
        <v>0</v>
      </c>
      <c r="J53" s="132">
        <f t="shared" si="0"/>
        <v>406.7</v>
      </c>
      <c r="K53" s="132">
        <f t="shared" si="1"/>
        <v>0</v>
      </c>
      <c r="L53" s="133">
        <f t="shared" si="2"/>
        <v>0</v>
      </c>
    </row>
    <row r="54" spans="1:13">
      <c r="A54" s="128" t="str">
        <f>'Obra Civil'!A53</f>
        <v>6.1.6</v>
      </c>
      <c r="B54" s="271" t="str">
        <f>'Obra Civil'!B53</f>
        <v>Porta de Madeira - PM04C - com ferragens, conforme projeto de esquadrias</v>
      </c>
      <c r="C54" s="272"/>
      <c r="D54" s="273"/>
      <c r="E54" s="129" t="str">
        <f>'Obra Civil'!C53</f>
        <v>und</v>
      </c>
      <c r="F54" s="130">
        <f>'Obra Civil'!G53</f>
        <v>233.58</v>
      </c>
      <c r="G54" s="131">
        <f>'Obra Civil'!D53</f>
        <v>2</v>
      </c>
      <c r="H54" s="132">
        <v>0</v>
      </c>
      <c r="I54" s="132">
        <v>0</v>
      </c>
      <c r="J54" s="132">
        <f t="shared" si="0"/>
        <v>467.16</v>
      </c>
      <c r="K54" s="132">
        <f t="shared" si="1"/>
        <v>0</v>
      </c>
      <c r="L54" s="133">
        <f t="shared" si="2"/>
        <v>0</v>
      </c>
    </row>
    <row r="55" spans="1:13">
      <c r="A55" s="128" t="str">
        <f>'Obra Civil'!A54</f>
        <v>6.1.7</v>
      </c>
      <c r="B55" s="271" t="str">
        <f>'Obra Civil'!B54</f>
        <v xml:space="preserve">Porta de Madeira - Banheiros e Sanitários completa inclusive targeta metálica </v>
      </c>
      <c r="C55" s="272"/>
      <c r="D55" s="273"/>
      <c r="E55" s="129" t="str">
        <f>'Obra Civil'!C54</f>
        <v>und</v>
      </c>
      <c r="F55" s="130">
        <f>'Obra Civil'!G54</f>
        <v>265.98</v>
      </c>
      <c r="G55" s="131">
        <f>'Obra Civil'!D54</f>
        <v>13</v>
      </c>
      <c r="H55" s="132">
        <v>0</v>
      </c>
      <c r="I55" s="132">
        <v>0</v>
      </c>
      <c r="J55" s="132">
        <f t="shared" si="0"/>
        <v>3457.7400000000002</v>
      </c>
      <c r="K55" s="132">
        <f t="shared" si="1"/>
        <v>0</v>
      </c>
      <c r="L55" s="133">
        <f t="shared" si="2"/>
        <v>0</v>
      </c>
    </row>
    <row r="56" spans="1:13">
      <c r="A56" s="151" t="str">
        <f>'Obra Civil'!A55</f>
        <v>6.2</v>
      </c>
      <c r="B56" s="303" t="str">
        <f>'Obra Civil'!B55</f>
        <v>PORTAS DE FERRO</v>
      </c>
      <c r="C56" s="304"/>
      <c r="D56" s="305"/>
      <c r="E56" s="152"/>
      <c r="F56" s="153"/>
      <c r="G56" s="154"/>
      <c r="H56" s="155"/>
      <c r="I56" s="155"/>
      <c r="J56" s="155"/>
      <c r="K56" s="155"/>
      <c r="L56" s="156"/>
    </row>
    <row r="57" spans="1:13">
      <c r="A57" s="128" t="str">
        <f>'Obra Civil'!A56</f>
        <v>6.2.1</v>
      </c>
      <c r="B57" s="271" t="str">
        <f>'Obra Civil'!B56</f>
        <v>Porta de Ferro - PF1 - com ferragens, conforme projeto de esquadrias</v>
      </c>
      <c r="C57" s="272"/>
      <c r="D57" s="273"/>
      <c r="E57" s="129" t="str">
        <f>'Obra Civil'!C56</f>
        <v>m²</v>
      </c>
      <c r="F57" s="130">
        <f>'Obra Civil'!G56</f>
        <v>217.13</v>
      </c>
      <c r="G57" s="131">
        <f>'Obra Civil'!D56</f>
        <v>1</v>
      </c>
      <c r="H57" s="132">
        <v>0</v>
      </c>
      <c r="I57" s="132">
        <v>0</v>
      </c>
      <c r="J57" s="132">
        <f t="shared" ref="J57:J65" si="3">F57*G57</f>
        <v>217.13</v>
      </c>
      <c r="K57" s="132">
        <f t="shared" ref="K57:K65" si="4">H57*F57</f>
        <v>0</v>
      </c>
      <c r="L57" s="133">
        <f t="shared" ref="L57:L65" si="5">I57*F57</f>
        <v>0</v>
      </c>
    </row>
    <row r="58" spans="1:13">
      <c r="A58" s="128" t="str">
        <f>'Obra Civil'!A57</f>
        <v>6.2.2</v>
      </c>
      <c r="B58" s="271" t="str">
        <f>'Obra Civil'!B57</f>
        <v>Porta de Ferro - PF2 - com ferragens, conforme projeto de esquadrias</v>
      </c>
      <c r="C58" s="272"/>
      <c r="D58" s="273"/>
      <c r="E58" s="129" t="str">
        <f>'Obra Civil'!C57</f>
        <v>m²</v>
      </c>
      <c r="F58" s="130">
        <f>'Obra Civil'!G57</f>
        <v>134.5</v>
      </c>
      <c r="G58" s="131">
        <f>'Obra Civil'!D57</f>
        <v>1</v>
      </c>
      <c r="H58" s="132">
        <v>0</v>
      </c>
      <c r="I58" s="132">
        <v>0</v>
      </c>
      <c r="J58" s="132">
        <f t="shared" si="3"/>
        <v>134.5</v>
      </c>
      <c r="K58" s="132">
        <f t="shared" si="4"/>
        <v>0</v>
      </c>
      <c r="L58" s="133">
        <f t="shared" si="5"/>
        <v>0</v>
      </c>
    </row>
    <row r="59" spans="1:13">
      <c r="A59" s="125" t="str">
        <f>'Obra Civil'!A58</f>
        <v>6.3</v>
      </c>
      <c r="B59" s="291" t="str">
        <f>'Obra Civil'!B58</f>
        <v>JANELAS DE FERRO</v>
      </c>
      <c r="C59" s="292"/>
      <c r="D59" s="293"/>
      <c r="E59" s="129"/>
      <c r="F59" s="130">
        <f>'Obra Civil'!G58</f>
        <v>0</v>
      </c>
      <c r="G59" s="131">
        <f>'Obra Civil'!D58</f>
        <v>0</v>
      </c>
      <c r="H59" s="132">
        <v>0</v>
      </c>
      <c r="I59" s="132">
        <v>0</v>
      </c>
      <c r="J59" s="132">
        <f t="shared" si="3"/>
        <v>0</v>
      </c>
      <c r="K59" s="132">
        <f t="shared" si="4"/>
        <v>0</v>
      </c>
      <c r="L59" s="133">
        <f t="shared" si="5"/>
        <v>0</v>
      </c>
    </row>
    <row r="60" spans="1:13" ht="20.25" customHeight="1">
      <c r="A60" s="128" t="str">
        <f>'Obra Civil'!A59</f>
        <v>6.3.1</v>
      </c>
      <c r="B60" s="294" t="str">
        <f>'Obra Civil'!B59</f>
        <v xml:space="preserve">Janela de Ferro EF-17-A - com ferragens, conforme projeto de esquadrias - Basculante - inclusive vidro 4mm </v>
      </c>
      <c r="C60" s="295"/>
      <c r="D60" s="296"/>
      <c r="E60" s="129" t="str">
        <f>'Obra Civil'!C59</f>
        <v>m²</v>
      </c>
      <c r="F60" s="130">
        <f>'Obra Civil'!G59</f>
        <v>278.12</v>
      </c>
      <c r="G60" s="131">
        <f>'Obra Civil'!D59</f>
        <v>3.6</v>
      </c>
      <c r="H60" s="132">
        <v>0</v>
      </c>
      <c r="I60" s="132">
        <v>0</v>
      </c>
      <c r="J60" s="132">
        <f t="shared" si="3"/>
        <v>1001.2320000000001</v>
      </c>
      <c r="K60" s="132">
        <f t="shared" si="4"/>
        <v>0</v>
      </c>
      <c r="L60" s="133">
        <f t="shared" si="5"/>
        <v>0</v>
      </c>
    </row>
    <row r="61" spans="1:13" ht="21.75" customHeight="1">
      <c r="A61" s="128" t="str">
        <f>'Obra Civil'!A60</f>
        <v>6.3.2</v>
      </c>
      <c r="B61" s="294" t="str">
        <f>'Obra Civil'!B60</f>
        <v xml:space="preserve">Janela de Ferro EF-17-B - com ferragens, conforme projeto de esquadrias - Basculante- inclusive vidro 4mm </v>
      </c>
      <c r="C61" s="295"/>
      <c r="D61" s="296"/>
      <c r="E61" s="129" t="str">
        <f>'Obra Civil'!C60</f>
        <v>m²</v>
      </c>
      <c r="F61" s="130">
        <f>'Obra Civil'!G60</f>
        <v>278.12</v>
      </c>
      <c r="G61" s="131">
        <f>'Obra Civil'!D60</f>
        <v>2.52</v>
      </c>
      <c r="H61" s="132">
        <v>0</v>
      </c>
      <c r="I61" s="132">
        <v>0</v>
      </c>
      <c r="J61" s="132">
        <f t="shared" si="3"/>
        <v>700.86239999999998</v>
      </c>
      <c r="K61" s="132">
        <f t="shared" si="4"/>
        <v>0</v>
      </c>
      <c r="L61" s="133">
        <f t="shared" si="5"/>
        <v>0</v>
      </c>
    </row>
    <row r="62" spans="1:13" ht="21.75" customHeight="1">
      <c r="A62" s="128" t="str">
        <f>'Obra Civil'!A61</f>
        <v>6.3.3</v>
      </c>
      <c r="B62" s="294" t="str">
        <f>'Obra Civil'!B61</f>
        <v xml:space="preserve">Janela de Ferro EF-19 - com ferragens, conforme projeto de esquadrias - Corrediça- inclusive vidro 4mm </v>
      </c>
      <c r="C62" s="295"/>
      <c r="D62" s="296"/>
      <c r="E62" s="129" t="str">
        <f>'Obra Civil'!C61</f>
        <v>m²</v>
      </c>
      <c r="F62" s="130">
        <f>'Obra Civil'!G61</f>
        <v>295.76</v>
      </c>
      <c r="G62" s="131">
        <f>'Obra Civil'!D61</f>
        <v>12.96</v>
      </c>
      <c r="H62" s="132">
        <v>0</v>
      </c>
      <c r="I62" s="132">
        <v>0</v>
      </c>
      <c r="J62" s="132">
        <f t="shared" si="3"/>
        <v>3833.0496000000003</v>
      </c>
      <c r="K62" s="132">
        <f t="shared" si="4"/>
        <v>0</v>
      </c>
      <c r="L62" s="133">
        <f t="shared" si="5"/>
        <v>0</v>
      </c>
      <c r="M62" s="142"/>
    </row>
    <row r="63" spans="1:13" ht="21" customHeight="1">
      <c r="A63" s="128" t="str">
        <f>'Obra Civil'!A62</f>
        <v>6.3.4</v>
      </c>
      <c r="B63" s="294" t="str">
        <f>'Obra Civil'!B62</f>
        <v xml:space="preserve">Janela de Ferro EF-28 - com ferragens, conforme projeto de esquadrias - Corrediça- inclusive vidro 4mm </v>
      </c>
      <c r="C63" s="295"/>
      <c r="D63" s="296"/>
      <c r="E63" s="129" t="str">
        <f>'Obra Civil'!C62</f>
        <v>m²</v>
      </c>
      <c r="F63" s="130">
        <f>'Obra Civil'!G62</f>
        <v>295.76</v>
      </c>
      <c r="G63" s="131">
        <f>'Obra Civil'!D62</f>
        <v>2.16</v>
      </c>
      <c r="H63" s="132">
        <v>0</v>
      </c>
      <c r="I63" s="132">
        <v>0</v>
      </c>
      <c r="J63" s="132">
        <f t="shared" si="3"/>
        <v>638.84159999999997</v>
      </c>
      <c r="K63" s="132">
        <f t="shared" si="4"/>
        <v>0</v>
      </c>
      <c r="L63" s="133">
        <f t="shared" si="5"/>
        <v>0</v>
      </c>
    </row>
    <row r="64" spans="1:13" ht="24.75" customHeight="1">
      <c r="A64" s="128" t="str">
        <f>'Obra Civil'!A63</f>
        <v>6.3.5</v>
      </c>
      <c r="B64" s="294" t="str">
        <f>'Obra Civil'!B63</f>
        <v xml:space="preserve">Janela de Ferro EF-31 - com ferragens, conforme projeto de esquadrias - Corrediça- inclusive vidro 4mm </v>
      </c>
      <c r="C64" s="295"/>
      <c r="D64" s="296"/>
      <c r="E64" s="129" t="str">
        <f>'Obra Civil'!C63</f>
        <v>m²</v>
      </c>
      <c r="F64" s="130">
        <f>'Obra Civil'!G63</f>
        <v>295.76</v>
      </c>
      <c r="G64" s="131">
        <f>'Obra Civil'!D63</f>
        <v>34.56</v>
      </c>
      <c r="H64" s="132">
        <v>0</v>
      </c>
      <c r="I64" s="132">
        <v>0</v>
      </c>
      <c r="J64" s="132">
        <f t="shared" si="3"/>
        <v>10221.4656</v>
      </c>
      <c r="K64" s="132">
        <f t="shared" si="4"/>
        <v>0</v>
      </c>
      <c r="L64" s="133">
        <f t="shared" si="5"/>
        <v>0</v>
      </c>
    </row>
    <row r="65" spans="1:13" ht="23.25" customHeight="1">
      <c r="A65" s="128" t="str">
        <f>'Obra Civil'!A64</f>
        <v>6.3.6</v>
      </c>
      <c r="B65" s="294" t="str">
        <f>'Obra Civil'!B64</f>
        <v>Janela de Ferro EF-32 - com ferragens, conforme projeto de esquadrias - Basculante- inclusive vidro 4mm</v>
      </c>
      <c r="C65" s="295"/>
      <c r="D65" s="296"/>
      <c r="E65" s="129" t="str">
        <f>'Obra Civil'!C64</f>
        <v>m²</v>
      </c>
      <c r="F65" s="130">
        <f>'Obra Civil'!G64</f>
        <v>278.12</v>
      </c>
      <c r="G65" s="131">
        <f>'Obra Civil'!D64</f>
        <v>8.2799999999999994</v>
      </c>
      <c r="H65" s="132">
        <v>0</v>
      </c>
      <c r="I65" s="132">
        <v>0</v>
      </c>
      <c r="J65" s="132">
        <f t="shared" si="3"/>
        <v>2302.8335999999999</v>
      </c>
      <c r="K65" s="132">
        <f t="shared" si="4"/>
        <v>0</v>
      </c>
      <c r="L65" s="133">
        <f t="shared" si="5"/>
        <v>0</v>
      </c>
    </row>
    <row r="66" spans="1:13" ht="11.25" customHeight="1">
      <c r="A66" s="128" t="str">
        <f>'Obra Civil'!A65</f>
        <v>6.4</v>
      </c>
      <c r="B66" s="271" t="str">
        <f>'Obra Civil'!B65</f>
        <v>FECHAMENTO DE MEIA-PAREDE (CRECHE I)</v>
      </c>
      <c r="C66" s="272"/>
      <c r="D66" s="273"/>
      <c r="E66" s="129"/>
      <c r="F66" s="130"/>
      <c r="G66" s="131"/>
      <c r="H66" s="132"/>
      <c r="I66" s="132"/>
      <c r="J66" s="132"/>
      <c r="K66" s="132"/>
      <c r="L66" s="133"/>
    </row>
    <row r="67" spans="1:13" ht="12.75" customHeight="1">
      <c r="A67" s="128" t="str">
        <f>'Obra Civil'!A66</f>
        <v>6.4.1</v>
      </c>
      <c r="B67" s="271" t="str">
        <f>'Obra Civil'!B66</f>
        <v>Estrutura metálica com vidro fixo 8 mm</v>
      </c>
      <c r="C67" s="272"/>
      <c r="D67" s="273"/>
      <c r="E67" s="129" t="str">
        <f>'Obra Civil'!C66</f>
        <v>m²</v>
      </c>
      <c r="F67" s="130">
        <f>'Obra Civil'!G66</f>
        <v>198.76</v>
      </c>
      <c r="G67" s="131">
        <f>'Obra Civil'!D66</f>
        <v>5.75</v>
      </c>
      <c r="H67" s="132">
        <v>0</v>
      </c>
      <c r="I67" s="132">
        <v>0</v>
      </c>
      <c r="J67" s="132">
        <f t="shared" ref="J67:J72" si="6">F67*G67</f>
        <v>1142.8699999999999</v>
      </c>
      <c r="K67" s="132">
        <f t="shared" ref="K67:K72" si="7">H67*F67</f>
        <v>0</v>
      </c>
      <c r="L67" s="133">
        <f t="shared" ref="L67:L72" si="8">I67*F67</f>
        <v>0</v>
      </c>
      <c r="M67" s="142"/>
    </row>
    <row r="68" spans="1:13">
      <c r="A68" s="143" t="str">
        <f>'Obra Civil'!A68</f>
        <v>7.0</v>
      </c>
      <c r="B68" s="268" t="str">
        <f>'Obra Civil'!B68</f>
        <v xml:space="preserve">COBERTURA </v>
      </c>
      <c r="C68" s="269"/>
      <c r="D68" s="270"/>
      <c r="E68" s="146"/>
      <c r="F68" s="147">
        <f>'Obra Civil'!G68</f>
        <v>0</v>
      </c>
      <c r="G68" s="148">
        <f>'Obra Civil'!D68</f>
        <v>0</v>
      </c>
      <c r="H68" s="149">
        <v>0</v>
      </c>
      <c r="I68" s="149">
        <v>0</v>
      </c>
      <c r="J68" s="149">
        <f t="shared" si="6"/>
        <v>0</v>
      </c>
      <c r="K68" s="149">
        <f t="shared" si="7"/>
        <v>0</v>
      </c>
      <c r="L68" s="150">
        <f t="shared" si="8"/>
        <v>0</v>
      </c>
    </row>
    <row r="69" spans="1:13" ht="14.25" customHeight="1">
      <c r="A69" s="128" t="str">
        <f>'Obra Civil'!A69</f>
        <v>7.1</v>
      </c>
      <c r="B69" s="271" t="str">
        <f>'Obra Civil'!B69</f>
        <v xml:space="preserve">Estrutura de Madeira aparelhada com tesoura vão de 3,0 a 7,0 m para telha cerâmica </v>
      </c>
      <c r="C69" s="272"/>
      <c r="D69" s="273"/>
      <c r="E69" s="129" t="str">
        <f>'Obra Civil'!C69</f>
        <v>m²</v>
      </c>
      <c r="F69" s="130">
        <f>'Obra Civil'!G69</f>
        <v>29.94</v>
      </c>
      <c r="G69" s="131">
        <f>'Obra Civil'!D69</f>
        <v>595.08000000000004</v>
      </c>
      <c r="H69" s="132">
        <v>0</v>
      </c>
      <c r="I69" s="132">
        <v>595.08000000000004</v>
      </c>
      <c r="J69" s="132">
        <f t="shared" si="6"/>
        <v>17816.695200000002</v>
      </c>
      <c r="K69" s="132">
        <f t="shared" si="7"/>
        <v>0</v>
      </c>
      <c r="L69" s="133">
        <f t="shared" si="8"/>
        <v>17816.695200000002</v>
      </c>
    </row>
    <row r="70" spans="1:13">
      <c r="A70" s="128" t="str">
        <f>'Obra Civil'!A70</f>
        <v>7.2</v>
      </c>
      <c r="B70" s="271" t="str">
        <f>'Obra Civil'!B70</f>
        <v xml:space="preserve">Cobertura em telha cerâmica tipo capa e canal </v>
      </c>
      <c r="C70" s="272"/>
      <c r="D70" s="273"/>
      <c r="E70" s="129" t="str">
        <f>'Obra Civil'!C70</f>
        <v>m²</v>
      </c>
      <c r="F70" s="130">
        <f>'Obra Civil'!G70</f>
        <v>39.06</v>
      </c>
      <c r="G70" s="131">
        <f>'Obra Civil'!D70</f>
        <v>595.08000000000004</v>
      </c>
      <c r="H70" s="132">
        <v>0</v>
      </c>
      <c r="I70" s="132">
        <v>595.08000000000004</v>
      </c>
      <c r="J70" s="132">
        <f t="shared" si="6"/>
        <v>23243.824800000002</v>
      </c>
      <c r="K70" s="132">
        <f t="shared" si="7"/>
        <v>0</v>
      </c>
      <c r="L70" s="133">
        <f t="shared" si="8"/>
        <v>23243.824800000002</v>
      </c>
    </row>
    <row r="71" spans="1:13">
      <c r="A71" s="128" t="str">
        <f>'Obra Civil'!A71</f>
        <v>7.3</v>
      </c>
      <c r="B71" s="271" t="str">
        <f>'Obra Civil'!B71</f>
        <v xml:space="preserve">Cumeeira com telha cerâmica emboçada com argamassa traço 1:2:8 </v>
      </c>
      <c r="C71" s="272"/>
      <c r="D71" s="273"/>
      <c r="E71" s="129" t="str">
        <f>'Obra Civil'!C71</f>
        <v>m</v>
      </c>
      <c r="F71" s="130">
        <f>'Obra Civil'!G71</f>
        <v>12.97</v>
      </c>
      <c r="G71" s="131">
        <f>'Obra Civil'!D71</f>
        <v>159</v>
      </c>
      <c r="H71" s="132">
        <v>0</v>
      </c>
      <c r="I71" s="132">
        <v>159</v>
      </c>
      <c r="J71" s="132">
        <f t="shared" si="6"/>
        <v>2062.23</v>
      </c>
      <c r="K71" s="132">
        <f t="shared" si="7"/>
        <v>0</v>
      </c>
      <c r="L71" s="133">
        <f t="shared" si="8"/>
        <v>2062.23</v>
      </c>
    </row>
    <row r="72" spans="1:13" ht="15.75" customHeight="1">
      <c r="A72" s="128" t="str">
        <f>'Obra Civil'!A72</f>
        <v>7.4</v>
      </c>
      <c r="B72" s="271" t="str">
        <f>'Obra Civil'!B72</f>
        <v>Calha em chapa de aço galvanizado nr. 24 desenvolvimento 33 cm</v>
      </c>
      <c r="C72" s="272"/>
      <c r="D72" s="273"/>
      <c r="E72" s="129" t="str">
        <f>'Obra Civil'!C72</f>
        <v>m</v>
      </c>
      <c r="F72" s="130">
        <f>'Obra Civil'!G72</f>
        <v>22.07</v>
      </c>
      <c r="G72" s="131">
        <f>'Obra Civil'!D72</f>
        <v>6.5</v>
      </c>
      <c r="H72" s="132">
        <v>0</v>
      </c>
      <c r="I72" s="132">
        <v>6.5</v>
      </c>
      <c r="J72" s="132">
        <f t="shared" si="6"/>
        <v>143.45500000000001</v>
      </c>
      <c r="K72" s="132">
        <f t="shared" si="7"/>
        <v>0</v>
      </c>
      <c r="L72" s="133">
        <f t="shared" si="8"/>
        <v>143.45500000000001</v>
      </c>
    </row>
    <row r="73" spans="1:13">
      <c r="A73" s="143" t="str">
        <f>'Obra Civil'!A74</f>
        <v>8.0</v>
      </c>
      <c r="B73" s="268" t="str">
        <f>'Obra Civil'!B74</f>
        <v xml:space="preserve">IMPERMEABILIZAÇÀO </v>
      </c>
      <c r="C73" s="269"/>
      <c r="D73" s="270"/>
      <c r="E73" s="146"/>
      <c r="F73" s="147"/>
      <c r="G73" s="148"/>
      <c r="H73" s="149"/>
      <c r="I73" s="149"/>
      <c r="J73" s="149"/>
      <c r="K73" s="149"/>
      <c r="L73" s="150"/>
    </row>
    <row r="74" spans="1:13">
      <c r="A74" s="128" t="str">
        <f>'Obra Civil'!A75</f>
        <v>8.1</v>
      </c>
      <c r="B74" s="271" t="str">
        <f>'Obra Civil'!B75</f>
        <v xml:space="preserve">Impermeabilização com tinta betuminosa em fundações, baldrames e muros de arrimo </v>
      </c>
      <c r="C74" s="272"/>
      <c r="D74" s="273"/>
      <c r="E74" s="129" t="str">
        <f>'Obra Civil'!C75</f>
        <v>m²</v>
      </c>
      <c r="F74" s="130">
        <f>'Obra Civil'!G75</f>
        <v>6.35</v>
      </c>
      <c r="G74" s="131">
        <f>'Obra Civil'!D75</f>
        <v>148.52000000000001</v>
      </c>
      <c r="H74" s="132">
        <v>0</v>
      </c>
      <c r="I74" s="132">
        <v>148.52000000000001</v>
      </c>
      <c r="J74" s="132">
        <f>F74*G74</f>
        <v>943.10199999999998</v>
      </c>
      <c r="K74" s="132">
        <f>H74*F74</f>
        <v>0</v>
      </c>
      <c r="L74" s="133">
        <f>I74*F74</f>
        <v>943.10199999999998</v>
      </c>
    </row>
    <row r="75" spans="1:13">
      <c r="A75" s="128" t="str">
        <f>'Obra Civil'!A76</f>
        <v>8.2</v>
      </c>
      <c r="B75" s="271" t="str">
        <f>'Obra Civil'!B76</f>
        <v>Impermeabilização de calhas de concreto com mastique betuminoso a frio</v>
      </c>
      <c r="C75" s="272"/>
      <c r="D75" s="273"/>
      <c r="E75" s="129" t="str">
        <f>'Obra Civil'!C76</f>
        <v>m</v>
      </c>
      <c r="F75" s="130">
        <f>'Obra Civil'!G76</f>
        <v>19.350000000000001</v>
      </c>
      <c r="G75" s="131">
        <f>'Obra Civil'!D76</f>
        <v>239.33</v>
      </c>
      <c r="H75" s="132">
        <v>0</v>
      </c>
      <c r="I75" s="132">
        <v>239.33</v>
      </c>
      <c r="J75" s="132">
        <f>F75*G75</f>
        <v>4631.0355000000009</v>
      </c>
      <c r="K75" s="132">
        <f>H75*F75</f>
        <v>0</v>
      </c>
      <c r="L75" s="133">
        <f>I75*F75</f>
        <v>4631.0355000000009</v>
      </c>
    </row>
    <row r="76" spans="1:13">
      <c r="A76" s="143" t="str">
        <f>'Obra Civil'!A78</f>
        <v>9.0</v>
      </c>
      <c r="B76" s="268" t="str">
        <f>'Obra Civil'!B78</f>
        <v>REVESTIMENTOS DE PAREDES</v>
      </c>
      <c r="C76" s="269"/>
      <c r="D76" s="270"/>
      <c r="E76" s="146"/>
      <c r="F76" s="147"/>
      <c r="G76" s="148"/>
      <c r="H76" s="149"/>
      <c r="I76" s="149"/>
      <c r="J76" s="149"/>
      <c r="K76" s="149"/>
      <c r="L76" s="150"/>
    </row>
    <row r="77" spans="1:13">
      <c r="A77" s="128" t="str">
        <f>'Obra Civil'!A79</f>
        <v>9.1</v>
      </c>
      <c r="B77" s="271" t="str">
        <f>'Obra Civil'!B79</f>
        <v xml:space="preserve">Chapisco de aderência em paredes internas e externas </v>
      </c>
      <c r="C77" s="272"/>
      <c r="D77" s="273"/>
      <c r="E77" s="129" t="str">
        <f>'Obra Civil'!C79</f>
        <v>m²</v>
      </c>
      <c r="F77" s="130">
        <f>'Obra Civil'!G79</f>
        <v>2</v>
      </c>
      <c r="G77" s="131">
        <f>'Obra Civil'!D79</f>
        <v>1872.27</v>
      </c>
      <c r="H77" s="132">
        <v>0</v>
      </c>
      <c r="I77" s="132">
        <v>1872.27</v>
      </c>
      <c r="J77" s="132">
        <f t="shared" ref="J77:J98" si="9">F77*G77</f>
        <v>3744.54</v>
      </c>
      <c r="K77" s="132">
        <f t="shared" ref="K77:K98" si="10">H77*F77</f>
        <v>0</v>
      </c>
      <c r="L77" s="133">
        <f t="shared" ref="L77:L98" si="11">I77*F77</f>
        <v>3744.54</v>
      </c>
    </row>
    <row r="78" spans="1:13">
      <c r="A78" s="128" t="str">
        <f>'Obra Civil'!A80</f>
        <v>9.2</v>
      </c>
      <c r="B78" s="271" t="str">
        <f>'Obra Civil'!B80</f>
        <v>Chapisco de aderência em lajes prémoldadas</v>
      </c>
      <c r="C78" s="272"/>
      <c r="D78" s="273"/>
      <c r="E78" s="129" t="str">
        <f>'Obra Civil'!C80</f>
        <v>m²</v>
      </c>
      <c r="F78" s="130">
        <f>'Obra Civil'!G80</f>
        <v>4</v>
      </c>
      <c r="G78" s="131">
        <f>'Obra Civil'!D80</f>
        <v>617.89</v>
      </c>
      <c r="H78" s="132">
        <v>0</v>
      </c>
      <c r="I78" s="132">
        <v>617.89</v>
      </c>
      <c r="J78" s="132">
        <f t="shared" si="9"/>
        <v>2471.56</v>
      </c>
      <c r="K78" s="132">
        <f t="shared" si="10"/>
        <v>0</v>
      </c>
      <c r="L78" s="133">
        <f t="shared" si="11"/>
        <v>2471.56</v>
      </c>
    </row>
    <row r="79" spans="1:13">
      <c r="A79" s="128" t="str">
        <f>'Obra Civil'!A81</f>
        <v>9.3</v>
      </c>
      <c r="B79" s="271" t="str">
        <f>'Obra Civil'!B81</f>
        <v xml:space="preserve">Emboço para paredes internas e externas traço 1:5 preparo manual - espessura 2,0 cm </v>
      </c>
      <c r="C79" s="272"/>
      <c r="D79" s="273"/>
      <c r="E79" s="129" t="str">
        <f>'Obra Civil'!C81</f>
        <v>m²</v>
      </c>
      <c r="F79" s="130">
        <f>'Obra Civil'!G81</f>
        <v>11</v>
      </c>
      <c r="G79" s="131">
        <f>'Obra Civil'!D81</f>
        <v>698.15</v>
      </c>
      <c r="H79" s="132">
        <v>0</v>
      </c>
      <c r="I79" s="132">
        <v>698.15</v>
      </c>
      <c r="J79" s="132">
        <f t="shared" si="9"/>
        <v>7679.65</v>
      </c>
      <c r="K79" s="132">
        <f t="shared" si="10"/>
        <v>0</v>
      </c>
      <c r="L79" s="133">
        <f t="shared" si="11"/>
        <v>7679.65</v>
      </c>
    </row>
    <row r="80" spans="1:13">
      <c r="A80" s="128" t="str">
        <f>'Obra Civil'!A82</f>
        <v>9.4</v>
      </c>
      <c r="B80" s="271" t="str">
        <f>'Obra Civil'!B82</f>
        <v xml:space="preserve">Reboco tipo paulista para paredes internas e externas  - espessura 2,0 cm </v>
      </c>
      <c r="C80" s="272"/>
      <c r="D80" s="273"/>
      <c r="E80" s="129" t="str">
        <f>'Obra Civil'!C82</f>
        <v>m²</v>
      </c>
      <c r="F80" s="130">
        <f>'Obra Civil'!G82</f>
        <v>12</v>
      </c>
      <c r="G80" s="131">
        <f>'Obra Civil'!D82</f>
        <v>1174.1199999999999</v>
      </c>
      <c r="H80" s="132"/>
      <c r="I80" s="132">
        <v>1174.1199999999999</v>
      </c>
      <c r="J80" s="132">
        <f t="shared" si="9"/>
        <v>14089.439999999999</v>
      </c>
      <c r="K80" s="132">
        <f t="shared" si="10"/>
        <v>0</v>
      </c>
      <c r="L80" s="133">
        <f t="shared" si="11"/>
        <v>14089.439999999999</v>
      </c>
    </row>
    <row r="81" spans="1:12">
      <c r="A81" s="128" t="str">
        <f>'Obra Civil'!A83</f>
        <v>9.5</v>
      </c>
      <c r="B81" s="271" t="str">
        <f>'Obra Civil'!B83</f>
        <v xml:space="preserve">Reboco tipo paulista para lajes - espessura 2,0 cm </v>
      </c>
      <c r="C81" s="272"/>
      <c r="D81" s="273"/>
      <c r="E81" s="129" t="str">
        <f>'Obra Civil'!C83</f>
        <v>m²</v>
      </c>
      <c r="F81" s="130">
        <f>'Obra Civil'!G83</f>
        <v>12</v>
      </c>
      <c r="G81" s="131">
        <f>'Obra Civil'!D83</f>
        <v>617.89</v>
      </c>
      <c r="H81" s="132">
        <v>0</v>
      </c>
      <c r="I81" s="132">
        <v>617.89</v>
      </c>
      <c r="J81" s="132">
        <f t="shared" si="9"/>
        <v>7414.68</v>
      </c>
      <c r="K81" s="132">
        <f t="shared" si="10"/>
        <v>0</v>
      </c>
      <c r="L81" s="133">
        <f t="shared" si="11"/>
        <v>7414.68</v>
      </c>
    </row>
    <row r="82" spans="1:12">
      <c r="A82" s="128" t="str">
        <f>'Obra Civil'!A84</f>
        <v>9.6</v>
      </c>
      <c r="B82" s="271" t="str">
        <f>'Obra Civil'!B84</f>
        <v xml:space="preserve">Revestimento cerâmico de paredes PEI III - cerâmica 20 x 20 cm - incl. rejunte - conforme projeto </v>
      </c>
      <c r="C82" s="272"/>
      <c r="D82" s="273"/>
      <c r="E82" s="129" t="str">
        <f>'Obra Civil'!C84</f>
        <v>m²</v>
      </c>
      <c r="F82" s="130">
        <f>'Obra Civil'!G84</f>
        <v>30.04</v>
      </c>
      <c r="G82" s="131">
        <f>'Obra Civil'!D84</f>
        <v>493.21</v>
      </c>
      <c r="H82" s="132">
        <v>30</v>
      </c>
      <c r="I82" s="132">
        <v>480</v>
      </c>
      <c r="J82" s="132">
        <f t="shared" si="9"/>
        <v>14816.028399999999</v>
      </c>
      <c r="K82" s="132">
        <f t="shared" si="10"/>
        <v>901.19999999999993</v>
      </c>
      <c r="L82" s="133">
        <f t="shared" si="11"/>
        <v>14419.199999999999</v>
      </c>
    </row>
    <row r="83" spans="1:12">
      <c r="A83" s="128" t="str">
        <f>'Obra Civil'!A85</f>
        <v>9.7</v>
      </c>
      <c r="B83" s="271" t="str">
        <f>'Obra Civil'!B85</f>
        <v>Revestimento cerâmico de paredes PEI III - cerâmica 10 x 10 cm - incl. rejunte - conforme projeto</v>
      </c>
      <c r="C83" s="272"/>
      <c r="D83" s="273"/>
      <c r="E83" s="129" t="str">
        <f>'Obra Civil'!C85</f>
        <v>m²</v>
      </c>
      <c r="F83" s="130">
        <f>'Obra Civil'!G85</f>
        <v>29.33</v>
      </c>
      <c r="G83" s="131">
        <f>'Obra Civil'!D85</f>
        <v>204.94</v>
      </c>
      <c r="H83" s="132">
        <v>190</v>
      </c>
      <c r="I83" s="132">
        <v>190</v>
      </c>
      <c r="J83" s="132">
        <f t="shared" si="9"/>
        <v>6010.8901999999998</v>
      </c>
      <c r="K83" s="132">
        <f t="shared" si="10"/>
        <v>5572.7</v>
      </c>
      <c r="L83" s="133">
        <f t="shared" si="11"/>
        <v>5572.7</v>
      </c>
    </row>
    <row r="84" spans="1:12">
      <c r="A84" s="143" t="str">
        <f>'Obra Civil'!A87</f>
        <v>10.0</v>
      </c>
      <c r="B84" s="268" t="str">
        <f>'Obra Civil'!B87</f>
        <v xml:space="preserve">PAVIMENTAÇÃO </v>
      </c>
      <c r="C84" s="269"/>
      <c r="D84" s="270"/>
      <c r="E84" s="146"/>
      <c r="F84" s="147">
        <f>'Obra Civil'!G87</f>
        <v>0</v>
      </c>
      <c r="G84" s="148">
        <f>'Obra Civil'!D87</f>
        <v>0</v>
      </c>
      <c r="H84" s="149">
        <v>0</v>
      </c>
      <c r="I84" s="149">
        <v>0</v>
      </c>
      <c r="J84" s="149">
        <f t="shared" si="9"/>
        <v>0</v>
      </c>
      <c r="K84" s="149">
        <f t="shared" si="10"/>
        <v>0</v>
      </c>
      <c r="L84" s="150">
        <f t="shared" si="11"/>
        <v>0</v>
      </c>
    </row>
    <row r="85" spans="1:12">
      <c r="A85" s="128" t="str">
        <f>'Obra Civil'!A88</f>
        <v>10.1</v>
      </c>
      <c r="B85" s="271" t="str">
        <f>'Obra Civil'!B88</f>
        <v xml:space="preserve">Camada impermeabilizadora e=5cm </v>
      </c>
      <c r="C85" s="272"/>
      <c r="D85" s="273"/>
      <c r="E85" s="129" t="str">
        <f>'Obra Civil'!C88</f>
        <v>m²</v>
      </c>
      <c r="F85" s="130">
        <f>'Obra Civil'!G88</f>
        <v>12.88</v>
      </c>
      <c r="G85" s="131">
        <f>'Obra Civil'!D88</f>
        <v>739.05</v>
      </c>
      <c r="H85" s="132">
        <v>0</v>
      </c>
      <c r="I85" s="132">
        <v>739.05</v>
      </c>
      <c r="J85" s="132">
        <f t="shared" si="9"/>
        <v>9518.9639999999999</v>
      </c>
      <c r="K85" s="132">
        <f t="shared" si="10"/>
        <v>0</v>
      </c>
      <c r="L85" s="133">
        <f t="shared" si="11"/>
        <v>9518.9639999999999</v>
      </c>
    </row>
    <row r="86" spans="1:12">
      <c r="A86" s="128" t="str">
        <f>'Obra Civil'!A89</f>
        <v>10.2</v>
      </c>
      <c r="B86" s="271" t="str">
        <f>'Obra Civil'!B89</f>
        <v xml:space="preserve">Camada regularizadora e=3cm </v>
      </c>
      <c r="C86" s="272"/>
      <c r="D86" s="273"/>
      <c r="E86" s="129" t="str">
        <f>'Obra Civil'!C89</f>
        <v>m²</v>
      </c>
      <c r="F86" s="130">
        <f>'Obra Civil'!G89</f>
        <v>10.92</v>
      </c>
      <c r="G86" s="131">
        <f>'Obra Civil'!D89</f>
        <v>739.05</v>
      </c>
      <c r="H86" s="132">
        <v>0</v>
      </c>
      <c r="I86" s="132">
        <v>739.05</v>
      </c>
      <c r="J86" s="132">
        <f t="shared" si="9"/>
        <v>8070.4259999999995</v>
      </c>
      <c r="K86" s="132">
        <f t="shared" si="10"/>
        <v>0</v>
      </c>
      <c r="L86" s="133">
        <f t="shared" si="11"/>
        <v>8070.4259999999995</v>
      </c>
    </row>
    <row r="87" spans="1:12">
      <c r="A87" s="128" t="str">
        <f>'Obra Civil'!A90</f>
        <v>10.3</v>
      </c>
      <c r="B87" s="271" t="str">
        <f>'Obra Civil'!B90</f>
        <v>Piso de alta resistência em massa granilítica, inclusive polimento e enceramento</v>
      </c>
      <c r="C87" s="272"/>
      <c r="D87" s="273"/>
      <c r="E87" s="129" t="str">
        <f>'Obra Civil'!C90</f>
        <v>m²</v>
      </c>
      <c r="F87" s="130">
        <f>'Obra Civil'!G90</f>
        <v>43</v>
      </c>
      <c r="G87" s="131">
        <f>'Obra Civil'!D90</f>
        <v>513.25</v>
      </c>
      <c r="H87" s="132">
        <v>0</v>
      </c>
      <c r="I87" s="132">
        <v>513.25</v>
      </c>
      <c r="J87" s="132">
        <f t="shared" si="9"/>
        <v>22069.75</v>
      </c>
      <c r="K87" s="132">
        <f t="shared" si="10"/>
        <v>0</v>
      </c>
      <c r="L87" s="133">
        <f t="shared" si="11"/>
        <v>22069.75</v>
      </c>
    </row>
    <row r="88" spans="1:12">
      <c r="A88" s="128" t="str">
        <f>'Obra Civil'!A91</f>
        <v>10.4</v>
      </c>
      <c r="B88" s="271" t="str">
        <f>'Obra Civil'!B91</f>
        <v xml:space="preserve">Piso cerâmico esmaltado PEI IV - 20 x 20 cm - incl. rejunte - conforme projeto </v>
      </c>
      <c r="C88" s="272"/>
      <c r="D88" s="273"/>
      <c r="E88" s="129" t="str">
        <f>'Obra Civil'!C91</f>
        <v>m²</v>
      </c>
      <c r="F88" s="130">
        <f>'Obra Civil'!G91</f>
        <v>29.91</v>
      </c>
      <c r="G88" s="131">
        <f>'Obra Civil'!D91</f>
        <v>14.58</v>
      </c>
      <c r="H88" s="132">
        <v>7</v>
      </c>
      <c r="I88" s="132">
        <v>7</v>
      </c>
      <c r="J88" s="132">
        <f t="shared" si="9"/>
        <v>436.08780000000002</v>
      </c>
      <c r="K88" s="132">
        <f t="shared" si="10"/>
        <v>209.37</v>
      </c>
      <c r="L88" s="133">
        <f t="shared" si="11"/>
        <v>209.37</v>
      </c>
    </row>
    <row r="89" spans="1:12">
      <c r="A89" s="128" t="str">
        <f>'Obra Civil'!A92</f>
        <v>10.5</v>
      </c>
      <c r="B89" s="271" t="str">
        <f>'Obra Civil'!B92</f>
        <v>Lastro de areia para o playground</v>
      </c>
      <c r="C89" s="272"/>
      <c r="D89" s="273"/>
      <c r="E89" s="129" t="str">
        <f>'Obra Civil'!C92</f>
        <v>m³</v>
      </c>
      <c r="F89" s="130">
        <f>'Obra Civil'!G92</f>
        <v>45</v>
      </c>
      <c r="G89" s="131">
        <f>'Obra Civil'!D92</f>
        <v>28.4</v>
      </c>
      <c r="H89" s="132">
        <v>10</v>
      </c>
      <c r="I89" s="132">
        <v>10</v>
      </c>
      <c r="J89" s="132">
        <f t="shared" si="9"/>
        <v>1278</v>
      </c>
      <c r="K89" s="132">
        <f t="shared" si="10"/>
        <v>450</v>
      </c>
      <c r="L89" s="133">
        <f t="shared" si="11"/>
        <v>450</v>
      </c>
    </row>
    <row r="90" spans="1:12">
      <c r="A90" s="128" t="str">
        <f>'Obra Civil'!A93</f>
        <v>10.6</v>
      </c>
      <c r="B90" s="271" t="str">
        <f>'Obra Civil'!B93</f>
        <v>Piso de cimento desempenado com juntas de dilatação</v>
      </c>
      <c r="C90" s="272"/>
      <c r="D90" s="273"/>
      <c r="E90" s="129" t="str">
        <f>'Obra Civil'!C93</f>
        <v>m²</v>
      </c>
      <c r="F90" s="130">
        <f>'Obra Civil'!G93</f>
        <v>19.350000000000001</v>
      </c>
      <c r="G90" s="131">
        <f>'Obra Civil'!D93</f>
        <v>211.22</v>
      </c>
      <c r="H90" s="132">
        <v>100</v>
      </c>
      <c r="I90" s="132">
        <v>100</v>
      </c>
      <c r="J90" s="132">
        <f t="shared" si="9"/>
        <v>4087.1070000000004</v>
      </c>
      <c r="K90" s="132">
        <f t="shared" si="10"/>
        <v>1935.0000000000002</v>
      </c>
      <c r="L90" s="133">
        <f t="shared" si="11"/>
        <v>1935.0000000000002</v>
      </c>
    </row>
    <row r="91" spans="1:12">
      <c r="A91" s="128" t="str">
        <f>'Obra Civil'!A94</f>
        <v>10.7</v>
      </c>
      <c r="B91" s="271" t="str">
        <f>'Obra Civil'!B94</f>
        <v>Blocos de argamassa armada prefabricados 50 x 50 cm</v>
      </c>
      <c r="C91" s="272"/>
      <c r="D91" s="273"/>
      <c r="E91" s="129" t="str">
        <f>'Obra Civil'!C94</f>
        <v>m²</v>
      </c>
      <c r="F91" s="130">
        <f>'Obra Civil'!G94</f>
        <v>29.83</v>
      </c>
      <c r="G91" s="131">
        <f>'Obra Civil'!D94</f>
        <v>59.93</v>
      </c>
      <c r="H91" s="132">
        <v>0</v>
      </c>
      <c r="I91" s="132">
        <v>0</v>
      </c>
      <c r="J91" s="132">
        <f t="shared" si="9"/>
        <v>1787.7118999999998</v>
      </c>
      <c r="K91" s="132">
        <f t="shared" si="10"/>
        <v>0</v>
      </c>
      <c r="L91" s="133">
        <f t="shared" si="11"/>
        <v>0</v>
      </c>
    </row>
    <row r="92" spans="1:12">
      <c r="A92" s="128" t="str">
        <f>'Obra Civil'!A95</f>
        <v>10.8</v>
      </c>
      <c r="B92" s="271" t="str">
        <f>'Obra Civil'!B95</f>
        <v>Piso de pedra rolada</v>
      </c>
      <c r="C92" s="272"/>
      <c r="D92" s="273"/>
      <c r="E92" s="129" t="str">
        <f>'Obra Civil'!C95</f>
        <v>m²</v>
      </c>
      <c r="F92" s="130">
        <f>'Obra Civil'!G95</f>
        <v>7.27</v>
      </c>
      <c r="G92" s="131">
        <f>'Obra Civil'!D95</f>
        <v>168.15</v>
      </c>
      <c r="H92" s="132">
        <v>100</v>
      </c>
      <c r="I92" s="132">
        <v>100</v>
      </c>
      <c r="J92" s="132">
        <f t="shared" si="9"/>
        <v>1222.4504999999999</v>
      </c>
      <c r="K92" s="132">
        <f t="shared" si="10"/>
        <v>727</v>
      </c>
      <c r="L92" s="133">
        <f t="shared" si="11"/>
        <v>727</v>
      </c>
    </row>
    <row r="93" spans="1:12">
      <c r="A93" s="128" t="str">
        <f>'Obra Civil'!A96</f>
        <v>10.9</v>
      </c>
      <c r="B93" s="271" t="str">
        <f>'Obra Civil'!B96</f>
        <v>Blocrete intertravado de concreto</v>
      </c>
      <c r="C93" s="272"/>
      <c r="D93" s="273"/>
      <c r="E93" s="129" t="str">
        <f>'Obra Civil'!C96</f>
        <v>m²</v>
      </c>
      <c r="F93" s="130">
        <f>'Obra Civil'!G96</f>
        <v>36.58</v>
      </c>
      <c r="G93" s="131">
        <f>'Obra Civil'!D96</f>
        <v>83.4</v>
      </c>
      <c r="H93" s="132">
        <v>40</v>
      </c>
      <c r="I93" s="132">
        <v>40</v>
      </c>
      <c r="J93" s="132">
        <f t="shared" si="9"/>
        <v>3050.7719999999999</v>
      </c>
      <c r="K93" s="132">
        <f t="shared" si="10"/>
        <v>1463.1999999999998</v>
      </c>
      <c r="L93" s="133">
        <f t="shared" si="11"/>
        <v>1463.1999999999998</v>
      </c>
    </row>
    <row r="94" spans="1:12">
      <c r="A94" s="143" t="str">
        <f>'Obra Civil'!A98</f>
        <v>11.0</v>
      </c>
      <c r="B94" s="268" t="str">
        <f>'Obra Civil'!B98</f>
        <v xml:space="preserve">RODAPÉS E PEITORIS </v>
      </c>
      <c r="C94" s="269"/>
      <c r="D94" s="270"/>
      <c r="E94" s="146"/>
      <c r="F94" s="147">
        <f>'Obra Civil'!G98</f>
        <v>0</v>
      </c>
      <c r="G94" s="148">
        <f>'Obra Civil'!D98</f>
        <v>0</v>
      </c>
      <c r="H94" s="149">
        <v>0</v>
      </c>
      <c r="I94" s="149">
        <v>0</v>
      </c>
      <c r="J94" s="149">
        <f t="shared" si="9"/>
        <v>0</v>
      </c>
      <c r="K94" s="149">
        <f t="shared" si="10"/>
        <v>0</v>
      </c>
      <c r="L94" s="150">
        <f t="shared" si="11"/>
        <v>0</v>
      </c>
    </row>
    <row r="95" spans="1:12">
      <c r="A95" s="128" t="str">
        <f>'Obra Civil'!A99</f>
        <v>11.1</v>
      </c>
      <c r="B95" s="271" t="str">
        <f>'Obra Civil'!B99</f>
        <v xml:space="preserve">Rodapé em massa granilítica h=10 cm </v>
      </c>
      <c r="C95" s="272"/>
      <c r="D95" s="273"/>
      <c r="E95" s="129" t="str">
        <f>'Obra Civil'!C99</f>
        <v>m²</v>
      </c>
      <c r="F95" s="130">
        <f>'Obra Civil'!G99</f>
        <v>15.88</v>
      </c>
      <c r="G95" s="131">
        <f>'Obra Civil'!D99</f>
        <v>157.35</v>
      </c>
      <c r="H95" s="132">
        <v>0</v>
      </c>
      <c r="I95" s="132">
        <v>15.88</v>
      </c>
      <c r="J95" s="132">
        <f t="shared" si="9"/>
        <v>2498.7179999999998</v>
      </c>
      <c r="K95" s="132">
        <f t="shared" si="10"/>
        <v>0</v>
      </c>
      <c r="L95" s="133">
        <f t="shared" si="11"/>
        <v>252.17440000000002</v>
      </c>
    </row>
    <row r="96" spans="1:12">
      <c r="A96" s="128" t="str">
        <f>'Obra Civil'!A100</f>
        <v>11.2</v>
      </c>
      <c r="B96" s="271" t="str">
        <f>'Obra Civil'!B100</f>
        <v xml:space="preserve">Soleira em granito </v>
      </c>
      <c r="C96" s="272"/>
      <c r="D96" s="273"/>
      <c r="E96" s="129" t="str">
        <f>'Obra Civil'!C100</f>
        <v>m</v>
      </c>
      <c r="F96" s="130">
        <f>'Obra Civil'!G100</f>
        <v>70.67</v>
      </c>
      <c r="G96" s="131">
        <f>'Obra Civil'!D100</f>
        <v>19.600000000000001</v>
      </c>
      <c r="H96" s="132">
        <v>0</v>
      </c>
      <c r="I96" s="132">
        <v>70.67</v>
      </c>
      <c r="J96" s="132">
        <f t="shared" si="9"/>
        <v>1385.1320000000001</v>
      </c>
      <c r="K96" s="132">
        <f t="shared" si="10"/>
        <v>0</v>
      </c>
      <c r="L96" s="133">
        <f t="shared" si="11"/>
        <v>4994.2489000000005</v>
      </c>
    </row>
    <row r="97" spans="1:12">
      <c r="A97" s="128" t="str">
        <f>'Obra Civil'!A101</f>
        <v>11.3</v>
      </c>
      <c r="B97" s="271" t="str">
        <f>'Obra Civil'!B101</f>
        <v>Peitoril em granito ( 2 x 18 ) cm</v>
      </c>
      <c r="C97" s="272"/>
      <c r="D97" s="273"/>
      <c r="E97" s="129" t="str">
        <f>'Obra Civil'!C101</f>
        <v>m</v>
      </c>
      <c r="F97" s="130">
        <f>'Obra Civil'!G101</f>
        <v>59.15</v>
      </c>
      <c r="G97" s="131">
        <f>'Obra Civil'!D101</f>
        <v>2.4</v>
      </c>
      <c r="H97" s="132">
        <v>1</v>
      </c>
      <c r="I97" s="132">
        <v>1</v>
      </c>
      <c r="J97" s="132">
        <f t="shared" si="9"/>
        <v>141.95999999999998</v>
      </c>
      <c r="K97" s="132">
        <f t="shared" si="10"/>
        <v>59.15</v>
      </c>
      <c r="L97" s="133">
        <f t="shared" si="11"/>
        <v>59.15</v>
      </c>
    </row>
    <row r="98" spans="1:12">
      <c r="A98" s="128" t="str">
        <f>'Obra Civil'!A102</f>
        <v>11.4</v>
      </c>
      <c r="B98" s="271" t="str">
        <f>'Obra Civil'!B102</f>
        <v>Roda meio em madeira (largura=10cm)</v>
      </c>
      <c r="C98" s="272"/>
      <c r="D98" s="273"/>
      <c r="E98" s="129" t="str">
        <f>'Obra Civil'!C102</f>
        <v>m</v>
      </c>
      <c r="F98" s="130">
        <f>'Obra Civil'!G102</f>
        <v>9.35</v>
      </c>
      <c r="G98" s="131">
        <f>'Obra Civil'!D102</f>
        <v>99.45</v>
      </c>
      <c r="H98" s="132">
        <v>0</v>
      </c>
      <c r="I98" s="132">
        <v>0</v>
      </c>
      <c r="J98" s="132">
        <f t="shared" si="9"/>
        <v>929.85749999999996</v>
      </c>
      <c r="K98" s="132">
        <f t="shared" si="10"/>
        <v>0</v>
      </c>
      <c r="L98" s="133">
        <f t="shared" si="11"/>
        <v>0</v>
      </c>
    </row>
    <row r="99" spans="1:12">
      <c r="A99" s="143" t="str">
        <f>'Obra Civil'!A104</f>
        <v>12.0</v>
      </c>
      <c r="B99" s="268" t="str">
        <f>'Obra Civil'!B104</f>
        <v xml:space="preserve">PINTURA </v>
      </c>
      <c r="C99" s="269"/>
      <c r="D99" s="270"/>
      <c r="E99" s="146"/>
      <c r="F99" s="147"/>
      <c r="G99" s="148"/>
      <c r="H99" s="149"/>
      <c r="I99" s="149"/>
      <c r="J99" s="149"/>
      <c r="K99" s="149"/>
      <c r="L99" s="150"/>
    </row>
    <row r="100" spans="1:12">
      <c r="A100" s="128" t="str">
        <f>'Obra Civil'!A105</f>
        <v>12.1</v>
      </c>
      <c r="B100" s="271" t="str">
        <f>'Obra Civil'!B105</f>
        <v xml:space="preserve">Emassamento de paredes internas e externas com massa acrílica - 02 demãos </v>
      </c>
      <c r="C100" s="272"/>
      <c r="D100" s="273"/>
      <c r="E100" s="129" t="str">
        <f>'Obra Civil'!C105</f>
        <v>m²</v>
      </c>
      <c r="F100" s="130">
        <f>'Obra Civil'!G105</f>
        <v>6</v>
      </c>
      <c r="G100" s="131">
        <f>'Obra Civil'!D105</f>
        <v>1029.6199999999999</v>
      </c>
      <c r="H100" s="132">
        <v>0</v>
      </c>
      <c r="I100" s="132">
        <v>0</v>
      </c>
      <c r="J100" s="132">
        <f t="shared" ref="J100:J105" si="12">F100*G100</f>
        <v>6177.7199999999993</v>
      </c>
      <c r="K100" s="132">
        <f t="shared" ref="K100:K105" si="13">H100*F100</f>
        <v>0</v>
      </c>
      <c r="L100" s="133">
        <f t="shared" ref="L100:L105" si="14">I100*F100</f>
        <v>0</v>
      </c>
    </row>
    <row r="101" spans="1:12">
      <c r="A101" s="128" t="str">
        <f>'Obra Civil'!A106</f>
        <v>12.2</v>
      </c>
      <c r="B101" s="271" t="str">
        <f>'Obra Civil'!B106</f>
        <v xml:space="preserve">Emassamento de lajes internas e externas com massa acrílica - 02 demãos </v>
      </c>
      <c r="C101" s="272"/>
      <c r="D101" s="273"/>
      <c r="E101" s="129" t="str">
        <f>'Obra Civil'!C106</f>
        <v>m²</v>
      </c>
      <c r="F101" s="130">
        <f>'Obra Civil'!G106</f>
        <v>8.14</v>
      </c>
      <c r="G101" s="131">
        <f>'Obra Civil'!D106</f>
        <v>617.89</v>
      </c>
      <c r="H101" s="132">
        <v>0</v>
      </c>
      <c r="I101" s="132">
        <v>0</v>
      </c>
      <c r="J101" s="132">
        <f t="shared" si="12"/>
        <v>5029.6246000000001</v>
      </c>
      <c r="K101" s="132">
        <f t="shared" si="13"/>
        <v>0</v>
      </c>
      <c r="L101" s="133">
        <f t="shared" si="14"/>
        <v>0</v>
      </c>
    </row>
    <row r="102" spans="1:12">
      <c r="A102" s="128" t="str">
        <f>'Obra Civil'!A107</f>
        <v>12.3</v>
      </c>
      <c r="B102" s="271" t="str">
        <f>'Obra Civil'!B107</f>
        <v xml:space="preserve">Pintura em latex acrílico 02 demãos sobre paredes internas e externas </v>
      </c>
      <c r="C102" s="272"/>
      <c r="D102" s="273"/>
      <c r="E102" s="129" t="str">
        <f>'Obra Civil'!C107</f>
        <v>m²</v>
      </c>
      <c r="F102" s="130">
        <f>'Obra Civil'!G107</f>
        <v>9</v>
      </c>
      <c r="G102" s="131">
        <f>'Obra Civil'!D107</f>
        <v>1029.6199999999999</v>
      </c>
      <c r="H102" s="132">
        <v>0</v>
      </c>
      <c r="I102" s="132">
        <v>0</v>
      </c>
      <c r="J102" s="132">
        <f t="shared" si="12"/>
        <v>9266.5799999999981</v>
      </c>
      <c r="K102" s="132">
        <f t="shared" si="13"/>
        <v>0</v>
      </c>
      <c r="L102" s="133">
        <f t="shared" si="14"/>
        <v>0</v>
      </c>
    </row>
    <row r="103" spans="1:12">
      <c r="A103" s="128" t="str">
        <f>'Obra Civil'!A108</f>
        <v>12.4</v>
      </c>
      <c r="B103" s="271" t="str">
        <f>'Obra Civil'!B108</f>
        <v xml:space="preserve">Pintura em latex acrílico 02 demãos sobre lajes internas e externas </v>
      </c>
      <c r="C103" s="272"/>
      <c r="D103" s="273"/>
      <c r="E103" s="129" t="str">
        <f>'Obra Civil'!C108</f>
        <v>m²</v>
      </c>
      <c r="F103" s="130">
        <f>'Obra Civil'!G108</f>
        <v>9.93</v>
      </c>
      <c r="G103" s="131">
        <f>'Obra Civil'!D108</f>
        <v>617.89</v>
      </c>
      <c r="H103" s="132">
        <v>0</v>
      </c>
      <c r="I103" s="132">
        <v>0</v>
      </c>
      <c r="J103" s="132">
        <f t="shared" si="12"/>
        <v>6135.6476999999995</v>
      </c>
      <c r="K103" s="132">
        <f t="shared" si="13"/>
        <v>0</v>
      </c>
      <c r="L103" s="133">
        <f t="shared" si="14"/>
        <v>0</v>
      </c>
    </row>
    <row r="104" spans="1:12">
      <c r="A104" s="128" t="str">
        <f>'Obra Civil'!A109</f>
        <v>12.5</v>
      </c>
      <c r="B104" s="271" t="str">
        <f>'Obra Civil'!B109</f>
        <v>Pintura em esmalte sintético 02 demãos em esquadrias de madeira</v>
      </c>
      <c r="C104" s="272"/>
      <c r="D104" s="273"/>
      <c r="E104" s="129" t="str">
        <f>'Obra Civil'!C109</f>
        <v>m²</v>
      </c>
      <c r="F104" s="130">
        <f>'Obra Civil'!G109</f>
        <v>11.07</v>
      </c>
      <c r="G104" s="131">
        <f>'Obra Civil'!D109</f>
        <v>133.91999999999999</v>
      </c>
      <c r="H104" s="132">
        <v>0</v>
      </c>
      <c r="I104" s="132">
        <v>0</v>
      </c>
      <c r="J104" s="132">
        <f t="shared" si="12"/>
        <v>1482.4943999999998</v>
      </c>
      <c r="K104" s="132">
        <f t="shared" si="13"/>
        <v>0</v>
      </c>
      <c r="L104" s="133">
        <f t="shared" si="14"/>
        <v>0</v>
      </c>
    </row>
    <row r="105" spans="1:12">
      <c r="A105" s="128" t="str">
        <f>'Obra Civil'!A110</f>
        <v>12.6</v>
      </c>
      <c r="B105" s="271" t="str">
        <f>'Obra Civil'!B110</f>
        <v>Pintura em esmalte sintético 02 demãos em esquadrias de ferro</v>
      </c>
      <c r="C105" s="272"/>
      <c r="D105" s="273"/>
      <c r="E105" s="129" t="str">
        <f>'Obra Civil'!C110</f>
        <v>m²</v>
      </c>
      <c r="F105" s="130">
        <f>'Obra Civil'!G110</f>
        <v>14.84</v>
      </c>
      <c r="G105" s="131">
        <f>'Obra Civil'!D110</f>
        <v>132.4</v>
      </c>
      <c r="H105" s="132">
        <v>0</v>
      </c>
      <c r="I105" s="132">
        <v>0</v>
      </c>
      <c r="J105" s="132">
        <f t="shared" si="12"/>
        <v>1964.816</v>
      </c>
      <c r="K105" s="132">
        <f t="shared" si="13"/>
        <v>0</v>
      </c>
      <c r="L105" s="133">
        <f t="shared" si="14"/>
        <v>0</v>
      </c>
    </row>
    <row r="106" spans="1:12">
      <c r="A106" s="143" t="str">
        <f>'Obra Civil'!A112</f>
        <v>13.0</v>
      </c>
      <c r="B106" s="268" t="str">
        <f>'Obra Civil'!B112</f>
        <v>INSTALAÇÃO ELÉTRICA E ELETRÔNICA 127/220V</v>
      </c>
      <c r="C106" s="269"/>
      <c r="D106" s="270"/>
      <c r="E106" s="146"/>
      <c r="F106" s="147"/>
      <c r="G106" s="148"/>
      <c r="H106" s="149"/>
      <c r="I106" s="149"/>
      <c r="J106" s="149"/>
      <c r="K106" s="149"/>
      <c r="L106" s="150"/>
    </row>
    <row r="107" spans="1:12">
      <c r="A107" s="128" t="str">
        <f>'Obra Civil'!A113</f>
        <v>13.1</v>
      </c>
      <c r="B107" s="271" t="str">
        <f>'Obra Civil'!B113</f>
        <v>CENTRO DE DISTRIBUIÇÃO</v>
      </c>
      <c r="C107" s="272"/>
      <c r="D107" s="273"/>
      <c r="E107" s="129"/>
      <c r="F107" s="130"/>
      <c r="G107" s="131"/>
      <c r="H107" s="132"/>
      <c r="I107" s="132"/>
      <c r="J107" s="132"/>
      <c r="K107" s="132"/>
      <c r="L107" s="133"/>
    </row>
    <row r="108" spans="1:12" ht="48" customHeight="1">
      <c r="A108" s="128" t="str">
        <f>'Obra Civil'!A114</f>
        <v>13.1.1</v>
      </c>
      <c r="B108" s="294" t="str">
        <f>'Obra Civil'!B114</f>
        <v>Quadro de Distribuição Geral de Baixa Tensão, de embutir, completo, com 04 disjuntores tripolares, com barramento para as fases, neutro e para proteção, disjuntor Geral trifásico de 200A e Dispositivo de Proteção contra Surtos, metálico, pintura eletrostática epóxi cor bege, c/ porta, trinco e acessórios (QGD - conforme projeto)</v>
      </c>
      <c r="C108" s="295"/>
      <c r="D108" s="296"/>
      <c r="E108" s="129" t="str">
        <f>'Obra Civil'!C114</f>
        <v>un</v>
      </c>
      <c r="F108" s="130">
        <f>'Obra Civil'!G114</f>
        <v>2697.3</v>
      </c>
      <c r="G108" s="131">
        <f>'Obra Civil'!D114</f>
        <v>1</v>
      </c>
      <c r="H108" s="132">
        <v>0</v>
      </c>
      <c r="I108" s="132">
        <v>0</v>
      </c>
      <c r="J108" s="132">
        <f t="shared" ref="J108:J113" si="15">F108*G108</f>
        <v>2697.3</v>
      </c>
      <c r="K108" s="132">
        <f t="shared" ref="K108:K113" si="16">H108*F108</f>
        <v>0</v>
      </c>
      <c r="L108" s="133">
        <f t="shared" ref="L108:L113" si="17">I108*F108</f>
        <v>0</v>
      </c>
    </row>
    <row r="109" spans="1:12" ht="44.25" customHeight="1">
      <c r="A109" s="128" t="str">
        <f>'Obra Civil'!A115</f>
        <v>13.1.2</v>
      </c>
      <c r="B109" s="294" t="str">
        <f>'Obra Civil'!B115</f>
        <v>Quadro de Distribuição de embutir, completo, com 07 circuitos (05 disjuntores monopolares e 02 disjuntores bipolares), com barramento para as fases, neutro e para proteção, disjuntor geral trifásico de 30A e 01 Dispositivo Diferencial Residual, metálico, pintura eletrostática epóxi cor bege, c/ porta, trinco e acessórios (QD-1 - conforme projeto)</v>
      </c>
      <c r="C109" s="295"/>
      <c r="D109" s="296"/>
      <c r="E109" s="129" t="str">
        <f>'Obra Civil'!C115</f>
        <v>un</v>
      </c>
      <c r="F109" s="130">
        <f>'Obra Civil'!G115</f>
        <v>267.39999999999998</v>
      </c>
      <c r="G109" s="131">
        <f>'Obra Civil'!D115</f>
        <v>1</v>
      </c>
      <c r="H109" s="132">
        <v>1</v>
      </c>
      <c r="I109" s="132">
        <v>1</v>
      </c>
      <c r="J109" s="132">
        <f t="shared" si="15"/>
        <v>267.39999999999998</v>
      </c>
      <c r="K109" s="132">
        <f t="shared" si="16"/>
        <v>267.39999999999998</v>
      </c>
      <c r="L109" s="133">
        <f t="shared" si="17"/>
        <v>267.39999999999998</v>
      </c>
    </row>
    <row r="110" spans="1:12" ht="45" customHeight="1">
      <c r="A110" s="128" t="str">
        <f>'Obra Civil'!A116</f>
        <v>13.1.3</v>
      </c>
      <c r="B110" s="294" t="str">
        <f>'Obra Civil'!B116</f>
        <v>Quadro de Distribuição de embutir, completo, com 10 circuitos (03 disjuntores monopolares e 07 disjuntores bipolares), com barramento para as fases, neutro e para proteção, disjuntor geral trifásico de 50A e 06 Dispositivos Diferencial Residual, metálico, pintura eletrostática epóxi cor bege,c/ porta, trinco e acessórios (QD-2 - conforme projeto)</v>
      </c>
      <c r="C110" s="295"/>
      <c r="D110" s="296"/>
      <c r="E110" s="129" t="str">
        <f>'Obra Civil'!C116</f>
        <v>un</v>
      </c>
      <c r="F110" s="130">
        <f>'Obra Civil'!G116</f>
        <v>312.39999999999998</v>
      </c>
      <c r="G110" s="131">
        <f>'Obra Civil'!D116</f>
        <v>1</v>
      </c>
      <c r="H110" s="132">
        <v>1</v>
      </c>
      <c r="I110" s="132">
        <v>1</v>
      </c>
      <c r="J110" s="132">
        <f t="shared" si="15"/>
        <v>312.39999999999998</v>
      </c>
      <c r="K110" s="132">
        <f t="shared" si="16"/>
        <v>312.39999999999998</v>
      </c>
      <c r="L110" s="133">
        <f t="shared" si="17"/>
        <v>312.39999999999998</v>
      </c>
    </row>
    <row r="111" spans="1:12" ht="44.25" customHeight="1">
      <c r="A111" s="128" t="str">
        <f>'Obra Civil'!A117</f>
        <v>13.1.4</v>
      </c>
      <c r="B111" s="294" t="str">
        <f>'Obra Civil'!B117</f>
        <v>Quadro de Distribuição de embutir, completo, com 08 circuitos (02 disjuntores monopolares e 06 disjuntores bipolares), com barramento para as fases, neutro e para proteção, disjuntor geral trifásico de 50A e 04 Dispositivos Diferencial Residual, metálico, pintura eletrostática epóxi cor bege, c/ porta e trinco e acessórios (QD-3 - conforme projeto)</v>
      </c>
      <c r="C111" s="295"/>
      <c r="D111" s="296"/>
      <c r="E111" s="129" t="str">
        <f>'Obra Civil'!C117</f>
        <v>un</v>
      </c>
      <c r="F111" s="130">
        <f>'Obra Civil'!G117</f>
        <v>306.2</v>
      </c>
      <c r="G111" s="131">
        <f>'Obra Civil'!D117</f>
        <v>1</v>
      </c>
      <c r="H111" s="132">
        <v>0</v>
      </c>
      <c r="I111" s="132">
        <v>0</v>
      </c>
      <c r="J111" s="132">
        <f t="shared" si="15"/>
        <v>306.2</v>
      </c>
      <c r="K111" s="132">
        <f t="shared" si="16"/>
        <v>0</v>
      </c>
      <c r="L111" s="133">
        <f t="shared" si="17"/>
        <v>0</v>
      </c>
    </row>
    <row r="112" spans="1:12" ht="48.75" customHeight="1">
      <c r="A112" s="128" t="str">
        <f>'Obra Civil'!A118</f>
        <v>13.1.5</v>
      </c>
      <c r="B112" s="294" t="str">
        <f>'Obra Civil'!B118</f>
        <v>Quadro de Distribuição de embutir,  completo, com 24 circuitos (17 disjuntores monopolares e 07 disjuntores bipolares), com barramento para as fases, neutro e para proteção, disjuntor geral trifásico de 100A e 13 Dispositivos Diferencial Residual, metálico, pintura eletrostática epóxi cor bege, c/ porta e trinco e acessórios (QD-4 - conforme projeto)</v>
      </c>
      <c r="C112" s="295"/>
      <c r="D112" s="296"/>
      <c r="E112" s="129" t="str">
        <f>'Obra Civil'!C118</f>
        <v>un</v>
      </c>
      <c r="F112" s="130">
        <f>'Obra Civil'!G118</f>
        <v>784.2</v>
      </c>
      <c r="G112" s="131">
        <f>'Obra Civil'!D118</f>
        <v>1</v>
      </c>
      <c r="H112" s="132">
        <v>0</v>
      </c>
      <c r="I112" s="132">
        <v>0</v>
      </c>
      <c r="J112" s="132">
        <f t="shared" si="15"/>
        <v>784.2</v>
      </c>
      <c r="K112" s="132">
        <f t="shared" si="16"/>
        <v>0</v>
      </c>
      <c r="L112" s="133">
        <f t="shared" si="17"/>
        <v>0</v>
      </c>
    </row>
    <row r="113" spans="1:12" ht="45.75" customHeight="1">
      <c r="A113" s="128" t="str">
        <f>'Obra Civil'!A119</f>
        <v>13.1.6</v>
      </c>
      <c r="B113" s="294" t="str">
        <f>'Obra Civil'!B119</f>
        <v>Quadro de comando de Motor, de embutir, completo, p/ 2 motores de 3/4 cv (1 de reserva) , para controle automático de nível de reservatório superior e inferior, com contatores, bases fusíveis completas com fusível, relé térmico de sobrecarga, relé de falta de fase, chaves e lâmpadas,  com porta e trinco e acessórios (QCM - conforme projeto)</v>
      </c>
      <c r="C113" s="295"/>
      <c r="D113" s="296"/>
      <c r="E113" s="129" t="str">
        <f>'Obra Civil'!C119</f>
        <v>un</v>
      </c>
      <c r="F113" s="130">
        <f>'Obra Civil'!G119</f>
        <v>323.5</v>
      </c>
      <c r="G113" s="131">
        <f>'Obra Civil'!D119</f>
        <v>1</v>
      </c>
      <c r="H113" s="132">
        <v>0</v>
      </c>
      <c r="I113" s="132">
        <v>0</v>
      </c>
      <c r="J113" s="132">
        <f t="shared" si="15"/>
        <v>323.5</v>
      </c>
      <c r="K113" s="132">
        <f t="shared" si="16"/>
        <v>0</v>
      </c>
      <c r="L113" s="133">
        <f t="shared" si="17"/>
        <v>0</v>
      </c>
    </row>
    <row r="114" spans="1:12">
      <c r="A114" s="128" t="str">
        <f>'Obra Civil'!A120</f>
        <v>13.2</v>
      </c>
      <c r="B114" s="271" t="str">
        <f>'Obra Civil'!B120</f>
        <v>ELETRODUTOS E ACESSÓRIOS</v>
      </c>
      <c r="C114" s="272"/>
      <c r="D114" s="273"/>
      <c r="E114" s="129"/>
      <c r="F114" s="130"/>
      <c r="G114" s="131"/>
      <c r="H114" s="132"/>
      <c r="I114" s="132"/>
      <c r="J114" s="132"/>
      <c r="K114" s="132"/>
      <c r="L114" s="133"/>
    </row>
    <row r="115" spans="1:12">
      <c r="A115" s="128" t="str">
        <f>'Obra Civil'!A121</f>
        <v>13.2.1</v>
      </c>
      <c r="B115" s="271" t="str">
        <f>'Obra Civil'!B121</f>
        <v>Eletroduto PVC flexível, Ø16mm (DN 3/8"), inclusive curvas</v>
      </c>
      <c r="C115" s="272"/>
      <c r="D115" s="273"/>
      <c r="E115" s="129" t="str">
        <f>'Obra Civil'!C121</f>
        <v>m</v>
      </c>
      <c r="F115" s="130">
        <f>'Obra Civil'!G121</f>
        <v>1.98</v>
      </c>
      <c r="G115" s="131">
        <f>'Obra Civil'!D121</f>
        <v>380</v>
      </c>
      <c r="H115" s="132">
        <v>0</v>
      </c>
      <c r="I115" s="132">
        <v>380</v>
      </c>
      <c r="J115" s="132">
        <f t="shared" ref="J115:J123" si="18">F115*G115</f>
        <v>752.4</v>
      </c>
      <c r="K115" s="132">
        <f t="shared" ref="K115:K123" si="19">H115*F115</f>
        <v>0</v>
      </c>
      <c r="L115" s="133">
        <f t="shared" ref="L115:L123" si="20">I115*F115</f>
        <v>752.4</v>
      </c>
    </row>
    <row r="116" spans="1:12">
      <c r="A116" s="128" t="str">
        <f>'Obra Civil'!A122</f>
        <v>13.2.2</v>
      </c>
      <c r="B116" s="271" t="str">
        <f>'Obra Civil'!B122</f>
        <v>Eletroduto PVC flexível corrugado reforçado, Ø20mm (DN 1/2"), inclusive curvas</v>
      </c>
      <c r="C116" s="272"/>
      <c r="D116" s="273"/>
      <c r="E116" s="129" t="str">
        <f>'Obra Civil'!C122</f>
        <v>m</v>
      </c>
      <c r="F116" s="130">
        <f>'Obra Civil'!G122</f>
        <v>2.14</v>
      </c>
      <c r="G116" s="131">
        <f>'Obra Civil'!D122</f>
        <v>125</v>
      </c>
      <c r="H116" s="132">
        <v>0</v>
      </c>
      <c r="I116" s="132">
        <v>125</v>
      </c>
      <c r="J116" s="132">
        <f t="shared" si="18"/>
        <v>267.5</v>
      </c>
      <c r="K116" s="132">
        <f t="shared" si="19"/>
        <v>0</v>
      </c>
      <c r="L116" s="133">
        <f t="shared" si="20"/>
        <v>267.5</v>
      </c>
    </row>
    <row r="117" spans="1:12">
      <c r="A117" s="128" t="str">
        <f>'Obra Civil'!A123</f>
        <v>13.2.3</v>
      </c>
      <c r="B117" s="271" t="str">
        <f>'Obra Civil'!B123</f>
        <v>Eletroduto PVC flexível corrugado reforçado, Ø25mm (DN 3/4"), inclusive curvas</v>
      </c>
      <c r="C117" s="272"/>
      <c r="D117" s="273"/>
      <c r="E117" s="129" t="str">
        <f>'Obra Civil'!C123</f>
        <v>m</v>
      </c>
      <c r="F117" s="130">
        <f>'Obra Civil'!G123</f>
        <v>2.87</v>
      </c>
      <c r="G117" s="131">
        <f>'Obra Civil'!D123</f>
        <v>90</v>
      </c>
      <c r="H117" s="132">
        <v>0</v>
      </c>
      <c r="I117" s="132">
        <v>90</v>
      </c>
      <c r="J117" s="132">
        <f t="shared" si="18"/>
        <v>258.3</v>
      </c>
      <c r="K117" s="132">
        <f t="shared" si="19"/>
        <v>0</v>
      </c>
      <c r="L117" s="133">
        <f t="shared" si="20"/>
        <v>258.3</v>
      </c>
    </row>
    <row r="118" spans="1:12">
      <c r="A118" s="128" t="str">
        <f>'Obra Civil'!A124</f>
        <v>13.2.4</v>
      </c>
      <c r="B118" s="271" t="str">
        <f>'Obra Civil'!B124</f>
        <v>Eletroduto ,Ø31mm (DN 1"), inclusive curvas</v>
      </c>
      <c r="C118" s="272"/>
      <c r="D118" s="273"/>
      <c r="E118" s="129" t="str">
        <f>'Obra Civil'!C124</f>
        <v>m</v>
      </c>
      <c r="F118" s="130">
        <f>'Obra Civil'!G124</f>
        <v>7.12</v>
      </c>
      <c r="G118" s="131">
        <f>'Obra Civil'!D124</f>
        <v>55</v>
      </c>
      <c r="H118" s="132">
        <v>0</v>
      </c>
      <c r="I118" s="132">
        <v>55</v>
      </c>
      <c r="J118" s="132">
        <f t="shared" si="18"/>
        <v>391.6</v>
      </c>
      <c r="K118" s="132">
        <f t="shared" si="19"/>
        <v>0</v>
      </c>
      <c r="L118" s="133">
        <f t="shared" si="20"/>
        <v>391.6</v>
      </c>
    </row>
    <row r="119" spans="1:12">
      <c r="A119" s="128" t="str">
        <f>'Obra Civil'!A125</f>
        <v>13.2.5</v>
      </c>
      <c r="B119" s="271" t="str">
        <f>'Obra Civil'!B125</f>
        <v>Eletroduto, Ø41mm (DN 1.1/4"), inclusive curvas</v>
      </c>
      <c r="C119" s="272"/>
      <c r="D119" s="273"/>
      <c r="E119" s="129" t="str">
        <f>'Obra Civil'!C125</f>
        <v>m</v>
      </c>
      <c r="F119" s="130">
        <f>'Obra Civil'!G125</f>
        <v>9.36</v>
      </c>
      <c r="G119" s="131">
        <f>'Obra Civil'!D125</f>
        <v>5</v>
      </c>
      <c r="H119" s="132">
        <v>0</v>
      </c>
      <c r="I119" s="132">
        <v>5</v>
      </c>
      <c r="J119" s="132">
        <f t="shared" si="18"/>
        <v>46.8</v>
      </c>
      <c r="K119" s="132">
        <f t="shared" si="19"/>
        <v>0</v>
      </c>
      <c r="L119" s="133">
        <f t="shared" si="20"/>
        <v>46.8</v>
      </c>
    </row>
    <row r="120" spans="1:12">
      <c r="A120" s="128" t="str">
        <f>'Obra Civil'!A126</f>
        <v>13.2.6</v>
      </c>
      <c r="B120" s="271" t="str">
        <f>'Obra Civil'!B126</f>
        <v>Eletroduto Ø47mm (DN 1.1/2"), inclusive curvas</v>
      </c>
      <c r="C120" s="272"/>
      <c r="D120" s="273"/>
      <c r="E120" s="129" t="str">
        <f>'Obra Civil'!C126</f>
        <v>m</v>
      </c>
      <c r="F120" s="130">
        <f>'Obra Civil'!G126</f>
        <v>12.32</v>
      </c>
      <c r="G120" s="131">
        <f>'Obra Civil'!D126</f>
        <v>14</v>
      </c>
      <c r="H120" s="132">
        <v>0</v>
      </c>
      <c r="I120" s="132">
        <v>14</v>
      </c>
      <c r="J120" s="132">
        <f t="shared" si="18"/>
        <v>172.48000000000002</v>
      </c>
      <c r="K120" s="132">
        <f t="shared" si="19"/>
        <v>0</v>
      </c>
      <c r="L120" s="133">
        <f t="shared" si="20"/>
        <v>172.48000000000002</v>
      </c>
    </row>
    <row r="121" spans="1:12">
      <c r="A121" s="128" t="str">
        <f>'Obra Civil'!A127</f>
        <v>13.2.7</v>
      </c>
      <c r="B121" s="271" t="str">
        <f>'Obra Civil'!B127</f>
        <v>Eletroduto  Ø59 mm (DN 2"), inclusive curvas</v>
      </c>
      <c r="C121" s="272"/>
      <c r="D121" s="273"/>
      <c r="E121" s="129" t="str">
        <f>'Obra Civil'!C127</f>
        <v>m</v>
      </c>
      <c r="F121" s="130">
        <f>'Obra Civil'!G127</f>
        <v>18.23</v>
      </c>
      <c r="G121" s="131">
        <f>'Obra Civil'!D127</f>
        <v>6</v>
      </c>
      <c r="H121" s="132">
        <v>0</v>
      </c>
      <c r="I121" s="132">
        <v>6</v>
      </c>
      <c r="J121" s="132">
        <f t="shared" si="18"/>
        <v>109.38</v>
      </c>
      <c r="K121" s="132">
        <f t="shared" si="19"/>
        <v>0</v>
      </c>
      <c r="L121" s="133">
        <f t="shared" si="20"/>
        <v>109.38</v>
      </c>
    </row>
    <row r="122" spans="1:12">
      <c r="A122" s="128" t="str">
        <f>'Obra Civil'!A128</f>
        <v>13.2.8</v>
      </c>
      <c r="B122" s="271" t="str">
        <f>'Obra Civil'!B128</f>
        <v>Eletroduto  Ø75 mm (DN 2.1/2"), inclusive curvas</v>
      </c>
      <c r="C122" s="272"/>
      <c r="D122" s="273"/>
      <c r="E122" s="129" t="str">
        <f>'Obra Civil'!C128</f>
        <v>m</v>
      </c>
      <c r="F122" s="130">
        <f>'Obra Civil'!G128</f>
        <v>21.45</v>
      </c>
      <c r="G122" s="131">
        <f>'Obra Civil'!D128</f>
        <v>10</v>
      </c>
      <c r="H122" s="132">
        <v>0</v>
      </c>
      <c r="I122" s="132">
        <v>10</v>
      </c>
      <c r="J122" s="132">
        <f t="shared" si="18"/>
        <v>214.5</v>
      </c>
      <c r="K122" s="132">
        <f t="shared" si="19"/>
        <v>0</v>
      </c>
      <c r="L122" s="133">
        <f t="shared" si="20"/>
        <v>214.5</v>
      </c>
    </row>
    <row r="123" spans="1:12">
      <c r="A123" s="128" t="str">
        <f>'Obra Civil'!A129</f>
        <v>13.2.9</v>
      </c>
      <c r="B123" s="271" t="str">
        <f>'Obra Civil'!B129</f>
        <v>Caixa de passagem 40x40cm em alvenaria com tampa de ferro fundido tipo leve</v>
      </c>
      <c r="C123" s="272"/>
      <c r="D123" s="273"/>
      <c r="E123" s="129" t="str">
        <f>'Obra Civil'!C129</f>
        <v>un</v>
      </c>
      <c r="F123" s="130">
        <f>'Obra Civil'!G129</f>
        <v>67.900000000000006</v>
      </c>
      <c r="G123" s="131">
        <f>'Obra Civil'!D129</f>
        <v>2</v>
      </c>
      <c r="H123" s="132">
        <v>0</v>
      </c>
      <c r="I123" s="132">
        <v>2</v>
      </c>
      <c r="J123" s="132">
        <f t="shared" si="18"/>
        <v>135.80000000000001</v>
      </c>
      <c r="K123" s="132">
        <f t="shared" si="19"/>
        <v>0</v>
      </c>
      <c r="L123" s="133">
        <f t="shared" si="20"/>
        <v>135.80000000000001</v>
      </c>
    </row>
    <row r="124" spans="1:12">
      <c r="A124" s="125" t="str">
        <f>'Obra Civil'!A130</f>
        <v>13.3</v>
      </c>
      <c r="B124" s="291" t="str">
        <f>'Obra Civil'!B130</f>
        <v>CABOS E FIOS (CONDUTORES)</v>
      </c>
      <c r="C124" s="292"/>
      <c r="D124" s="293"/>
      <c r="E124" s="129"/>
      <c r="F124" s="130"/>
      <c r="G124" s="131"/>
      <c r="H124" s="132"/>
      <c r="I124" s="132"/>
      <c r="J124" s="132"/>
      <c r="K124" s="132"/>
      <c r="L124" s="133"/>
    </row>
    <row r="125" spans="1:12" ht="35.25" customHeight="1">
      <c r="A125" s="139"/>
      <c r="B125" s="306" t="str">
        <f>'Obra Civil'!B131</f>
        <v>Condutor de cobre unipolar, isolação em PVC/70ºC, camada de proteção em PVC, não propagador de chamas, classe de tensão 750V, encordoamento classe 5, flexível, com as seguintes seções nominais:</v>
      </c>
      <c r="C125" s="307"/>
      <c r="D125" s="308"/>
      <c r="E125" s="129"/>
      <c r="F125" s="140">
        <f>'Obra Civil'!G131</f>
        <v>100</v>
      </c>
      <c r="G125" s="141">
        <f>'Obra Civil'!D131</f>
        <v>0</v>
      </c>
      <c r="H125" s="132">
        <v>0</v>
      </c>
      <c r="I125" s="132">
        <v>0</v>
      </c>
      <c r="J125" s="132">
        <f t="shared" ref="J125:J135" si="21">F125*G125</f>
        <v>0</v>
      </c>
      <c r="K125" s="132">
        <f t="shared" ref="K125:K135" si="22">H125*F125</f>
        <v>0</v>
      </c>
      <c r="L125" s="133">
        <f t="shared" ref="L125:L188" si="23">I125*F125</f>
        <v>0</v>
      </c>
    </row>
    <row r="126" spans="1:12">
      <c r="A126" s="128" t="str">
        <f>'Obra Civil'!A132</f>
        <v>13.3.1</v>
      </c>
      <c r="B126" s="271" t="str">
        <f>'Obra Civil'!B132</f>
        <v>#1,5 mm²</v>
      </c>
      <c r="C126" s="272"/>
      <c r="D126" s="273"/>
      <c r="E126" s="129" t="str">
        <f>'Obra Civil'!C132</f>
        <v>m</v>
      </c>
      <c r="F126" s="130">
        <f>'Obra Civil'!G132</f>
        <v>1.52</v>
      </c>
      <c r="G126" s="131">
        <f>'Obra Civil'!D132</f>
        <v>80</v>
      </c>
      <c r="H126" s="132">
        <v>0</v>
      </c>
      <c r="I126" s="132">
        <v>0</v>
      </c>
      <c r="J126" s="132">
        <f t="shared" si="21"/>
        <v>121.6</v>
      </c>
      <c r="K126" s="132">
        <f t="shared" si="22"/>
        <v>0</v>
      </c>
      <c r="L126" s="133">
        <f t="shared" si="23"/>
        <v>0</v>
      </c>
    </row>
    <row r="127" spans="1:12">
      <c r="A127" s="128" t="str">
        <f>'Obra Civil'!A133</f>
        <v>13.3.2</v>
      </c>
      <c r="B127" s="271" t="str">
        <f>'Obra Civil'!B133</f>
        <v>#2,5 mm²</v>
      </c>
      <c r="C127" s="272"/>
      <c r="D127" s="273"/>
      <c r="E127" s="129" t="str">
        <f>'Obra Civil'!C133</f>
        <v>m</v>
      </c>
      <c r="F127" s="130">
        <f>'Obra Civil'!G133</f>
        <v>2.02</v>
      </c>
      <c r="G127" s="131">
        <f>'Obra Civil'!D133</f>
        <v>2350</v>
      </c>
      <c r="H127" s="132">
        <v>0</v>
      </c>
      <c r="I127" s="132">
        <v>500</v>
      </c>
      <c r="J127" s="132">
        <f t="shared" si="21"/>
        <v>4747</v>
      </c>
      <c r="K127" s="132">
        <f t="shared" si="22"/>
        <v>0</v>
      </c>
      <c r="L127" s="133">
        <f t="shared" si="23"/>
        <v>1010</v>
      </c>
    </row>
    <row r="128" spans="1:12">
      <c r="A128" s="128" t="str">
        <f>'Obra Civil'!A134</f>
        <v>13.3.3</v>
      </c>
      <c r="B128" s="271" t="str">
        <f>'Obra Civil'!B134</f>
        <v>#4 mm²</v>
      </c>
      <c r="C128" s="272"/>
      <c r="D128" s="273"/>
      <c r="E128" s="129" t="str">
        <f>'Obra Civil'!C134</f>
        <v>m</v>
      </c>
      <c r="F128" s="130">
        <f>'Obra Civil'!G134</f>
        <v>3.04</v>
      </c>
      <c r="G128" s="131">
        <f>'Obra Civil'!D134</f>
        <v>770</v>
      </c>
      <c r="H128" s="132">
        <v>0</v>
      </c>
      <c r="I128" s="132">
        <v>0</v>
      </c>
      <c r="J128" s="132">
        <f t="shared" si="21"/>
        <v>2340.8000000000002</v>
      </c>
      <c r="K128" s="132">
        <f t="shared" si="22"/>
        <v>0</v>
      </c>
      <c r="L128" s="133">
        <f t="shared" si="23"/>
        <v>0</v>
      </c>
    </row>
    <row r="129" spans="1:12">
      <c r="A129" s="128" t="str">
        <f>'Obra Civil'!A135</f>
        <v>13.3.4</v>
      </c>
      <c r="B129" s="271" t="str">
        <f>'Obra Civil'!B135</f>
        <v>#6 mm²</v>
      </c>
      <c r="C129" s="272"/>
      <c r="D129" s="273"/>
      <c r="E129" s="129" t="str">
        <f>'Obra Civil'!C135</f>
        <v>m</v>
      </c>
      <c r="F129" s="130">
        <f>'Obra Civil'!G135</f>
        <v>4.1100000000000003</v>
      </c>
      <c r="G129" s="131">
        <f>'Obra Civil'!D135</f>
        <v>10</v>
      </c>
      <c r="H129" s="132">
        <v>0</v>
      </c>
      <c r="I129" s="132">
        <v>0</v>
      </c>
      <c r="J129" s="132">
        <f t="shared" si="21"/>
        <v>41.1</v>
      </c>
      <c r="K129" s="132">
        <f t="shared" si="22"/>
        <v>0</v>
      </c>
      <c r="L129" s="133">
        <f t="shared" si="23"/>
        <v>0</v>
      </c>
    </row>
    <row r="130" spans="1:12">
      <c r="A130" s="128" t="str">
        <f>'Obra Civil'!A136</f>
        <v>13.3.5</v>
      </c>
      <c r="B130" s="271" t="str">
        <f>'Obra Civil'!B136</f>
        <v>#10 mm²</v>
      </c>
      <c r="C130" s="272"/>
      <c r="D130" s="273"/>
      <c r="E130" s="129" t="str">
        <f>'Obra Civil'!C136</f>
        <v>m</v>
      </c>
      <c r="F130" s="130">
        <f>'Obra Civil'!G136</f>
        <v>7.38</v>
      </c>
      <c r="G130" s="131">
        <f>'Obra Civil'!D136</f>
        <v>152</v>
      </c>
      <c r="H130" s="132">
        <v>0</v>
      </c>
      <c r="I130" s="132">
        <v>0</v>
      </c>
      <c r="J130" s="132">
        <f t="shared" si="21"/>
        <v>1121.76</v>
      </c>
      <c r="K130" s="132">
        <f t="shared" si="22"/>
        <v>0</v>
      </c>
      <c r="L130" s="133">
        <f t="shared" si="23"/>
        <v>0</v>
      </c>
    </row>
    <row r="131" spans="1:12">
      <c r="A131" s="128" t="str">
        <f>'Obra Civil'!A137</f>
        <v>13.3.6</v>
      </c>
      <c r="B131" s="271" t="str">
        <f>'Obra Civil'!B137</f>
        <v>#16 mm²</v>
      </c>
      <c r="C131" s="272"/>
      <c r="D131" s="273"/>
      <c r="E131" s="129" t="str">
        <f>'Obra Civil'!C137</f>
        <v>m</v>
      </c>
      <c r="F131" s="130">
        <f>'Obra Civil'!G137</f>
        <v>7.45</v>
      </c>
      <c r="G131" s="131">
        <f>'Obra Civil'!D137</f>
        <v>21</v>
      </c>
      <c r="H131" s="132">
        <v>0</v>
      </c>
      <c r="I131" s="132">
        <v>0</v>
      </c>
      <c r="J131" s="132">
        <f t="shared" si="21"/>
        <v>156.45000000000002</v>
      </c>
      <c r="K131" s="132">
        <f t="shared" si="22"/>
        <v>0</v>
      </c>
      <c r="L131" s="133">
        <f t="shared" si="23"/>
        <v>0</v>
      </c>
    </row>
    <row r="132" spans="1:12">
      <c r="A132" s="128" t="str">
        <f>'Obra Civil'!A138</f>
        <v>13.3.7</v>
      </c>
      <c r="B132" s="271" t="str">
        <f>'Obra Civil'!B138</f>
        <v>#25 mm²</v>
      </c>
      <c r="C132" s="272"/>
      <c r="D132" s="273"/>
      <c r="E132" s="129" t="str">
        <f>'Obra Civil'!C138</f>
        <v>m</v>
      </c>
      <c r="F132" s="130">
        <f>'Obra Civil'!G138</f>
        <v>10.92</v>
      </c>
      <c r="G132" s="131">
        <f>'Obra Civil'!D138</f>
        <v>21</v>
      </c>
      <c r="H132" s="132">
        <v>0</v>
      </c>
      <c r="I132" s="132">
        <v>0</v>
      </c>
      <c r="J132" s="132">
        <f t="shared" si="21"/>
        <v>229.32</v>
      </c>
      <c r="K132" s="132">
        <f t="shared" si="22"/>
        <v>0</v>
      </c>
      <c r="L132" s="133">
        <f t="shared" si="23"/>
        <v>0</v>
      </c>
    </row>
    <row r="133" spans="1:12">
      <c r="A133" s="128" t="str">
        <f>'Obra Civil'!A139</f>
        <v>13.3.8</v>
      </c>
      <c r="B133" s="271" t="str">
        <f>'Obra Civil'!B139</f>
        <v>#35 mm²</v>
      </c>
      <c r="C133" s="272"/>
      <c r="D133" s="273"/>
      <c r="E133" s="129" t="str">
        <f>'Obra Civil'!C139</f>
        <v>m</v>
      </c>
      <c r="F133" s="130">
        <f>'Obra Civil'!G139</f>
        <v>100</v>
      </c>
      <c r="G133" s="131">
        <f>'Obra Civil'!D139</f>
        <v>63</v>
      </c>
      <c r="H133" s="132">
        <v>0</v>
      </c>
      <c r="I133" s="132">
        <v>0</v>
      </c>
      <c r="J133" s="132">
        <f t="shared" si="21"/>
        <v>6300</v>
      </c>
      <c r="K133" s="132">
        <f t="shared" si="22"/>
        <v>0</v>
      </c>
      <c r="L133" s="133">
        <f t="shared" si="23"/>
        <v>0</v>
      </c>
    </row>
    <row r="134" spans="1:12">
      <c r="A134" s="128" t="str">
        <f>'Obra Civil'!A140</f>
        <v>13.3.9</v>
      </c>
      <c r="B134" s="271" t="str">
        <f>'Obra Civil'!B140</f>
        <v>#70 mm²</v>
      </c>
      <c r="C134" s="272"/>
      <c r="D134" s="273"/>
      <c r="E134" s="129" t="str">
        <f>'Obra Civil'!C140</f>
        <v>m</v>
      </c>
      <c r="F134" s="130">
        <f>'Obra Civil'!G140</f>
        <v>100</v>
      </c>
      <c r="G134" s="131">
        <f>'Obra Civil'!D140</f>
        <v>20</v>
      </c>
      <c r="H134" s="132">
        <v>0</v>
      </c>
      <c r="I134" s="132">
        <v>0</v>
      </c>
      <c r="J134" s="132">
        <f t="shared" si="21"/>
        <v>2000</v>
      </c>
      <c r="K134" s="132">
        <f t="shared" si="22"/>
        <v>0</v>
      </c>
      <c r="L134" s="133">
        <f t="shared" si="23"/>
        <v>0</v>
      </c>
    </row>
    <row r="135" spans="1:12">
      <c r="A135" s="128" t="str">
        <f>'Obra Civil'!A141</f>
        <v>13.3.10</v>
      </c>
      <c r="B135" s="271" t="str">
        <f>'Obra Civil'!B141</f>
        <v>#120 mm²</v>
      </c>
      <c r="C135" s="272"/>
      <c r="D135" s="273"/>
      <c r="E135" s="129" t="str">
        <f>'Obra Civil'!C141</f>
        <v>m</v>
      </c>
      <c r="F135" s="130">
        <f>'Obra Civil'!G141</f>
        <v>100</v>
      </c>
      <c r="G135" s="131">
        <f>'Obra Civil'!D141</f>
        <v>80</v>
      </c>
      <c r="H135" s="132">
        <v>0</v>
      </c>
      <c r="I135" s="132">
        <v>0</v>
      </c>
      <c r="J135" s="132">
        <f t="shared" si="21"/>
        <v>8000</v>
      </c>
      <c r="K135" s="132">
        <f t="shared" si="22"/>
        <v>0</v>
      </c>
      <c r="L135" s="133">
        <f t="shared" si="23"/>
        <v>0</v>
      </c>
    </row>
    <row r="136" spans="1:12">
      <c r="A136" s="125" t="str">
        <f>'Obra Civil'!A142</f>
        <v>13.4</v>
      </c>
      <c r="B136" s="291" t="str">
        <f>'Obra Civil'!B142</f>
        <v>ILUMINAÇÃO E TOMADAS</v>
      </c>
      <c r="C136" s="292"/>
      <c r="D136" s="293"/>
      <c r="E136" s="129"/>
      <c r="F136" s="130"/>
      <c r="G136" s="131"/>
      <c r="H136" s="132"/>
      <c r="I136" s="132"/>
      <c r="J136" s="132"/>
      <c r="K136" s="132"/>
      <c r="L136" s="133">
        <f t="shared" si="23"/>
        <v>0</v>
      </c>
    </row>
    <row r="137" spans="1:12">
      <c r="A137" s="128" t="str">
        <f>'Obra Civil'!A143</f>
        <v>13.4.1</v>
      </c>
      <c r="B137" s="271" t="str">
        <f>'Obra Civil'!B143</f>
        <v>Tomada universal, circular, 2P+T, 15A/250v, cor preta, completa</v>
      </c>
      <c r="C137" s="272"/>
      <c r="D137" s="273"/>
      <c r="E137" s="129" t="str">
        <f>'Obra Civil'!C143</f>
        <v>un</v>
      </c>
      <c r="F137" s="130">
        <f>'Obra Civil'!G143</f>
        <v>12.94</v>
      </c>
      <c r="G137" s="131">
        <f>'Obra Civil'!D143</f>
        <v>84</v>
      </c>
      <c r="H137" s="132">
        <v>0</v>
      </c>
      <c r="I137" s="132">
        <v>0</v>
      </c>
      <c r="J137" s="132">
        <f t="shared" ref="J137:J148" si="24">F137*G137</f>
        <v>1086.96</v>
      </c>
      <c r="K137" s="132">
        <f t="shared" ref="K137:K148" si="25">H137*F137</f>
        <v>0</v>
      </c>
      <c r="L137" s="133">
        <f t="shared" si="23"/>
        <v>0</v>
      </c>
    </row>
    <row r="138" spans="1:12">
      <c r="A138" s="128" t="str">
        <f>'Obra Civil'!A144</f>
        <v>13.4.2</v>
      </c>
      <c r="B138" s="271" t="str">
        <f>'Obra Civil'!B144</f>
        <v>Tomada universal, circular, 3P, 20A/250v, cor preta, completa</v>
      </c>
      <c r="C138" s="272"/>
      <c r="D138" s="273"/>
      <c r="E138" s="129" t="str">
        <f>'Obra Civil'!C144</f>
        <v>un</v>
      </c>
      <c r="F138" s="130">
        <f>'Obra Civil'!G144</f>
        <v>14.81</v>
      </c>
      <c r="G138" s="131">
        <f>'Obra Civil'!D144</f>
        <v>20</v>
      </c>
      <c r="H138" s="132">
        <v>0</v>
      </c>
      <c r="I138" s="132">
        <v>0</v>
      </c>
      <c r="J138" s="132">
        <f t="shared" si="24"/>
        <v>296.2</v>
      </c>
      <c r="K138" s="132">
        <f t="shared" si="25"/>
        <v>0</v>
      </c>
      <c r="L138" s="133">
        <f t="shared" si="23"/>
        <v>0</v>
      </c>
    </row>
    <row r="139" spans="1:12">
      <c r="A139" s="128" t="str">
        <f>'Obra Civil'!A145</f>
        <v>13.4.3</v>
      </c>
      <c r="B139" s="271" t="str">
        <f>'Obra Civil'!B145</f>
        <v>Interruptor simples 10 A, completa</v>
      </c>
      <c r="C139" s="272"/>
      <c r="D139" s="273"/>
      <c r="E139" s="129" t="str">
        <f>'Obra Civil'!C145</f>
        <v>un</v>
      </c>
      <c r="F139" s="130">
        <f>'Obra Civil'!G145</f>
        <v>7.34</v>
      </c>
      <c r="G139" s="131">
        <f>'Obra Civil'!D145</f>
        <v>38</v>
      </c>
      <c r="H139" s="132">
        <v>0</v>
      </c>
      <c r="I139" s="132">
        <v>0</v>
      </c>
      <c r="J139" s="132">
        <f t="shared" si="24"/>
        <v>278.92</v>
      </c>
      <c r="K139" s="132">
        <f t="shared" si="25"/>
        <v>0</v>
      </c>
      <c r="L139" s="133">
        <f t="shared" si="23"/>
        <v>0</v>
      </c>
    </row>
    <row r="140" spans="1:12">
      <c r="A140" s="128" t="str">
        <f>'Obra Civil'!A146</f>
        <v>13.4.4</v>
      </c>
      <c r="B140" s="271" t="str">
        <f>'Obra Civil'!B146</f>
        <v>Interruptor duas seções 10A por seção, completa</v>
      </c>
      <c r="C140" s="272"/>
      <c r="D140" s="273"/>
      <c r="E140" s="129" t="str">
        <f>'Obra Civil'!C146</f>
        <v>un</v>
      </c>
      <c r="F140" s="130">
        <f>'Obra Civil'!G146</f>
        <v>9.89</v>
      </c>
      <c r="G140" s="131">
        <f>'Obra Civil'!D146</f>
        <v>1</v>
      </c>
      <c r="H140" s="132">
        <v>0</v>
      </c>
      <c r="I140" s="132">
        <v>0</v>
      </c>
      <c r="J140" s="132">
        <f t="shared" si="24"/>
        <v>9.89</v>
      </c>
      <c r="K140" s="132">
        <f t="shared" si="25"/>
        <v>0</v>
      </c>
      <c r="L140" s="133">
        <f t="shared" si="23"/>
        <v>0</v>
      </c>
    </row>
    <row r="141" spans="1:12">
      <c r="A141" s="128" t="str">
        <f>'Obra Civil'!A147</f>
        <v>13.4.5</v>
      </c>
      <c r="B141" s="271" t="str">
        <f>'Obra Civil'!B147</f>
        <v>Interruptor com dimmer, completa</v>
      </c>
      <c r="C141" s="272"/>
      <c r="D141" s="273"/>
      <c r="E141" s="129" t="str">
        <f>'Obra Civil'!C147</f>
        <v>un</v>
      </c>
      <c r="F141" s="130">
        <f>'Obra Civil'!G147</f>
        <v>12.78</v>
      </c>
      <c r="G141" s="131">
        <f>'Obra Civil'!D147</f>
        <v>1</v>
      </c>
      <c r="H141" s="132">
        <v>0</v>
      </c>
      <c r="I141" s="132">
        <v>0</v>
      </c>
      <c r="J141" s="132">
        <f t="shared" si="24"/>
        <v>12.78</v>
      </c>
      <c r="K141" s="132">
        <f t="shared" si="25"/>
        <v>0</v>
      </c>
      <c r="L141" s="133">
        <f t="shared" si="23"/>
        <v>0</v>
      </c>
    </row>
    <row r="142" spans="1:12">
      <c r="A142" s="128" t="str">
        <f>'Obra Civil'!A148</f>
        <v>13.4.6</v>
      </c>
      <c r="B142" s="271" t="str">
        <f>'Obra Civil'!B148</f>
        <v>Luminárias 2x40 W completa</v>
      </c>
      <c r="C142" s="272"/>
      <c r="D142" s="273"/>
      <c r="E142" s="129" t="str">
        <f>'Obra Civil'!C148</f>
        <v>un</v>
      </c>
      <c r="F142" s="130">
        <f>'Obra Civil'!G148</f>
        <v>77.13</v>
      </c>
      <c r="G142" s="131">
        <f>'Obra Civil'!D148</f>
        <v>52</v>
      </c>
      <c r="H142" s="132">
        <v>0</v>
      </c>
      <c r="I142" s="132">
        <v>0</v>
      </c>
      <c r="J142" s="132">
        <f t="shared" si="24"/>
        <v>4010.7599999999998</v>
      </c>
      <c r="K142" s="132">
        <f t="shared" si="25"/>
        <v>0</v>
      </c>
      <c r="L142" s="133">
        <f t="shared" si="23"/>
        <v>0</v>
      </c>
    </row>
    <row r="143" spans="1:12">
      <c r="A143" s="128" t="str">
        <f>'Obra Civil'!A149</f>
        <v>13.4.7</v>
      </c>
      <c r="B143" s="271" t="str">
        <f>'Obra Civil'!B149</f>
        <v>Luminárias 2x20 W completa</v>
      </c>
      <c r="C143" s="272"/>
      <c r="D143" s="273"/>
      <c r="E143" s="129" t="str">
        <f>'Obra Civil'!C149</f>
        <v>un</v>
      </c>
      <c r="F143" s="130">
        <f>'Obra Civil'!G149</f>
        <v>59.65</v>
      </c>
      <c r="G143" s="131">
        <f>'Obra Civil'!D149</f>
        <v>8</v>
      </c>
      <c r="H143" s="132">
        <v>0</v>
      </c>
      <c r="I143" s="132">
        <v>0</v>
      </c>
      <c r="J143" s="132">
        <f t="shared" si="24"/>
        <v>477.2</v>
      </c>
      <c r="K143" s="132">
        <f t="shared" si="25"/>
        <v>0</v>
      </c>
      <c r="L143" s="133">
        <f t="shared" si="23"/>
        <v>0</v>
      </c>
    </row>
    <row r="144" spans="1:12">
      <c r="A144" s="128" t="str">
        <f>'Obra Civil'!A150</f>
        <v>13.4.8</v>
      </c>
      <c r="B144" s="271" t="str">
        <f>'Obra Civil'!B150</f>
        <v>Luminárias incandescentes 100W</v>
      </c>
      <c r="C144" s="272"/>
      <c r="D144" s="273"/>
      <c r="E144" s="129" t="str">
        <f>'Obra Civil'!C150</f>
        <v>un</v>
      </c>
      <c r="F144" s="130">
        <f>'Obra Civil'!G150</f>
        <v>23.3</v>
      </c>
      <c r="G144" s="131">
        <f>'Obra Civil'!D150</f>
        <v>6</v>
      </c>
      <c r="H144" s="132">
        <v>0</v>
      </c>
      <c r="I144" s="132">
        <v>0</v>
      </c>
      <c r="J144" s="132">
        <f t="shared" si="24"/>
        <v>139.80000000000001</v>
      </c>
      <c r="K144" s="132">
        <f t="shared" si="25"/>
        <v>0</v>
      </c>
      <c r="L144" s="133">
        <f t="shared" si="23"/>
        <v>0</v>
      </c>
    </row>
    <row r="145" spans="1:12">
      <c r="A145" s="128" t="str">
        <f>'Obra Civil'!A151</f>
        <v>13.4.9</v>
      </c>
      <c r="B145" s="271" t="str">
        <f>'Obra Civil'!B151</f>
        <v>Arandelas 100W</v>
      </c>
      <c r="C145" s="272"/>
      <c r="D145" s="273"/>
      <c r="E145" s="129" t="str">
        <f>'Obra Civil'!C151</f>
        <v>un</v>
      </c>
      <c r="F145" s="130">
        <f>'Obra Civil'!G151</f>
        <v>28.54</v>
      </c>
      <c r="G145" s="131">
        <f>'Obra Civil'!D151</f>
        <v>12</v>
      </c>
      <c r="H145" s="132">
        <v>0</v>
      </c>
      <c r="I145" s="132">
        <v>0</v>
      </c>
      <c r="J145" s="132">
        <f t="shared" si="24"/>
        <v>342.48</v>
      </c>
      <c r="K145" s="132">
        <f t="shared" si="25"/>
        <v>0</v>
      </c>
      <c r="L145" s="133">
        <f t="shared" si="23"/>
        <v>0</v>
      </c>
    </row>
    <row r="146" spans="1:12">
      <c r="A146" s="128" t="str">
        <f>'Obra Civil'!A152</f>
        <v>13.4.10</v>
      </c>
      <c r="B146" s="271" t="str">
        <f>'Obra Civil'!B152</f>
        <v>Caixas de passagem 4x4"para tomada/interruptor</v>
      </c>
      <c r="C146" s="272"/>
      <c r="D146" s="273"/>
      <c r="E146" s="129" t="str">
        <f>'Obra Civil'!C152</f>
        <v>un</v>
      </c>
      <c r="F146" s="130">
        <f>'Obra Civil'!G152</f>
        <v>1.79</v>
      </c>
      <c r="G146" s="131">
        <f>'Obra Civil'!D152</f>
        <v>32</v>
      </c>
      <c r="H146" s="132">
        <v>0</v>
      </c>
      <c r="I146" s="132">
        <v>32</v>
      </c>
      <c r="J146" s="132">
        <f t="shared" si="24"/>
        <v>57.28</v>
      </c>
      <c r="K146" s="132">
        <f t="shared" si="25"/>
        <v>0</v>
      </c>
      <c r="L146" s="133">
        <f t="shared" si="23"/>
        <v>57.28</v>
      </c>
    </row>
    <row r="147" spans="1:12">
      <c r="A147" s="128" t="str">
        <f>'Obra Civil'!A153</f>
        <v>13.4.11</v>
      </c>
      <c r="B147" s="271" t="str">
        <f>'Obra Civil'!B153</f>
        <v>Caixa de passagem 4x2" para interruptor e tomada</v>
      </c>
      <c r="C147" s="272"/>
      <c r="D147" s="273"/>
      <c r="E147" s="129" t="str">
        <f>'Obra Civil'!C153</f>
        <v>un</v>
      </c>
      <c r="F147" s="130">
        <f>'Obra Civil'!G153</f>
        <v>1.1200000000000001</v>
      </c>
      <c r="G147" s="131">
        <f>'Obra Civil'!D153</f>
        <v>79</v>
      </c>
      <c r="H147" s="132">
        <v>0</v>
      </c>
      <c r="I147" s="132">
        <v>79</v>
      </c>
      <c r="J147" s="132">
        <f t="shared" si="24"/>
        <v>88.48</v>
      </c>
      <c r="K147" s="132">
        <f t="shared" si="25"/>
        <v>0</v>
      </c>
      <c r="L147" s="133">
        <f t="shared" si="23"/>
        <v>88.48</v>
      </c>
    </row>
    <row r="148" spans="1:12" ht="12" customHeight="1">
      <c r="A148" s="128" t="str">
        <f>'Obra Civil'!A154</f>
        <v>13.4.12</v>
      </c>
      <c r="B148" s="271" t="str">
        <f>'Obra Civil'!B154</f>
        <v>Caixa de passagem de ferro esmaltada octogonal 4x4"</v>
      </c>
      <c r="C148" s="272"/>
      <c r="D148" s="273"/>
      <c r="E148" s="129" t="str">
        <f>'Obra Civil'!C154</f>
        <v>un</v>
      </c>
      <c r="F148" s="130">
        <f>'Obra Civil'!G154</f>
        <v>2.04</v>
      </c>
      <c r="G148" s="131">
        <f>'Obra Civil'!D154</f>
        <v>70</v>
      </c>
      <c r="H148" s="132">
        <v>0</v>
      </c>
      <c r="I148" s="132">
        <v>70</v>
      </c>
      <c r="J148" s="132">
        <f t="shared" si="24"/>
        <v>142.80000000000001</v>
      </c>
      <c r="K148" s="132">
        <f t="shared" si="25"/>
        <v>0</v>
      </c>
      <c r="L148" s="133">
        <f t="shared" si="23"/>
        <v>142.80000000000001</v>
      </c>
    </row>
    <row r="149" spans="1:12">
      <c r="A149" s="125" t="str">
        <f>'Obra Civil'!A155</f>
        <v>13.5</v>
      </c>
      <c r="B149" s="291" t="str">
        <f>'Obra Civil'!B155</f>
        <v>INSTALAÇÕES DE REDE ESTRUTURADA</v>
      </c>
      <c r="C149" s="292"/>
      <c r="D149" s="293"/>
      <c r="E149" s="129"/>
      <c r="F149" s="130"/>
      <c r="G149" s="131"/>
      <c r="H149" s="132"/>
      <c r="I149" s="132"/>
      <c r="J149" s="132"/>
      <c r="K149" s="132"/>
      <c r="L149" s="133">
        <f t="shared" si="23"/>
        <v>0</v>
      </c>
    </row>
    <row r="150" spans="1:12">
      <c r="A150" s="128" t="str">
        <f>'Obra Civil'!A156</f>
        <v>13.5.1</v>
      </c>
      <c r="B150" s="271" t="str">
        <f>'Obra Civil'!B156</f>
        <v>EQUIPAMENTOS PASSIVOS</v>
      </c>
      <c r="C150" s="272"/>
      <c r="D150" s="273"/>
      <c r="E150" s="129"/>
      <c r="F150" s="130"/>
      <c r="G150" s="131"/>
      <c r="H150" s="132"/>
      <c r="I150" s="132"/>
      <c r="J150" s="132"/>
      <c r="K150" s="132"/>
      <c r="L150" s="133">
        <f t="shared" si="23"/>
        <v>0</v>
      </c>
    </row>
    <row r="151" spans="1:12">
      <c r="A151" s="128" t="str">
        <f>'Obra Civil'!A157</f>
        <v>13.5.1.1</v>
      </c>
      <c r="B151" s="271" t="str">
        <f>'Obra Civil'!B157</f>
        <v>Patch Panel 19"  - 24 portas, Categoria 6</v>
      </c>
      <c r="C151" s="272"/>
      <c r="D151" s="273"/>
      <c r="E151" s="129" t="str">
        <f>'Obra Civil'!C157</f>
        <v xml:space="preserve">un </v>
      </c>
      <c r="F151" s="130">
        <f>'Obra Civil'!G157</f>
        <v>532.77</v>
      </c>
      <c r="G151" s="131">
        <f>'Obra Civil'!D157</f>
        <v>2</v>
      </c>
      <c r="H151" s="132">
        <v>0</v>
      </c>
      <c r="I151" s="132">
        <v>0</v>
      </c>
      <c r="J151" s="132">
        <f t="shared" ref="J151:J158" si="26">F151*G151</f>
        <v>1065.54</v>
      </c>
      <c r="K151" s="132">
        <f t="shared" ref="K151:K158" si="27">H151*F151</f>
        <v>0</v>
      </c>
      <c r="L151" s="133">
        <f t="shared" si="23"/>
        <v>0</v>
      </c>
    </row>
    <row r="152" spans="1:12">
      <c r="A152" s="128" t="str">
        <f>'Obra Civil'!A158</f>
        <v>13.5.1.2</v>
      </c>
      <c r="B152" s="271" t="str">
        <f>'Obra Civil'!B158</f>
        <v>Switch de 24 portas</v>
      </c>
      <c r="C152" s="272"/>
      <c r="D152" s="273"/>
      <c r="E152" s="129" t="str">
        <f>'Obra Civil'!C158</f>
        <v xml:space="preserve">un </v>
      </c>
      <c r="F152" s="130">
        <f>'Obra Civil'!G158</f>
        <v>735.12</v>
      </c>
      <c r="G152" s="131">
        <f>'Obra Civil'!D158</f>
        <v>2</v>
      </c>
      <c r="H152" s="132">
        <v>0</v>
      </c>
      <c r="I152" s="132">
        <v>0</v>
      </c>
      <c r="J152" s="132">
        <f t="shared" si="26"/>
        <v>1470.24</v>
      </c>
      <c r="K152" s="132">
        <f t="shared" si="27"/>
        <v>0</v>
      </c>
      <c r="L152" s="133">
        <f t="shared" si="23"/>
        <v>0</v>
      </c>
    </row>
    <row r="153" spans="1:12">
      <c r="A153" s="128" t="str">
        <f>'Obra Civil'!A159</f>
        <v>13.5.1.3</v>
      </c>
      <c r="B153" s="271" t="str">
        <f>'Obra Civil'!B159</f>
        <v>Bloco 110 para rack 19” 100 pares</v>
      </c>
      <c r="C153" s="272"/>
      <c r="D153" s="273"/>
      <c r="E153" s="129" t="str">
        <f>'Obra Civil'!C159</f>
        <v xml:space="preserve">un </v>
      </c>
      <c r="F153" s="130">
        <f>'Obra Civil'!G159</f>
        <v>316.5</v>
      </c>
      <c r="G153" s="131">
        <f>'Obra Civil'!D159</f>
        <v>1</v>
      </c>
      <c r="H153" s="132">
        <v>0</v>
      </c>
      <c r="I153" s="132">
        <v>0</v>
      </c>
      <c r="J153" s="132">
        <f t="shared" si="26"/>
        <v>316.5</v>
      </c>
      <c r="K153" s="132">
        <f t="shared" si="27"/>
        <v>0</v>
      </c>
      <c r="L153" s="133">
        <f t="shared" si="23"/>
        <v>0</v>
      </c>
    </row>
    <row r="154" spans="1:12">
      <c r="A154" s="128" t="str">
        <f>'Obra Civil'!A160</f>
        <v>13.5.1.4</v>
      </c>
      <c r="B154" s="271" t="str">
        <f>'Obra Civil'!B160</f>
        <v xml:space="preserve">Guia de Cabos Frontal, fechado </v>
      </c>
      <c r="C154" s="272"/>
      <c r="D154" s="273"/>
      <c r="E154" s="129" t="str">
        <f>'Obra Civil'!C160</f>
        <v xml:space="preserve">un </v>
      </c>
      <c r="F154" s="130">
        <f>'Obra Civil'!G160</f>
        <v>23.5</v>
      </c>
      <c r="G154" s="131">
        <f>'Obra Civil'!D160</f>
        <v>4</v>
      </c>
      <c r="H154" s="132">
        <v>0</v>
      </c>
      <c r="I154" s="132">
        <v>0</v>
      </c>
      <c r="J154" s="132">
        <f t="shared" si="26"/>
        <v>94</v>
      </c>
      <c r="K154" s="132">
        <f t="shared" si="27"/>
        <v>0</v>
      </c>
      <c r="L154" s="133">
        <f t="shared" si="23"/>
        <v>0</v>
      </c>
    </row>
    <row r="155" spans="1:12">
      <c r="A155" s="128" t="str">
        <f>'Obra Civil'!A161</f>
        <v>13.5.1.5</v>
      </c>
      <c r="B155" s="271" t="str">
        <f>'Obra Civil'!B161</f>
        <v>Guia de Cabos Traseiro</v>
      </c>
      <c r="C155" s="272"/>
      <c r="D155" s="273"/>
      <c r="E155" s="129" t="str">
        <f>'Obra Civil'!C161</f>
        <v xml:space="preserve">un </v>
      </c>
      <c r="F155" s="130">
        <f>'Obra Civil'!G161</f>
        <v>19.600000000000001</v>
      </c>
      <c r="G155" s="131">
        <f>'Obra Civil'!D161</f>
        <v>4</v>
      </c>
      <c r="H155" s="132">
        <v>0</v>
      </c>
      <c r="I155" s="132">
        <v>0</v>
      </c>
      <c r="J155" s="132">
        <f t="shared" si="26"/>
        <v>78.400000000000006</v>
      </c>
      <c r="K155" s="132">
        <f t="shared" si="27"/>
        <v>0</v>
      </c>
      <c r="L155" s="133">
        <f t="shared" si="23"/>
        <v>0</v>
      </c>
    </row>
    <row r="156" spans="1:12">
      <c r="A156" s="128" t="str">
        <f>'Obra Civil'!A162</f>
        <v>13.5.1.6</v>
      </c>
      <c r="B156" s="271" t="str">
        <f>'Obra Civil'!B162</f>
        <v>Trava Path Panel</v>
      </c>
      <c r="C156" s="272"/>
      <c r="D156" s="273"/>
      <c r="E156" s="129" t="str">
        <f>'Obra Civil'!C162</f>
        <v xml:space="preserve">un </v>
      </c>
      <c r="F156" s="130">
        <f>'Obra Civil'!G162</f>
        <v>12.3</v>
      </c>
      <c r="G156" s="131">
        <f>'Obra Civil'!D162</f>
        <v>4</v>
      </c>
      <c r="H156" s="132">
        <v>0</v>
      </c>
      <c r="I156" s="132">
        <v>0</v>
      </c>
      <c r="J156" s="132">
        <f t="shared" si="26"/>
        <v>49.2</v>
      </c>
      <c r="K156" s="132">
        <f t="shared" si="27"/>
        <v>0</v>
      </c>
      <c r="L156" s="133">
        <f t="shared" si="23"/>
        <v>0</v>
      </c>
    </row>
    <row r="157" spans="1:12">
      <c r="A157" s="128" t="str">
        <f>'Obra Civil'!A163</f>
        <v>13.5.1.7</v>
      </c>
      <c r="B157" s="271" t="str">
        <f>'Obra Civil'!B163</f>
        <v xml:space="preserve">Guia de Cabos Vertical, fechado </v>
      </c>
      <c r="C157" s="272"/>
      <c r="D157" s="273"/>
      <c r="E157" s="129" t="str">
        <f>'Obra Civil'!C163</f>
        <v xml:space="preserve">un </v>
      </c>
      <c r="F157" s="130">
        <f>'Obra Civil'!G163</f>
        <v>16.329999999999998</v>
      </c>
      <c r="G157" s="131">
        <f>'Obra Civil'!D163</f>
        <v>2</v>
      </c>
      <c r="H157" s="132">
        <v>0</v>
      </c>
      <c r="I157" s="132">
        <v>0</v>
      </c>
      <c r="J157" s="132">
        <f t="shared" si="26"/>
        <v>32.659999999999997</v>
      </c>
      <c r="K157" s="132">
        <f t="shared" si="27"/>
        <v>0</v>
      </c>
      <c r="L157" s="133">
        <f t="shared" si="23"/>
        <v>0</v>
      </c>
    </row>
    <row r="158" spans="1:12">
      <c r="A158" s="128" t="str">
        <f>'Obra Civil'!A164</f>
        <v>13.5.1.8</v>
      </c>
      <c r="B158" s="271" t="str">
        <f>'Obra Civil'!B164</f>
        <v xml:space="preserve">Guia de Cabos Superior, fechado </v>
      </c>
      <c r="C158" s="272"/>
      <c r="D158" s="273"/>
      <c r="E158" s="129" t="str">
        <f>'Obra Civil'!C164</f>
        <v xml:space="preserve">un </v>
      </c>
      <c r="F158" s="130">
        <f>'Obra Civil'!G164</f>
        <v>52.43</v>
      </c>
      <c r="G158" s="131">
        <f>'Obra Civil'!D164</f>
        <v>1</v>
      </c>
      <c r="H158" s="132">
        <v>0</v>
      </c>
      <c r="I158" s="132">
        <v>0</v>
      </c>
      <c r="J158" s="132">
        <f t="shared" si="26"/>
        <v>52.43</v>
      </c>
      <c r="K158" s="132">
        <f t="shared" si="27"/>
        <v>0</v>
      </c>
      <c r="L158" s="133">
        <f t="shared" si="23"/>
        <v>0</v>
      </c>
    </row>
    <row r="159" spans="1:12">
      <c r="A159" s="128" t="str">
        <f>'Obra Civil'!A165</f>
        <v>13.5.2</v>
      </c>
      <c r="B159" s="271" t="str">
        <f>'Obra Civil'!B165</f>
        <v>CABOS EM PAR TRANÇADOS</v>
      </c>
      <c r="C159" s="272"/>
      <c r="D159" s="273"/>
      <c r="E159" s="129"/>
      <c r="F159" s="130"/>
      <c r="G159" s="131"/>
      <c r="H159" s="132"/>
      <c r="I159" s="132"/>
      <c r="J159" s="132"/>
      <c r="K159" s="132"/>
      <c r="L159" s="133">
        <f t="shared" si="23"/>
        <v>0</v>
      </c>
    </row>
    <row r="160" spans="1:12">
      <c r="A160" s="128" t="str">
        <f>'Obra Civil'!A166</f>
        <v>13.5.2.1</v>
      </c>
      <c r="B160" s="271" t="str">
        <f>'Obra Civil'!B166</f>
        <v>Cabo par trançado não blindado (UTP)-4 pares 24 AWG,100 Ohms - Categoria 6</v>
      </c>
      <c r="C160" s="272"/>
      <c r="D160" s="273"/>
      <c r="E160" s="129" t="str">
        <f>'Obra Civil'!C166</f>
        <v>m</v>
      </c>
      <c r="F160" s="130">
        <f>'Obra Civil'!G166</f>
        <v>1.42</v>
      </c>
      <c r="G160" s="131">
        <f>'Obra Civil'!D166</f>
        <v>480</v>
      </c>
      <c r="H160" s="132">
        <v>0</v>
      </c>
      <c r="I160" s="132">
        <v>0</v>
      </c>
      <c r="J160" s="132">
        <f t="shared" ref="J160:J167" si="28">F160*G160</f>
        <v>681.59999999999991</v>
      </c>
      <c r="K160" s="132">
        <f t="shared" ref="K160:K167" si="29">H160*F160</f>
        <v>0</v>
      </c>
      <c r="L160" s="133">
        <f t="shared" si="23"/>
        <v>0</v>
      </c>
    </row>
    <row r="161" spans="1:12">
      <c r="A161" s="128" t="str">
        <f>'Obra Civil'!A167</f>
        <v>13.5.2.2</v>
      </c>
      <c r="B161" s="271" t="str">
        <f>'Obra Civil'!B167</f>
        <v>Cabo telefônico interno CI-50, 20 pares</v>
      </c>
      <c r="C161" s="272"/>
      <c r="D161" s="273"/>
      <c r="E161" s="129" t="str">
        <f>'Obra Civil'!C167</f>
        <v>m</v>
      </c>
      <c r="F161" s="130">
        <f>'Obra Civil'!G167</f>
        <v>4.96</v>
      </c>
      <c r="G161" s="131">
        <f>'Obra Civil'!D167</f>
        <v>6</v>
      </c>
      <c r="H161" s="132">
        <v>0</v>
      </c>
      <c r="I161" s="132">
        <v>0</v>
      </c>
      <c r="J161" s="132">
        <f t="shared" si="28"/>
        <v>29.759999999999998</v>
      </c>
      <c r="K161" s="132">
        <f t="shared" si="29"/>
        <v>0</v>
      </c>
      <c r="L161" s="133">
        <f t="shared" si="23"/>
        <v>0</v>
      </c>
    </row>
    <row r="162" spans="1:12">
      <c r="A162" s="128" t="str">
        <f>'Obra Civil'!A168</f>
        <v>13.5.2.3</v>
      </c>
      <c r="B162" s="271" t="str">
        <f>'Obra Civil'!B168</f>
        <v>Cabo coaxial</v>
      </c>
      <c r="C162" s="272"/>
      <c r="D162" s="273"/>
      <c r="E162" s="129" t="str">
        <f>'Obra Civil'!C168</f>
        <v>m</v>
      </c>
      <c r="F162" s="130">
        <f>'Obra Civil'!G168</f>
        <v>3.98</v>
      </c>
      <c r="G162" s="131">
        <f>'Obra Civil'!D168</f>
        <v>35</v>
      </c>
      <c r="H162" s="132">
        <v>0</v>
      </c>
      <c r="I162" s="132">
        <v>0</v>
      </c>
      <c r="J162" s="132">
        <f t="shared" si="28"/>
        <v>139.30000000000001</v>
      </c>
      <c r="K162" s="132">
        <f t="shared" si="29"/>
        <v>0</v>
      </c>
      <c r="L162" s="133">
        <f t="shared" si="23"/>
        <v>0</v>
      </c>
    </row>
    <row r="163" spans="1:12">
      <c r="A163" s="125" t="str">
        <f>'Obra Civil'!A169</f>
        <v>13.5.3</v>
      </c>
      <c r="B163" s="291" t="str">
        <f>'Obra Civil'!B169</f>
        <v>CABOS DE CONEXÃO</v>
      </c>
      <c r="C163" s="292"/>
      <c r="D163" s="293"/>
      <c r="E163" s="129"/>
      <c r="F163" s="130">
        <f>'Obra Civil'!G169</f>
        <v>0</v>
      </c>
      <c r="G163" s="131">
        <f>'Obra Civil'!D169</f>
        <v>0</v>
      </c>
      <c r="H163" s="132">
        <v>0</v>
      </c>
      <c r="I163" s="132">
        <v>0</v>
      </c>
      <c r="J163" s="132">
        <f t="shared" si="28"/>
        <v>0</v>
      </c>
      <c r="K163" s="132">
        <f t="shared" si="29"/>
        <v>0</v>
      </c>
      <c r="L163" s="133">
        <f t="shared" si="23"/>
        <v>0</v>
      </c>
    </row>
    <row r="164" spans="1:12">
      <c r="A164" s="128" t="str">
        <f>'Obra Civil'!A170</f>
        <v>13.5.3.1</v>
      </c>
      <c r="B164" s="271" t="str">
        <f>'Obra Civil'!B170</f>
        <v>Cabos de conexões – Patch Cord ultra flexível com RJ 45 nas 2 pontas - 1,50 metros</v>
      </c>
      <c r="C164" s="272"/>
      <c r="D164" s="273"/>
      <c r="E164" s="129" t="str">
        <f>'Obra Civil'!C170</f>
        <v xml:space="preserve">un </v>
      </c>
      <c r="F164" s="130">
        <f>'Obra Civil'!G170</f>
        <v>8.35</v>
      </c>
      <c r="G164" s="131">
        <f>'Obra Civil'!D170</f>
        <v>24</v>
      </c>
      <c r="H164" s="132">
        <v>0</v>
      </c>
      <c r="I164" s="132">
        <v>0</v>
      </c>
      <c r="J164" s="132">
        <f t="shared" si="28"/>
        <v>200.39999999999998</v>
      </c>
      <c r="K164" s="132">
        <f t="shared" si="29"/>
        <v>0</v>
      </c>
      <c r="L164" s="133">
        <f t="shared" si="23"/>
        <v>0</v>
      </c>
    </row>
    <row r="165" spans="1:12">
      <c r="A165" s="128" t="str">
        <f>'Obra Civil'!A171</f>
        <v>13.5.3.2</v>
      </c>
      <c r="B165" s="271" t="str">
        <f>'Obra Civil'!B171</f>
        <v>Cabos de conexões – Patch cord 110 / RJ-45 1 par -1,50m</v>
      </c>
      <c r="C165" s="272"/>
      <c r="D165" s="273"/>
      <c r="E165" s="129" t="str">
        <f>'Obra Civil'!C171</f>
        <v xml:space="preserve">un </v>
      </c>
      <c r="F165" s="130">
        <f>'Obra Civil'!G171</f>
        <v>7.17</v>
      </c>
      <c r="G165" s="131">
        <f>'Obra Civil'!D171</f>
        <v>15</v>
      </c>
      <c r="H165" s="132">
        <v>0</v>
      </c>
      <c r="I165" s="132">
        <v>0</v>
      </c>
      <c r="J165" s="132">
        <f t="shared" si="28"/>
        <v>107.55</v>
      </c>
      <c r="K165" s="132">
        <f t="shared" si="29"/>
        <v>0</v>
      </c>
      <c r="L165" s="133">
        <f t="shared" si="23"/>
        <v>0</v>
      </c>
    </row>
    <row r="166" spans="1:12">
      <c r="A166" s="128" t="str">
        <f>'Obra Civil'!A172</f>
        <v>13.5.3.3</v>
      </c>
      <c r="B166" s="271" t="str">
        <f>'Obra Civil'!B172</f>
        <v>Cabos de conexões – Patch Cord ultra flexível com RJ 45 em 1 ponta - 1,50 metros</v>
      </c>
      <c r="C166" s="272"/>
      <c r="D166" s="273"/>
      <c r="E166" s="129" t="str">
        <f>'Obra Civil'!C172</f>
        <v xml:space="preserve">un </v>
      </c>
      <c r="F166" s="130">
        <f>'Obra Civil'!G172</f>
        <v>7.62</v>
      </c>
      <c r="G166" s="131">
        <f>'Obra Civil'!D172</f>
        <v>24</v>
      </c>
      <c r="H166" s="132">
        <v>0</v>
      </c>
      <c r="I166" s="132">
        <v>0</v>
      </c>
      <c r="J166" s="132">
        <f t="shared" si="28"/>
        <v>182.88</v>
      </c>
      <c r="K166" s="132">
        <f t="shared" si="29"/>
        <v>0</v>
      </c>
      <c r="L166" s="133">
        <f t="shared" si="23"/>
        <v>0</v>
      </c>
    </row>
    <row r="167" spans="1:12">
      <c r="A167" s="128" t="str">
        <f>'Obra Civil'!A173</f>
        <v>13.5.3.4</v>
      </c>
      <c r="B167" s="271" t="str">
        <f>'Obra Civil'!B173</f>
        <v>Cabos de conexões – Patch Cord ultra flexível com RJ 45 nas 2 pontas - 3,0 metros</v>
      </c>
      <c r="C167" s="272"/>
      <c r="D167" s="273"/>
      <c r="E167" s="129" t="str">
        <f>'Obra Civil'!C173</f>
        <v xml:space="preserve">un </v>
      </c>
      <c r="F167" s="130">
        <f>'Obra Civil'!G173</f>
        <v>100</v>
      </c>
      <c r="G167" s="131">
        <f>'Obra Civil'!D173</f>
        <v>24</v>
      </c>
      <c r="H167" s="132">
        <v>0</v>
      </c>
      <c r="I167" s="132">
        <v>0</v>
      </c>
      <c r="J167" s="132">
        <f t="shared" si="28"/>
        <v>2400</v>
      </c>
      <c r="K167" s="132">
        <f t="shared" si="29"/>
        <v>0</v>
      </c>
      <c r="L167" s="133">
        <f t="shared" si="23"/>
        <v>0</v>
      </c>
    </row>
    <row r="168" spans="1:12">
      <c r="A168" s="125" t="str">
        <f>'Obra Civil'!A174</f>
        <v>13.5.4</v>
      </c>
      <c r="B168" s="291" t="str">
        <f>'Obra Civil'!B174</f>
        <v>TOMADAS</v>
      </c>
      <c r="C168" s="292"/>
      <c r="D168" s="293"/>
      <c r="E168" s="129"/>
      <c r="F168" s="130"/>
      <c r="G168" s="131"/>
      <c r="H168" s="132"/>
      <c r="I168" s="132"/>
      <c r="J168" s="132"/>
      <c r="K168" s="132"/>
      <c r="L168" s="133">
        <f t="shared" si="23"/>
        <v>0</v>
      </c>
    </row>
    <row r="169" spans="1:12">
      <c r="A169" s="128" t="str">
        <f>'Obra Civil'!A175</f>
        <v>13.5.4.1</v>
      </c>
      <c r="B169" s="271" t="str">
        <f>'Obra Civil'!B175</f>
        <v>Tomada modular RJ-45 Categoria 6</v>
      </c>
      <c r="C169" s="272"/>
      <c r="D169" s="273"/>
      <c r="E169" s="129" t="str">
        <f>'Obra Civil'!C175</f>
        <v xml:space="preserve">un </v>
      </c>
      <c r="F169" s="130">
        <f>'Obra Civil'!G175</f>
        <v>19.43</v>
      </c>
      <c r="G169" s="131">
        <f>'Obra Civil'!D175</f>
        <v>24</v>
      </c>
      <c r="H169" s="132">
        <v>0</v>
      </c>
      <c r="I169" s="132">
        <v>0</v>
      </c>
      <c r="J169" s="132">
        <f>F169*G169</f>
        <v>466.32</v>
      </c>
      <c r="K169" s="132">
        <f>H169*F169</f>
        <v>0</v>
      </c>
      <c r="L169" s="133">
        <f t="shared" si="23"/>
        <v>0</v>
      </c>
    </row>
    <row r="170" spans="1:12">
      <c r="A170" s="128" t="str">
        <f>'Obra Civil'!A176</f>
        <v>13.5.4.2</v>
      </c>
      <c r="B170" s="271" t="str">
        <f>'Obra Civil'!B176</f>
        <v>Conector de TV Tipo F (Coaxial)</v>
      </c>
      <c r="C170" s="272"/>
      <c r="D170" s="273"/>
      <c r="E170" s="129" t="str">
        <f>'Obra Civil'!C176</f>
        <v xml:space="preserve">un </v>
      </c>
      <c r="F170" s="130">
        <f>'Obra Civil'!G176</f>
        <v>16.14</v>
      </c>
      <c r="G170" s="131">
        <f>'Obra Civil'!D176</f>
        <v>4</v>
      </c>
      <c r="H170" s="132">
        <v>0</v>
      </c>
      <c r="I170" s="132">
        <v>0</v>
      </c>
      <c r="J170" s="132">
        <f>F170*G170</f>
        <v>64.56</v>
      </c>
      <c r="K170" s="132">
        <f>H170*F170</f>
        <v>0</v>
      </c>
      <c r="L170" s="133">
        <f t="shared" si="23"/>
        <v>0</v>
      </c>
    </row>
    <row r="171" spans="1:12">
      <c r="A171" s="125" t="str">
        <f>'Obra Civil'!A177</f>
        <v>13.5.5</v>
      </c>
      <c r="B171" s="291" t="str">
        <f>'Obra Civil'!B177</f>
        <v>CAIXAS E ACESSÓRIOS</v>
      </c>
      <c r="C171" s="292"/>
      <c r="D171" s="293"/>
      <c r="E171" s="129"/>
      <c r="F171" s="130"/>
      <c r="G171" s="131"/>
      <c r="H171" s="132"/>
      <c r="I171" s="132"/>
      <c r="J171" s="132"/>
      <c r="K171" s="132"/>
      <c r="L171" s="133">
        <f t="shared" si="23"/>
        <v>0</v>
      </c>
    </row>
    <row r="172" spans="1:12" ht="22.5" customHeight="1">
      <c r="A172" s="128" t="str">
        <f>'Obra Civil'!A178</f>
        <v>13.5.5.1</v>
      </c>
      <c r="B172" s="294" t="str">
        <f>'Obra Civil'!B178</f>
        <v>Caixa subterrânea em alvenaria, tipo R1,60x35x50cm, com tampão em ferro fundido, conforme detalhe de projeto</v>
      </c>
      <c r="C172" s="295"/>
      <c r="D172" s="296"/>
      <c r="E172" s="129" t="str">
        <f>'Obra Civil'!C178</f>
        <v xml:space="preserve">un </v>
      </c>
      <c r="F172" s="130">
        <f>'Obra Civil'!G178</f>
        <v>145.30000000000001</v>
      </c>
      <c r="G172" s="131">
        <f>'Obra Civil'!D178</f>
        <v>1</v>
      </c>
      <c r="H172" s="132">
        <v>1</v>
      </c>
      <c r="I172" s="132">
        <v>1</v>
      </c>
      <c r="J172" s="132">
        <f>F172*G172</f>
        <v>145.30000000000001</v>
      </c>
      <c r="K172" s="132">
        <f>H172*F172</f>
        <v>145.30000000000001</v>
      </c>
      <c r="L172" s="133">
        <f t="shared" si="23"/>
        <v>145.30000000000001</v>
      </c>
    </row>
    <row r="173" spans="1:12">
      <c r="A173" s="128" t="str">
        <f>'Obra Civil'!A179</f>
        <v>13.5.5.2</v>
      </c>
      <c r="B173" s="271" t="str">
        <f>'Obra Civil'!B179</f>
        <v>Caixa de passagem em alvenaria 20x20 com tampa de ferro fundido</v>
      </c>
      <c r="C173" s="272"/>
      <c r="D173" s="273"/>
      <c r="E173" s="129" t="str">
        <f>'Obra Civil'!C179</f>
        <v xml:space="preserve">un </v>
      </c>
      <c r="F173" s="130">
        <f>'Obra Civil'!G179</f>
        <v>34.869999999999997</v>
      </c>
      <c r="G173" s="131">
        <f>'Obra Civil'!D179</f>
        <v>2</v>
      </c>
      <c r="H173" s="132">
        <v>2</v>
      </c>
      <c r="I173" s="132">
        <v>2</v>
      </c>
      <c r="J173" s="132">
        <f>F173*G173</f>
        <v>69.739999999999995</v>
      </c>
      <c r="K173" s="132">
        <f>H173*F173</f>
        <v>69.739999999999995</v>
      </c>
      <c r="L173" s="133">
        <f t="shared" si="23"/>
        <v>69.739999999999995</v>
      </c>
    </row>
    <row r="174" spans="1:12">
      <c r="A174" s="128" t="str">
        <f>'Obra Civil'!A180</f>
        <v>13.5.5.3</v>
      </c>
      <c r="B174" s="271" t="str">
        <f>'Obra Civil'!B180</f>
        <v>Caixa de passagem de piso 15x15 com tampa metálica aparafusada</v>
      </c>
      <c r="C174" s="272"/>
      <c r="D174" s="273"/>
      <c r="E174" s="129" t="str">
        <f>'Obra Civil'!C180</f>
        <v xml:space="preserve">un </v>
      </c>
      <c r="F174" s="130">
        <f>'Obra Civil'!G180</f>
        <v>10.01</v>
      </c>
      <c r="G174" s="131">
        <f>'Obra Civil'!D180</f>
        <v>12</v>
      </c>
      <c r="H174" s="132">
        <v>12</v>
      </c>
      <c r="I174" s="132">
        <v>12</v>
      </c>
      <c r="J174" s="132">
        <f>F174*G174</f>
        <v>120.12</v>
      </c>
      <c r="K174" s="132">
        <f>H174*F174</f>
        <v>120.12</v>
      </c>
      <c r="L174" s="133">
        <f t="shared" si="23"/>
        <v>120.12</v>
      </c>
    </row>
    <row r="175" spans="1:12">
      <c r="A175" s="128" t="str">
        <f>'Obra Civil'!A181</f>
        <v>13.5.5.4</v>
      </c>
      <c r="B175" s="271" t="str">
        <f>'Obra Civil'!B181</f>
        <v>Derivação "T" de 59 mm conforme detalhe de projeto</v>
      </c>
      <c r="C175" s="272"/>
      <c r="D175" s="273"/>
      <c r="E175" s="129" t="str">
        <f>'Obra Civil'!C181</f>
        <v>un</v>
      </c>
      <c r="F175" s="130">
        <f>'Obra Civil'!G181</f>
        <v>18.149999999999999</v>
      </c>
      <c r="G175" s="131">
        <f>'Obra Civil'!D181</f>
        <v>8</v>
      </c>
      <c r="H175" s="132">
        <v>8</v>
      </c>
      <c r="I175" s="132">
        <v>8</v>
      </c>
      <c r="J175" s="132">
        <f>F175*G175</f>
        <v>145.19999999999999</v>
      </c>
      <c r="K175" s="132">
        <f>H175*F175</f>
        <v>145.19999999999999</v>
      </c>
      <c r="L175" s="133">
        <f t="shared" si="23"/>
        <v>145.19999999999999</v>
      </c>
    </row>
    <row r="176" spans="1:12">
      <c r="A176" s="128" t="str">
        <f>'Obra Civil'!A182</f>
        <v>13.5.5.5</v>
      </c>
      <c r="B176" s="271" t="str">
        <f>'Obra Civil'!B182</f>
        <v>Derivação "L" de 59 mm conforme detalhe de projeto</v>
      </c>
      <c r="C176" s="272"/>
      <c r="D176" s="273"/>
      <c r="E176" s="129" t="str">
        <f>'Obra Civil'!C182</f>
        <v>un</v>
      </c>
      <c r="F176" s="130">
        <f>'Obra Civil'!G182</f>
        <v>16.34</v>
      </c>
      <c r="G176" s="131">
        <f>'Obra Civil'!D182</f>
        <v>3</v>
      </c>
      <c r="H176" s="132">
        <v>3</v>
      </c>
      <c r="I176" s="132">
        <v>3</v>
      </c>
      <c r="J176" s="132">
        <f>F176*G176</f>
        <v>49.019999999999996</v>
      </c>
      <c r="K176" s="132">
        <f>H176*F176</f>
        <v>49.019999999999996</v>
      </c>
      <c r="L176" s="133">
        <f t="shared" si="23"/>
        <v>49.019999999999996</v>
      </c>
    </row>
    <row r="177" spans="1:12">
      <c r="A177" s="128" t="str">
        <f>'Obra Civil'!A183</f>
        <v>13.5.6</v>
      </c>
      <c r="B177" s="271" t="str">
        <f>'Obra Civil'!B183</f>
        <v>ELETRODUTOS E ACESSÓRIOS</v>
      </c>
      <c r="C177" s="272"/>
      <c r="D177" s="273"/>
      <c r="E177" s="129"/>
      <c r="F177" s="130"/>
      <c r="G177" s="131"/>
      <c r="H177" s="132"/>
      <c r="I177" s="132"/>
      <c r="J177" s="132"/>
      <c r="K177" s="132"/>
      <c r="L177" s="133">
        <f t="shared" si="23"/>
        <v>0</v>
      </c>
    </row>
    <row r="178" spans="1:12">
      <c r="A178" s="128" t="str">
        <f>'Obra Civil'!A184</f>
        <v>13.5.6.1</v>
      </c>
      <c r="B178" s="271" t="str">
        <f>'Obra Civil'!B184</f>
        <v>Eletroduto  Ø100mm, inclusive curvas</v>
      </c>
      <c r="C178" s="272"/>
      <c r="D178" s="273"/>
      <c r="E178" s="129" t="str">
        <f>'Obra Civil'!C184</f>
        <v>m</v>
      </c>
      <c r="F178" s="130">
        <f>'Obra Civil'!G184</f>
        <v>26.32</v>
      </c>
      <c r="G178" s="131">
        <f>'Obra Civil'!D184</f>
        <v>22</v>
      </c>
      <c r="H178" s="132">
        <v>0</v>
      </c>
      <c r="I178" s="132">
        <v>22</v>
      </c>
      <c r="J178" s="132">
        <f>F178*G178</f>
        <v>579.04</v>
      </c>
      <c r="K178" s="132">
        <f>H178*F178</f>
        <v>0</v>
      </c>
      <c r="L178" s="133">
        <f t="shared" si="23"/>
        <v>579.04</v>
      </c>
    </row>
    <row r="179" spans="1:12">
      <c r="A179" s="128" t="str">
        <f>'Obra Civil'!A185</f>
        <v>13.5.6.2</v>
      </c>
      <c r="B179" s="271" t="str">
        <f>'Obra Civil'!B185</f>
        <v>Eletroduto  Ø59mm, inclusive curvas</v>
      </c>
      <c r="C179" s="272"/>
      <c r="D179" s="273"/>
      <c r="E179" s="129" t="str">
        <f>'Obra Civil'!C185</f>
        <v>m</v>
      </c>
      <c r="F179" s="130">
        <f>'Obra Civil'!G185</f>
        <v>14.31</v>
      </c>
      <c r="G179" s="131">
        <f>'Obra Civil'!D185</f>
        <v>61</v>
      </c>
      <c r="H179" s="132">
        <v>0</v>
      </c>
      <c r="I179" s="132">
        <v>61</v>
      </c>
      <c r="J179" s="132">
        <f>F179*G179</f>
        <v>872.91000000000008</v>
      </c>
      <c r="K179" s="132">
        <f>H179*F179</f>
        <v>0</v>
      </c>
      <c r="L179" s="133">
        <f t="shared" si="23"/>
        <v>872.91000000000008</v>
      </c>
    </row>
    <row r="180" spans="1:12">
      <c r="A180" s="143" t="str">
        <f>'Obra Civil'!A187</f>
        <v>14.0</v>
      </c>
      <c r="B180" s="268" t="str">
        <f>'Obra Civil'!B187</f>
        <v xml:space="preserve">INSTALAÇÃO HIDRÁULICA </v>
      </c>
      <c r="C180" s="269"/>
      <c r="D180" s="270"/>
      <c r="E180" s="146"/>
      <c r="F180" s="147"/>
      <c r="G180" s="148"/>
      <c r="H180" s="149"/>
      <c r="I180" s="149"/>
      <c r="J180" s="149"/>
      <c r="K180" s="149"/>
      <c r="L180" s="150">
        <f t="shared" si="23"/>
        <v>0</v>
      </c>
    </row>
    <row r="181" spans="1:12">
      <c r="A181" s="128" t="str">
        <f>'Obra Civil'!A188</f>
        <v>14.1</v>
      </c>
      <c r="B181" s="271" t="str">
        <f>'Obra Civil'!B188</f>
        <v>TUBULAÇÕES E CONEXÕES DE PVC RÍGIDO</v>
      </c>
      <c r="C181" s="272"/>
      <c r="D181" s="273"/>
      <c r="E181" s="129"/>
      <c r="F181" s="130"/>
      <c r="G181" s="131"/>
      <c r="H181" s="132"/>
      <c r="I181" s="132"/>
      <c r="J181" s="132"/>
      <c r="K181" s="132"/>
      <c r="L181" s="133">
        <f t="shared" si="23"/>
        <v>0</v>
      </c>
    </row>
    <row r="182" spans="1:12">
      <c r="A182" s="128" t="str">
        <f>'Obra Civil'!A189</f>
        <v>14.1.1</v>
      </c>
      <c r="B182" s="271" t="str">
        <f>'Obra Civil'!B189</f>
        <v>Chuveiro eletrico sendo chuveiro de plastico - 110 e 220 V</v>
      </c>
      <c r="C182" s="272"/>
      <c r="D182" s="273"/>
      <c r="E182" s="129" t="str">
        <f>'Obra Civil'!C189</f>
        <v>un</v>
      </c>
      <c r="F182" s="130">
        <f>'Obra Civil'!G189</f>
        <v>35.11</v>
      </c>
      <c r="G182" s="131">
        <f>'Obra Civil'!D189</f>
        <v>12</v>
      </c>
      <c r="H182" s="132">
        <v>0</v>
      </c>
      <c r="I182" s="132">
        <v>0</v>
      </c>
      <c r="J182" s="132">
        <f t="shared" ref="J182:J202" si="30">F182*G182</f>
        <v>421.32</v>
      </c>
      <c r="K182" s="132">
        <f t="shared" ref="K182:K202" si="31">H182*F182</f>
        <v>0</v>
      </c>
      <c r="L182" s="133">
        <f t="shared" si="23"/>
        <v>0</v>
      </c>
    </row>
    <row r="183" spans="1:12">
      <c r="A183" s="128" t="str">
        <f>'Obra Civil'!A190</f>
        <v>14.1.2</v>
      </c>
      <c r="B183" s="271" t="str">
        <f>'Obra Civil'!B190</f>
        <v>Registro de gaveta bruto, diâmetro 1"</v>
      </c>
      <c r="C183" s="272"/>
      <c r="D183" s="273"/>
      <c r="E183" s="129" t="str">
        <f>'Obra Civil'!C190</f>
        <v>un</v>
      </c>
      <c r="F183" s="130">
        <f>'Obra Civil'!G190</f>
        <v>34.11</v>
      </c>
      <c r="G183" s="131">
        <f>'Obra Civil'!D190</f>
        <v>2</v>
      </c>
      <c r="H183" s="132">
        <v>1</v>
      </c>
      <c r="I183" s="132">
        <v>2</v>
      </c>
      <c r="J183" s="132">
        <f t="shared" si="30"/>
        <v>68.22</v>
      </c>
      <c r="K183" s="132">
        <f t="shared" si="31"/>
        <v>34.11</v>
      </c>
      <c r="L183" s="133">
        <f t="shared" si="23"/>
        <v>68.22</v>
      </c>
    </row>
    <row r="184" spans="1:12">
      <c r="A184" s="128" t="str">
        <f>'Obra Civil'!A191</f>
        <v>14.1.3</v>
      </c>
      <c r="B184" s="271" t="str">
        <f>'Obra Civil'!B191</f>
        <v>Registro de gaveta bruto, diâmetro 1.1/4"</v>
      </c>
      <c r="C184" s="272"/>
      <c r="D184" s="273"/>
      <c r="E184" s="129" t="str">
        <f>'Obra Civil'!C191</f>
        <v>un</v>
      </c>
      <c r="F184" s="130">
        <f>'Obra Civil'!G191</f>
        <v>45.18</v>
      </c>
      <c r="G184" s="131">
        <f>'Obra Civil'!D191</f>
        <v>1</v>
      </c>
      <c r="H184" s="132">
        <v>0</v>
      </c>
      <c r="I184" s="132">
        <v>1</v>
      </c>
      <c r="J184" s="132">
        <f t="shared" si="30"/>
        <v>45.18</v>
      </c>
      <c r="K184" s="132">
        <f t="shared" si="31"/>
        <v>0</v>
      </c>
      <c r="L184" s="133">
        <f t="shared" si="23"/>
        <v>45.18</v>
      </c>
    </row>
    <row r="185" spans="1:12">
      <c r="A185" s="128" t="str">
        <f>'Obra Civil'!A192</f>
        <v>14.1.4</v>
      </c>
      <c r="B185" s="271" t="str">
        <f>'Obra Civil'!B192</f>
        <v>Registro de gaveta bruto, diâmetro 1.1/2"</v>
      </c>
      <c r="C185" s="272"/>
      <c r="D185" s="273"/>
      <c r="E185" s="129" t="str">
        <f>'Obra Civil'!C192</f>
        <v>un</v>
      </c>
      <c r="F185" s="130">
        <f>'Obra Civil'!G192</f>
        <v>51.09</v>
      </c>
      <c r="G185" s="131">
        <f>'Obra Civil'!D192</f>
        <v>4</v>
      </c>
      <c r="H185" s="132">
        <v>0</v>
      </c>
      <c r="I185" s="132">
        <v>4</v>
      </c>
      <c r="J185" s="132">
        <f t="shared" si="30"/>
        <v>204.36</v>
      </c>
      <c r="K185" s="132">
        <f t="shared" si="31"/>
        <v>0</v>
      </c>
      <c r="L185" s="133">
        <f t="shared" si="23"/>
        <v>204.36</v>
      </c>
    </row>
    <row r="186" spans="1:12">
      <c r="A186" s="128" t="str">
        <f>'Obra Civil'!A193</f>
        <v>14.1.5</v>
      </c>
      <c r="B186" s="271" t="str">
        <f>'Obra Civil'!B193</f>
        <v>Registro de gaveta bruto, diâmetro 2.1/2"</v>
      </c>
      <c r="C186" s="272"/>
      <c r="D186" s="273"/>
      <c r="E186" s="129" t="str">
        <f>'Obra Civil'!C193</f>
        <v>un</v>
      </c>
      <c r="F186" s="130">
        <f>'Obra Civil'!G193</f>
        <v>165.23</v>
      </c>
      <c r="G186" s="131">
        <f>'Obra Civil'!D193</f>
        <v>1</v>
      </c>
      <c r="H186" s="132">
        <v>0</v>
      </c>
      <c r="I186" s="132">
        <v>1</v>
      </c>
      <c r="J186" s="132">
        <f t="shared" si="30"/>
        <v>165.23</v>
      </c>
      <c r="K186" s="132">
        <f t="shared" si="31"/>
        <v>0</v>
      </c>
      <c r="L186" s="133">
        <f t="shared" si="23"/>
        <v>165.23</v>
      </c>
    </row>
    <row r="187" spans="1:12">
      <c r="A187" s="128" t="str">
        <f>'Obra Civil'!A194</f>
        <v>14.1.6</v>
      </c>
      <c r="B187" s="271" t="str">
        <f>'Obra Civil'!B194</f>
        <v>Registro de gaveta com canopla, diâmetro 1.1/2"</v>
      </c>
      <c r="C187" s="272"/>
      <c r="D187" s="273"/>
      <c r="E187" s="129" t="str">
        <f>'Obra Civil'!C194</f>
        <v>un</v>
      </c>
      <c r="F187" s="130">
        <f>'Obra Civil'!G194</f>
        <v>109.99</v>
      </c>
      <c r="G187" s="131">
        <f>'Obra Civil'!D194</f>
        <v>8</v>
      </c>
      <c r="H187" s="132">
        <v>4</v>
      </c>
      <c r="I187" s="132">
        <v>4</v>
      </c>
      <c r="J187" s="132">
        <f t="shared" si="30"/>
        <v>879.92</v>
      </c>
      <c r="K187" s="132">
        <f t="shared" si="31"/>
        <v>439.96</v>
      </c>
      <c r="L187" s="133">
        <f t="shared" si="23"/>
        <v>439.96</v>
      </c>
    </row>
    <row r="188" spans="1:12">
      <c r="A188" s="128" t="str">
        <f>'Obra Civil'!A195</f>
        <v>14.1.7</v>
      </c>
      <c r="B188" s="271" t="str">
        <f>'Obra Civil'!B195</f>
        <v>Registro de gaveta com canopla, diâmetro 3/4"</v>
      </c>
      <c r="C188" s="272"/>
      <c r="D188" s="273"/>
      <c r="E188" s="129" t="str">
        <f>'Obra Civil'!C195</f>
        <v>un</v>
      </c>
      <c r="F188" s="130">
        <f>'Obra Civil'!G195</f>
        <v>49.81</v>
      </c>
      <c r="G188" s="131">
        <f>'Obra Civil'!D195</f>
        <v>23</v>
      </c>
      <c r="H188" s="132">
        <v>10</v>
      </c>
      <c r="I188" s="132">
        <v>10</v>
      </c>
      <c r="J188" s="132">
        <f t="shared" si="30"/>
        <v>1145.6300000000001</v>
      </c>
      <c r="K188" s="132">
        <f t="shared" si="31"/>
        <v>498.1</v>
      </c>
      <c r="L188" s="133">
        <f t="shared" si="23"/>
        <v>498.1</v>
      </c>
    </row>
    <row r="189" spans="1:12">
      <c r="A189" s="128" t="str">
        <f>'Obra Civil'!A196</f>
        <v>14.1.8</v>
      </c>
      <c r="B189" s="271" t="str">
        <f>'Obra Civil'!B196</f>
        <v>Registro de pressão com canopla p/ chuveiro, diâmetro 3/4"</v>
      </c>
      <c r="C189" s="272"/>
      <c r="D189" s="273"/>
      <c r="E189" s="129" t="str">
        <f>'Obra Civil'!C196</f>
        <v>un</v>
      </c>
      <c r="F189" s="130">
        <f>'Obra Civil'!G196</f>
        <v>65.38</v>
      </c>
      <c r="G189" s="131">
        <f>'Obra Civil'!D196</f>
        <v>12</v>
      </c>
      <c r="H189" s="132">
        <v>6</v>
      </c>
      <c r="I189" s="132">
        <v>6</v>
      </c>
      <c r="J189" s="132">
        <f t="shared" si="30"/>
        <v>784.56</v>
      </c>
      <c r="K189" s="132">
        <f t="shared" si="31"/>
        <v>392.28</v>
      </c>
      <c r="L189" s="133">
        <f t="shared" ref="L189:L252" si="32">I189*F189</f>
        <v>392.28</v>
      </c>
    </row>
    <row r="190" spans="1:12">
      <c r="A190" s="128" t="str">
        <f>'Obra Civil'!A197</f>
        <v>14.1.9</v>
      </c>
      <c r="B190" s="271" t="str">
        <f>'Obra Civil'!B197</f>
        <v>Tubo PVC soldável diâmetro 25 mm, inclusive conexões</v>
      </c>
      <c r="C190" s="272"/>
      <c r="D190" s="273"/>
      <c r="E190" s="129" t="str">
        <f>'Obra Civil'!C197</f>
        <v>m</v>
      </c>
      <c r="F190" s="130">
        <f>'Obra Civil'!G197</f>
        <v>2.44</v>
      </c>
      <c r="G190" s="131">
        <f>'Obra Civil'!D197</f>
        <v>179</v>
      </c>
      <c r="H190" s="132">
        <v>0</v>
      </c>
      <c r="I190" s="132">
        <v>179</v>
      </c>
      <c r="J190" s="132">
        <f t="shared" si="30"/>
        <v>436.76</v>
      </c>
      <c r="K190" s="132">
        <f t="shared" si="31"/>
        <v>0</v>
      </c>
      <c r="L190" s="133">
        <f t="shared" si="32"/>
        <v>436.76</v>
      </c>
    </row>
    <row r="191" spans="1:12">
      <c r="A191" s="128" t="str">
        <f>'Obra Civil'!A198</f>
        <v>14.1.10</v>
      </c>
      <c r="B191" s="271" t="str">
        <f>'Obra Civil'!B198</f>
        <v>Tubo PVC soldável classe 15, diâmetro 50 mm, inclusive conexões</v>
      </c>
      <c r="C191" s="272"/>
      <c r="D191" s="273"/>
      <c r="E191" s="129" t="str">
        <f>'Obra Civil'!C198</f>
        <v>m</v>
      </c>
      <c r="F191" s="130">
        <f>'Obra Civil'!G198</f>
        <v>8.16</v>
      </c>
      <c r="G191" s="131">
        <f>'Obra Civil'!D198</f>
        <v>128.30000000000001</v>
      </c>
      <c r="H191" s="132">
        <v>0</v>
      </c>
      <c r="I191" s="132">
        <v>128.30000000000001</v>
      </c>
      <c r="J191" s="132">
        <f t="shared" si="30"/>
        <v>1046.9280000000001</v>
      </c>
      <c r="K191" s="132">
        <f t="shared" si="31"/>
        <v>0</v>
      </c>
      <c r="L191" s="133">
        <f t="shared" si="32"/>
        <v>1046.9280000000001</v>
      </c>
    </row>
    <row r="192" spans="1:12">
      <c r="A192" s="128" t="str">
        <f>'Obra Civil'!A199</f>
        <v>14.1.11</v>
      </c>
      <c r="B192" s="271" t="str">
        <f>'Obra Civil'!B199</f>
        <v>Tubo PVC soldável classe 15, diâmetro 75mm, inclusive conexões</v>
      </c>
      <c r="C192" s="272"/>
      <c r="D192" s="273"/>
      <c r="E192" s="129" t="str">
        <f>'Obra Civil'!C199</f>
        <v>m</v>
      </c>
      <c r="F192" s="130">
        <f>'Obra Civil'!G199</f>
        <v>23.27</v>
      </c>
      <c r="G192" s="131">
        <f>'Obra Civil'!D199</f>
        <v>60</v>
      </c>
      <c r="H192" s="132">
        <v>0</v>
      </c>
      <c r="I192" s="132">
        <v>60</v>
      </c>
      <c r="J192" s="132">
        <f t="shared" si="30"/>
        <v>1396.2</v>
      </c>
      <c r="K192" s="132">
        <f t="shared" si="31"/>
        <v>0</v>
      </c>
      <c r="L192" s="133">
        <f t="shared" si="32"/>
        <v>1396.2</v>
      </c>
    </row>
    <row r="193" spans="1:12">
      <c r="A193" s="128" t="str">
        <f>'Obra Civil'!A200</f>
        <v>14.1.12</v>
      </c>
      <c r="B193" s="271" t="str">
        <f>'Obra Civil'!B200</f>
        <v>Válvula de descarga p/ vaso sanitário de 1.1/2"</v>
      </c>
      <c r="C193" s="272"/>
      <c r="D193" s="273"/>
      <c r="E193" s="129" t="str">
        <f>'Obra Civil'!C200</f>
        <v>un</v>
      </c>
      <c r="F193" s="130">
        <f>'Obra Civil'!G200</f>
        <v>91.97</v>
      </c>
      <c r="G193" s="131">
        <f>'Obra Civil'!D200</f>
        <v>15</v>
      </c>
      <c r="H193" s="132">
        <v>0</v>
      </c>
      <c r="I193" s="132">
        <v>0</v>
      </c>
      <c r="J193" s="132">
        <f t="shared" si="30"/>
        <v>1379.55</v>
      </c>
      <c r="K193" s="132">
        <f t="shared" si="31"/>
        <v>0</v>
      </c>
      <c r="L193" s="133">
        <f t="shared" si="32"/>
        <v>0</v>
      </c>
    </row>
    <row r="194" spans="1:12">
      <c r="A194" s="128" t="str">
        <f>'Obra Civil'!A201</f>
        <v>14.1.13</v>
      </c>
      <c r="B194" s="271" t="str">
        <f>'Obra Civil'!B201</f>
        <v>Válvula de pé com crivo, 1.1/2"</v>
      </c>
      <c r="C194" s="272"/>
      <c r="D194" s="273"/>
      <c r="E194" s="129" t="str">
        <f>'Obra Civil'!C201</f>
        <v>un</v>
      </c>
      <c r="F194" s="130">
        <f>'Obra Civil'!G201</f>
        <v>78.349999999999994</v>
      </c>
      <c r="G194" s="131">
        <f>'Obra Civil'!D201</f>
        <v>1</v>
      </c>
      <c r="H194" s="132">
        <v>0</v>
      </c>
      <c r="I194" s="132">
        <v>0</v>
      </c>
      <c r="J194" s="132">
        <f t="shared" si="30"/>
        <v>78.349999999999994</v>
      </c>
      <c r="K194" s="132">
        <f t="shared" si="31"/>
        <v>0</v>
      </c>
      <c r="L194" s="133">
        <f t="shared" si="32"/>
        <v>0</v>
      </c>
    </row>
    <row r="195" spans="1:12">
      <c r="A195" s="128" t="str">
        <f>'Obra Civil'!A202</f>
        <v>14.1.14</v>
      </c>
      <c r="B195" s="271" t="str">
        <f>'Obra Civil'!B202</f>
        <v>Caixa d'água pré-fabricada capacidade 10.000 litros</v>
      </c>
      <c r="C195" s="272"/>
      <c r="D195" s="273"/>
      <c r="E195" s="129" t="str">
        <f>'Obra Civil'!C202</f>
        <v>un</v>
      </c>
      <c r="F195" s="130">
        <f>'Obra Civil'!G202</f>
        <v>1674.25</v>
      </c>
      <c r="G195" s="131">
        <f>'Obra Civil'!D202</f>
        <v>1</v>
      </c>
      <c r="H195" s="132">
        <v>0</v>
      </c>
      <c r="I195" s="132">
        <v>0</v>
      </c>
      <c r="J195" s="132">
        <f t="shared" si="30"/>
        <v>1674.25</v>
      </c>
      <c r="K195" s="132">
        <f t="shared" si="31"/>
        <v>0</v>
      </c>
      <c r="L195" s="133">
        <f t="shared" si="32"/>
        <v>0</v>
      </c>
    </row>
    <row r="196" spans="1:12">
      <c r="A196" s="128" t="str">
        <f>'Obra Civil'!A203</f>
        <v>14.1.15</v>
      </c>
      <c r="B196" s="271" t="str">
        <f>'Obra Civil'!B203</f>
        <v>Torneira de bóia, diâmetro 25mm</v>
      </c>
      <c r="C196" s="272"/>
      <c r="D196" s="273"/>
      <c r="E196" s="129" t="str">
        <f>'Obra Civil'!C203</f>
        <v>un</v>
      </c>
      <c r="F196" s="130">
        <f>'Obra Civil'!G203</f>
        <v>19.350000000000001</v>
      </c>
      <c r="G196" s="131">
        <f>'Obra Civil'!D203</f>
        <v>1</v>
      </c>
      <c r="H196" s="132">
        <v>0</v>
      </c>
      <c r="I196" s="132">
        <v>0</v>
      </c>
      <c r="J196" s="132">
        <f t="shared" si="30"/>
        <v>19.350000000000001</v>
      </c>
      <c r="K196" s="132">
        <f t="shared" si="31"/>
        <v>0</v>
      </c>
      <c r="L196" s="133">
        <f t="shared" si="32"/>
        <v>0</v>
      </c>
    </row>
    <row r="197" spans="1:12">
      <c r="A197" s="128" t="str">
        <f>'Obra Civil'!A204</f>
        <v>14.1.16</v>
      </c>
      <c r="B197" s="271" t="str">
        <f>'Obra Civil'!B204</f>
        <v>Tubo de descarga VDE, série normal, diâmetro 38 mm</v>
      </c>
      <c r="C197" s="272"/>
      <c r="D197" s="273"/>
      <c r="E197" s="129" t="str">
        <f>'Obra Civil'!C204</f>
        <v>m</v>
      </c>
      <c r="F197" s="130">
        <f>'Obra Civil'!G204</f>
        <v>4.55</v>
      </c>
      <c r="G197" s="131">
        <f>'Obra Civil'!D204</f>
        <v>24</v>
      </c>
      <c r="H197" s="132">
        <v>0</v>
      </c>
      <c r="I197" s="132">
        <v>24</v>
      </c>
      <c r="J197" s="132">
        <f t="shared" si="30"/>
        <v>109.19999999999999</v>
      </c>
      <c r="K197" s="132">
        <f t="shared" si="31"/>
        <v>0</v>
      </c>
      <c r="L197" s="133">
        <f t="shared" si="32"/>
        <v>109.19999999999999</v>
      </c>
    </row>
    <row r="198" spans="1:12">
      <c r="A198" s="128" t="str">
        <f>'Obra Civil'!A205</f>
        <v>14.1.17</v>
      </c>
      <c r="B198" s="271" t="str">
        <f>'Obra Civil'!B205</f>
        <v>Válvula de retenção com portinhola de bronze, 1"</v>
      </c>
      <c r="C198" s="272"/>
      <c r="D198" s="273"/>
      <c r="E198" s="129" t="str">
        <f>'Obra Civil'!C205</f>
        <v>un</v>
      </c>
      <c r="F198" s="130">
        <f>'Obra Civil'!G205</f>
        <v>47.45</v>
      </c>
      <c r="G198" s="131">
        <f>'Obra Civil'!D205</f>
        <v>1</v>
      </c>
      <c r="H198" s="132">
        <v>0</v>
      </c>
      <c r="I198" s="132">
        <v>0</v>
      </c>
      <c r="J198" s="132">
        <f t="shared" si="30"/>
        <v>47.45</v>
      </c>
      <c r="K198" s="132">
        <f t="shared" si="31"/>
        <v>0</v>
      </c>
      <c r="L198" s="133">
        <f t="shared" si="32"/>
        <v>0</v>
      </c>
    </row>
    <row r="199" spans="1:12">
      <c r="A199" s="128" t="str">
        <f>'Obra Civil'!A206</f>
        <v>14.1.18</v>
      </c>
      <c r="B199" s="271" t="str">
        <f>'Obra Civil'!B206</f>
        <v>Caixa em alvenaria 30x30 cm - CRG e CTD</v>
      </c>
      <c r="C199" s="272"/>
      <c r="D199" s="273"/>
      <c r="E199" s="129" t="str">
        <f>'Obra Civil'!C206</f>
        <v>un</v>
      </c>
      <c r="F199" s="130">
        <f>'Obra Civil'!G206</f>
        <v>68.959999999999994</v>
      </c>
      <c r="G199" s="131">
        <f>'Obra Civil'!D206</f>
        <v>2</v>
      </c>
      <c r="H199" s="132">
        <v>0</v>
      </c>
      <c r="I199" s="132">
        <v>2</v>
      </c>
      <c r="J199" s="132">
        <f t="shared" si="30"/>
        <v>137.91999999999999</v>
      </c>
      <c r="K199" s="132">
        <f t="shared" si="31"/>
        <v>0</v>
      </c>
      <c r="L199" s="133">
        <f t="shared" si="32"/>
        <v>137.91999999999999</v>
      </c>
    </row>
    <row r="200" spans="1:12">
      <c r="A200" s="128" t="str">
        <f>'Obra Civil'!A207</f>
        <v>14.1.19</v>
      </c>
      <c r="B200" s="271" t="str">
        <f>'Obra Civil'!B207</f>
        <v>Caixa em alvenaria 100x160 cm para bombas</v>
      </c>
      <c r="C200" s="272"/>
      <c r="D200" s="273"/>
      <c r="E200" s="129" t="str">
        <f>'Obra Civil'!C207</f>
        <v>un</v>
      </c>
      <c r="F200" s="130">
        <f>'Obra Civil'!G207</f>
        <v>235.89</v>
      </c>
      <c r="G200" s="131">
        <f>'Obra Civil'!D207</f>
        <v>1</v>
      </c>
      <c r="H200" s="132">
        <v>0</v>
      </c>
      <c r="I200" s="132">
        <v>1</v>
      </c>
      <c r="J200" s="132">
        <f t="shared" si="30"/>
        <v>235.89</v>
      </c>
      <c r="K200" s="132">
        <f t="shared" si="31"/>
        <v>0</v>
      </c>
      <c r="L200" s="133">
        <f t="shared" si="32"/>
        <v>235.89</v>
      </c>
    </row>
    <row r="201" spans="1:12">
      <c r="A201" s="128" t="str">
        <f>'Obra Civil'!A208</f>
        <v>14.1.20</v>
      </c>
      <c r="B201" s="271" t="str">
        <f>'Obra Civil'!B208</f>
        <v>Tampa de ferro fundido 30x30 cm - tipo leve</v>
      </c>
      <c r="C201" s="272"/>
      <c r="D201" s="273"/>
      <c r="E201" s="129" t="str">
        <f>'Obra Civil'!C208</f>
        <v>un</v>
      </c>
      <c r="F201" s="130">
        <f>'Obra Civil'!G208</f>
        <v>80.64</v>
      </c>
      <c r="G201" s="131">
        <f>'Obra Civil'!D208</f>
        <v>9</v>
      </c>
      <c r="H201" s="132">
        <v>0</v>
      </c>
      <c r="I201" s="132">
        <v>0</v>
      </c>
      <c r="J201" s="132">
        <f t="shared" si="30"/>
        <v>725.76</v>
      </c>
      <c r="K201" s="132">
        <f t="shared" si="31"/>
        <v>0</v>
      </c>
      <c r="L201" s="133">
        <f t="shared" si="32"/>
        <v>0</v>
      </c>
    </row>
    <row r="202" spans="1:12">
      <c r="A202" s="128" t="str">
        <f>'Obra Civil'!A209</f>
        <v>14.1.21</v>
      </c>
      <c r="B202" s="271" t="str">
        <f>'Obra Civil'!B209</f>
        <v>Tampa de ferro fundido 60x60 cm - tipo leve</v>
      </c>
      <c r="C202" s="272"/>
      <c r="D202" s="273"/>
      <c r="E202" s="129" t="str">
        <f>'Obra Civil'!C209</f>
        <v>un</v>
      </c>
      <c r="F202" s="130">
        <f>'Obra Civil'!G209</f>
        <v>189.23</v>
      </c>
      <c r="G202" s="131">
        <f>'Obra Civil'!D209</f>
        <v>2</v>
      </c>
      <c r="H202" s="132">
        <v>0</v>
      </c>
      <c r="I202" s="132">
        <v>0</v>
      </c>
      <c r="J202" s="132">
        <f t="shared" si="30"/>
        <v>378.46</v>
      </c>
      <c r="K202" s="132">
        <f t="shared" si="31"/>
        <v>0</v>
      </c>
      <c r="L202" s="133">
        <f t="shared" si="32"/>
        <v>0</v>
      </c>
    </row>
    <row r="203" spans="1:12">
      <c r="A203" s="128" t="str">
        <f>'Obra Civil'!A210</f>
        <v>14.2</v>
      </c>
      <c r="B203" s="271" t="str">
        <f>'Obra Civil'!B210</f>
        <v>TUBULAÇÕES E CONEXÕES DE FERRO  GALVANIZADO</v>
      </c>
      <c r="C203" s="272"/>
      <c r="D203" s="273"/>
      <c r="E203" s="129"/>
      <c r="F203" s="130"/>
      <c r="G203" s="131"/>
      <c r="H203" s="132"/>
      <c r="I203" s="132"/>
      <c r="J203" s="132"/>
      <c r="K203" s="132"/>
      <c r="L203" s="133">
        <f t="shared" si="32"/>
        <v>0</v>
      </c>
    </row>
    <row r="204" spans="1:12">
      <c r="A204" s="128" t="str">
        <f>'Obra Civil'!A211</f>
        <v>14.2.1</v>
      </c>
      <c r="B204" s="271" t="str">
        <f>'Obra Civil'!B211</f>
        <v>Tubo FG roscável, diâmetro 1.1/2" (50 mm), inclusive conexões</v>
      </c>
      <c r="C204" s="272"/>
      <c r="D204" s="273"/>
      <c r="E204" s="129" t="str">
        <f>'Obra Civil'!C211</f>
        <v>m</v>
      </c>
      <c r="F204" s="130">
        <f>'Obra Civil'!G211</f>
        <v>33.67</v>
      </c>
      <c r="G204" s="131">
        <f>'Obra Civil'!D211</f>
        <v>12</v>
      </c>
      <c r="H204" s="132">
        <v>0</v>
      </c>
      <c r="I204" s="132">
        <v>12</v>
      </c>
      <c r="J204" s="132">
        <f>F204*G204</f>
        <v>404.04</v>
      </c>
      <c r="K204" s="132">
        <f>H204*F204</f>
        <v>0</v>
      </c>
      <c r="L204" s="133">
        <f t="shared" si="32"/>
        <v>404.04</v>
      </c>
    </row>
    <row r="205" spans="1:12">
      <c r="A205" s="128" t="str">
        <f>'Obra Civil'!A212</f>
        <v>14.2.2</v>
      </c>
      <c r="B205" s="271" t="str">
        <f>'Obra Civil'!B212</f>
        <v>Tubo FG roscável, diâmetro 1.1/4" (32 mm), inclusive conexões</v>
      </c>
      <c r="C205" s="272"/>
      <c r="D205" s="273"/>
      <c r="E205" s="129" t="str">
        <f>'Obra Civil'!C212</f>
        <v>m</v>
      </c>
      <c r="F205" s="130">
        <f>'Obra Civil'!G212</f>
        <v>30.47</v>
      </c>
      <c r="G205" s="131">
        <f>'Obra Civil'!D212</f>
        <v>18</v>
      </c>
      <c r="H205" s="132">
        <v>0</v>
      </c>
      <c r="I205" s="132">
        <v>18</v>
      </c>
      <c r="J205" s="132">
        <f>F205*G205</f>
        <v>548.46</v>
      </c>
      <c r="K205" s="132">
        <f>H205*F205</f>
        <v>0</v>
      </c>
      <c r="L205" s="133">
        <f t="shared" si="32"/>
        <v>548.46</v>
      </c>
    </row>
    <row r="206" spans="1:12">
      <c r="A206" s="128" t="str">
        <f>'Obra Civil'!A213</f>
        <v>14.2.3</v>
      </c>
      <c r="B206" s="271" t="str">
        <f>'Obra Civil'!B213</f>
        <v xml:space="preserve">Bucha de redução, FG roscável, diâmetro 1"x3/4" </v>
      </c>
      <c r="C206" s="272"/>
      <c r="D206" s="273"/>
      <c r="E206" s="129" t="str">
        <f>'Obra Civil'!C213</f>
        <v>un</v>
      </c>
      <c r="F206" s="130">
        <f>'Obra Civil'!G213</f>
        <v>3.98</v>
      </c>
      <c r="G206" s="131">
        <f>'Obra Civil'!D213</f>
        <v>2</v>
      </c>
      <c r="H206" s="132">
        <v>0</v>
      </c>
      <c r="I206" s="132">
        <v>2</v>
      </c>
      <c r="J206" s="132">
        <f>F206*G206</f>
        <v>7.96</v>
      </c>
      <c r="K206" s="132">
        <f>H206*F206</f>
        <v>0</v>
      </c>
      <c r="L206" s="133">
        <f t="shared" si="32"/>
        <v>7.96</v>
      </c>
    </row>
    <row r="207" spans="1:12">
      <c r="A207" s="125" t="str">
        <f>'Obra Civil'!A214</f>
        <v>14.3</v>
      </c>
      <c r="B207" s="291" t="str">
        <f>'Obra Civil'!B214</f>
        <v>DRENAGEM DE ÁGUAS PLUVIAIS</v>
      </c>
      <c r="C207" s="292"/>
      <c r="D207" s="293"/>
      <c r="E207" s="129"/>
      <c r="F207" s="130"/>
      <c r="G207" s="131"/>
      <c r="H207" s="132"/>
      <c r="I207" s="132"/>
      <c r="J207" s="132"/>
      <c r="K207" s="132"/>
      <c r="L207" s="133">
        <f t="shared" si="32"/>
        <v>0</v>
      </c>
    </row>
    <row r="208" spans="1:12">
      <c r="A208" s="128" t="str">
        <f>'Obra Civil'!A215</f>
        <v>14.3.1</v>
      </c>
      <c r="B208" s="271" t="str">
        <f>'Obra Civil'!B215</f>
        <v>TUBULAÇÕES E CONEXÕES DE PVC</v>
      </c>
      <c r="C208" s="272"/>
      <c r="D208" s="273"/>
      <c r="E208" s="129"/>
      <c r="F208" s="130"/>
      <c r="G208" s="131"/>
      <c r="H208" s="132"/>
      <c r="I208" s="132"/>
      <c r="J208" s="132"/>
      <c r="K208" s="132"/>
      <c r="L208" s="133">
        <f t="shared" si="32"/>
        <v>0</v>
      </c>
    </row>
    <row r="209" spans="1:12" ht="12" customHeight="1">
      <c r="A209" s="128" t="str">
        <f>'Obra Civil'!A216</f>
        <v>14.3.1.1</v>
      </c>
      <c r="B209" s="271" t="str">
        <f>'Obra Civil'!B216</f>
        <v>Tubo de PVC esgoto série R, ponta e bolsa com anel de borracha, Ø100mm, inclusive conexões</v>
      </c>
      <c r="C209" s="272"/>
      <c r="D209" s="273"/>
      <c r="E209" s="129" t="str">
        <f>'Obra Civil'!C216</f>
        <v>m</v>
      </c>
      <c r="F209" s="130">
        <f>'Obra Civil'!G216</f>
        <v>16.77</v>
      </c>
      <c r="G209" s="131">
        <f>'Obra Civil'!D216</f>
        <v>48</v>
      </c>
      <c r="H209" s="132">
        <v>0</v>
      </c>
      <c r="I209" s="132">
        <v>48</v>
      </c>
      <c r="J209" s="132">
        <f t="shared" ref="J209:J247" si="33">F209*G209</f>
        <v>804.96</v>
      </c>
      <c r="K209" s="132">
        <f t="shared" ref="K209:K247" si="34">H209*F209</f>
        <v>0</v>
      </c>
      <c r="L209" s="133">
        <f t="shared" si="32"/>
        <v>804.96</v>
      </c>
    </row>
    <row r="210" spans="1:12">
      <c r="A210" s="128" t="str">
        <f>'Obra Civil'!A217</f>
        <v>14.3.1.2</v>
      </c>
      <c r="B210" s="294" t="str">
        <f>'Obra Civil'!B217</f>
        <v>Tubo de PVC esgoto, tipo Vinilfort ou equivalente, ponta e bolsa com junta elástica integrada, Ø150mm, inclusive conexões</v>
      </c>
      <c r="C210" s="295"/>
      <c r="D210" s="296"/>
      <c r="E210" s="129" t="str">
        <f>'Obra Civil'!C217</f>
        <v>m</v>
      </c>
      <c r="F210" s="130">
        <f>'Obra Civil'!G217</f>
        <v>22.76</v>
      </c>
      <c r="G210" s="131">
        <f>'Obra Civil'!D217</f>
        <v>21</v>
      </c>
      <c r="H210" s="132">
        <v>0</v>
      </c>
      <c r="I210" s="132">
        <v>21</v>
      </c>
      <c r="J210" s="132">
        <f t="shared" si="33"/>
        <v>477.96000000000004</v>
      </c>
      <c r="K210" s="132">
        <f t="shared" si="34"/>
        <v>0</v>
      </c>
      <c r="L210" s="133">
        <f t="shared" si="32"/>
        <v>477.96000000000004</v>
      </c>
    </row>
    <row r="211" spans="1:12">
      <c r="A211" s="128" t="str">
        <f>'Obra Civil'!A218</f>
        <v>14.3.1.3</v>
      </c>
      <c r="B211" s="294" t="str">
        <f>'Obra Civil'!B218</f>
        <v>Tubo de PVC esgoto, tipo Vinilfort ou equivalente, ponta e bolsa com junta elástica integrada, Ø200mm, inclusive conexões</v>
      </c>
      <c r="C211" s="295"/>
      <c r="D211" s="296"/>
      <c r="E211" s="129" t="str">
        <f>'Obra Civil'!C218</f>
        <v>m</v>
      </c>
      <c r="F211" s="130">
        <f>'Obra Civil'!G218</f>
        <v>39.979999999999997</v>
      </c>
      <c r="G211" s="131">
        <f>'Obra Civil'!D218</f>
        <v>78</v>
      </c>
      <c r="H211" s="132">
        <v>0</v>
      </c>
      <c r="I211" s="132">
        <v>78</v>
      </c>
      <c r="J211" s="132">
        <f t="shared" si="33"/>
        <v>3118.4399999999996</v>
      </c>
      <c r="K211" s="132">
        <f t="shared" si="34"/>
        <v>0</v>
      </c>
      <c r="L211" s="133">
        <f t="shared" si="32"/>
        <v>3118.4399999999996</v>
      </c>
    </row>
    <row r="212" spans="1:12">
      <c r="A212" s="125" t="str">
        <f>'Obra Civil'!A219</f>
        <v>14.3.2</v>
      </c>
      <c r="B212" s="291" t="str">
        <f>'Obra Civil'!B219</f>
        <v>ACESSÓRIOS</v>
      </c>
      <c r="C212" s="292"/>
      <c r="D212" s="293"/>
      <c r="E212" s="129"/>
      <c r="F212" s="130">
        <f>'Obra Civil'!G219</f>
        <v>0</v>
      </c>
      <c r="G212" s="131">
        <f>'Obra Civil'!D219</f>
        <v>0</v>
      </c>
      <c r="H212" s="132">
        <v>0</v>
      </c>
      <c r="I212" s="132">
        <v>0</v>
      </c>
      <c r="J212" s="132">
        <f t="shared" si="33"/>
        <v>0</v>
      </c>
      <c r="K212" s="132">
        <f t="shared" si="34"/>
        <v>0</v>
      </c>
      <c r="L212" s="133">
        <f t="shared" si="32"/>
        <v>0</v>
      </c>
    </row>
    <row r="213" spans="1:12">
      <c r="A213" s="128" t="str">
        <f>'Obra Civil'!A220</f>
        <v>14.3.2.1</v>
      </c>
      <c r="B213" s="271" t="str">
        <f>'Obra Civil'!B220</f>
        <v>Ralo hemisférico (formato abacaxi) de ferro fundido, Ø100mm</v>
      </c>
      <c r="C213" s="272"/>
      <c r="D213" s="273"/>
      <c r="E213" s="129" t="str">
        <f>'Obra Civil'!C220</f>
        <v>un</v>
      </c>
      <c r="F213" s="130">
        <f>'Obra Civil'!G220</f>
        <v>21.54</v>
      </c>
      <c r="G213" s="131">
        <f>'Obra Civil'!D220</f>
        <v>7</v>
      </c>
      <c r="H213" s="132">
        <v>0</v>
      </c>
      <c r="I213" s="132">
        <v>0</v>
      </c>
      <c r="J213" s="132">
        <f t="shared" si="33"/>
        <v>150.78</v>
      </c>
      <c r="K213" s="132">
        <f t="shared" si="34"/>
        <v>0</v>
      </c>
      <c r="L213" s="133">
        <f t="shared" si="32"/>
        <v>0</v>
      </c>
    </row>
    <row r="214" spans="1:12">
      <c r="A214" s="128" t="str">
        <f>'Obra Civil'!A221</f>
        <v>14.3.2.2</v>
      </c>
      <c r="B214" s="271" t="str">
        <f>'Obra Civil'!B221</f>
        <v>Caixa de inspeção em alvenaria com fundo em concreto, 60x60cm</v>
      </c>
      <c r="C214" s="272"/>
      <c r="D214" s="273"/>
      <c r="E214" s="129" t="str">
        <f>'Obra Civil'!C221</f>
        <v>un</v>
      </c>
      <c r="F214" s="130">
        <f>'Obra Civil'!G221</f>
        <v>115.23</v>
      </c>
      <c r="G214" s="131">
        <f>'Obra Civil'!D221</f>
        <v>8</v>
      </c>
      <c r="H214" s="132">
        <v>0</v>
      </c>
      <c r="I214" s="132">
        <v>4</v>
      </c>
      <c r="J214" s="132">
        <f t="shared" si="33"/>
        <v>921.84</v>
      </c>
      <c r="K214" s="132">
        <f t="shared" si="34"/>
        <v>0</v>
      </c>
      <c r="L214" s="133">
        <f t="shared" si="32"/>
        <v>460.92</v>
      </c>
    </row>
    <row r="215" spans="1:12">
      <c r="A215" s="128" t="str">
        <f>'Obra Civil'!A222</f>
        <v>14.3.2.3</v>
      </c>
      <c r="B215" s="271" t="str">
        <f>'Obra Civil'!B222</f>
        <v>Tampa de concreto 60x60cm para caixa de inspeção</v>
      </c>
      <c r="C215" s="272"/>
      <c r="D215" s="273"/>
      <c r="E215" s="129" t="str">
        <f>'Obra Civil'!C222</f>
        <v>un</v>
      </c>
      <c r="F215" s="130">
        <f>'Obra Civil'!G222</f>
        <v>26.54</v>
      </c>
      <c r="G215" s="131">
        <f>'Obra Civil'!D222</f>
        <v>8</v>
      </c>
      <c r="H215" s="132">
        <v>0</v>
      </c>
      <c r="I215" s="132">
        <v>4</v>
      </c>
      <c r="J215" s="132">
        <f t="shared" si="33"/>
        <v>212.32</v>
      </c>
      <c r="K215" s="132">
        <f t="shared" si="34"/>
        <v>0</v>
      </c>
      <c r="L215" s="133">
        <f t="shared" si="32"/>
        <v>106.16</v>
      </c>
    </row>
    <row r="216" spans="1:12">
      <c r="A216" s="128" t="str">
        <f>'Obra Civil'!A223</f>
        <v>14.3.2.4</v>
      </c>
      <c r="B216" s="271" t="str">
        <f>'Obra Civil'!B223</f>
        <v>Caixa de ralo em alvenaria com fundo em concreto, 40x40cm</v>
      </c>
      <c r="C216" s="272"/>
      <c r="D216" s="273"/>
      <c r="E216" s="129" t="str">
        <f>'Obra Civil'!C223</f>
        <v>un</v>
      </c>
      <c r="F216" s="130">
        <f>'Obra Civil'!G223</f>
        <v>98.56</v>
      </c>
      <c r="G216" s="131">
        <f>'Obra Civil'!D223</f>
        <v>1</v>
      </c>
      <c r="H216" s="132">
        <v>1</v>
      </c>
      <c r="I216" s="132">
        <v>1</v>
      </c>
      <c r="J216" s="132">
        <f t="shared" si="33"/>
        <v>98.56</v>
      </c>
      <c r="K216" s="132">
        <f t="shared" si="34"/>
        <v>98.56</v>
      </c>
      <c r="L216" s="133">
        <f t="shared" si="32"/>
        <v>98.56</v>
      </c>
    </row>
    <row r="217" spans="1:12">
      <c r="A217" s="128" t="str">
        <f>'Obra Civil'!A224</f>
        <v>14.3.2.5</v>
      </c>
      <c r="B217" s="271" t="str">
        <f>'Obra Civil'!B224</f>
        <v>Grelha de ferro fundido 40x40cm, tipo leve, para caixa de ralo/brita</v>
      </c>
      <c r="C217" s="272"/>
      <c r="D217" s="273"/>
      <c r="E217" s="129" t="str">
        <f>'Obra Civil'!C224</f>
        <v>un</v>
      </c>
      <c r="F217" s="130">
        <f>'Obra Civil'!G224</f>
        <v>34.840000000000003</v>
      </c>
      <c r="G217" s="131">
        <f>'Obra Civil'!D224</f>
        <v>2</v>
      </c>
      <c r="H217" s="132">
        <v>0</v>
      </c>
      <c r="I217" s="132">
        <v>0</v>
      </c>
      <c r="J217" s="132">
        <f t="shared" si="33"/>
        <v>69.680000000000007</v>
      </c>
      <c r="K217" s="132">
        <f t="shared" si="34"/>
        <v>0</v>
      </c>
      <c r="L217" s="133">
        <f t="shared" si="32"/>
        <v>0</v>
      </c>
    </row>
    <row r="218" spans="1:12">
      <c r="A218" s="128" t="str">
        <f>'Obra Civil'!A225</f>
        <v>14.3.2.6</v>
      </c>
      <c r="B218" s="271" t="str">
        <f>'Obra Civil'!B225</f>
        <v>Caixa de brita 40x40cm</v>
      </c>
      <c r="C218" s="272"/>
      <c r="D218" s="273"/>
      <c r="E218" s="129" t="str">
        <f>'Obra Civil'!C225</f>
        <v>un</v>
      </c>
      <c r="F218" s="130">
        <f>'Obra Civil'!G225</f>
        <v>89.4</v>
      </c>
      <c r="G218" s="131">
        <f>'Obra Civil'!D225</f>
        <v>1</v>
      </c>
      <c r="H218" s="132">
        <v>1</v>
      </c>
      <c r="I218" s="132">
        <v>1</v>
      </c>
      <c r="J218" s="132">
        <f t="shared" si="33"/>
        <v>89.4</v>
      </c>
      <c r="K218" s="132">
        <f t="shared" si="34"/>
        <v>89.4</v>
      </c>
      <c r="L218" s="133">
        <f t="shared" si="32"/>
        <v>89.4</v>
      </c>
    </row>
    <row r="219" spans="1:12">
      <c r="A219" s="128" t="str">
        <f>'Obra Civil'!A226</f>
        <v>14.3.2.7</v>
      </c>
      <c r="B219" s="271" t="str">
        <f>'Obra Civil'!B226</f>
        <v>Poço de visita em alvenaria, fundo em concreto, 110x110cm</v>
      </c>
      <c r="C219" s="272"/>
      <c r="D219" s="273"/>
      <c r="E219" s="129" t="str">
        <f>'Obra Civil'!C226</f>
        <v>un</v>
      </c>
      <c r="F219" s="130">
        <f>'Obra Civil'!G226</f>
        <v>234</v>
      </c>
      <c r="G219" s="131">
        <f>'Obra Civil'!D226</f>
        <v>1</v>
      </c>
      <c r="H219" s="132">
        <v>1</v>
      </c>
      <c r="I219" s="132">
        <v>1</v>
      </c>
      <c r="J219" s="132">
        <f t="shared" si="33"/>
        <v>234</v>
      </c>
      <c r="K219" s="132">
        <f t="shared" si="34"/>
        <v>234</v>
      </c>
      <c r="L219" s="133">
        <f t="shared" si="32"/>
        <v>234</v>
      </c>
    </row>
    <row r="220" spans="1:12">
      <c r="A220" s="128" t="str">
        <f>'Obra Civil'!A227</f>
        <v>14.3.2.8</v>
      </c>
      <c r="B220" s="271" t="str">
        <f>'Obra Civil'!B227</f>
        <v>Tampa de concreto Ø60cm para poço de visita</v>
      </c>
      <c r="C220" s="272"/>
      <c r="D220" s="273"/>
      <c r="E220" s="129" t="str">
        <f>'Obra Civil'!C227</f>
        <v>un</v>
      </c>
      <c r="F220" s="130">
        <f>'Obra Civil'!G227</f>
        <v>25.12</v>
      </c>
      <c r="G220" s="131">
        <f>'Obra Civil'!D227</f>
        <v>1</v>
      </c>
      <c r="H220" s="132">
        <v>0</v>
      </c>
      <c r="I220" s="132">
        <v>0</v>
      </c>
      <c r="J220" s="132">
        <f t="shared" si="33"/>
        <v>25.12</v>
      </c>
      <c r="K220" s="132">
        <f t="shared" si="34"/>
        <v>0</v>
      </c>
      <c r="L220" s="133">
        <f t="shared" si="32"/>
        <v>0</v>
      </c>
    </row>
    <row r="221" spans="1:12">
      <c r="A221" s="128" t="str">
        <f>'Obra Civil'!A228</f>
        <v>14.3.2.9</v>
      </c>
      <c r="B221" s="271" t="str">
        <f>'Obra Civil'!B228</f>
        <v>Calha de piso em PVC DN 130, com grelha (solários)</v>
      </c>
      <c r="C221" s="272"/>
      <c r="D221" s="273"/>
      <c r="E221" s="129" t="str">
        <f>'Obra Civil'!C228</f>
        <v>m</v>
      </c>
      <c r="F221" s="130">
        <f>'Obra Civil'!G228</f>
        <v>8.15</v>
      </c>
      <c r="G221" s="131">
        <f>'Obra Civil'!D228</f>
        <v>13</v>
      </c>
      <c r="H221" s="132">
        <v>0</v>
      </c>
      <c r="I221" s="132">
        <v>0</v>
      </c>
      <c r="J221" s="132">
        <f t="shared" si="33"/>
        <v>105.95</v>
      </c>
      <c r="K221" s="132">
        <f t="shared" si="34"/>
        <v>0</v>
      </c>
      <c r="L221" s="133">
        <f t="shared" si="32"/>
        <v>0</v>
      </c>
    </row>
    <row r="222" spans="1:12">
      <c r="A222" s="143" t="str">
        <f>'Obra Civil'!A230</f>
        <v>15.0</v>
      </c>
      <c r="B222" s="268" t="str">
        <f>'Obra Civil'!B230</f>
        <v xml:space="preserve">INSTALAÇÃO SANITÁRIA </v>
      </c>
      <c r="C222" s="269"/>
      <c r="D222" s="270"/>
      <c r="E222" s="146"/>
      <c r="F222" s="147">
        <f>'Obra Civil'!G230</f>
        <v>0</v>
      </c>
      <c r="G222" s="148">
        <f>'Obra Civil'!D230</f>
        <v>0</v>
      </c>
      <c r="H222" s="149">
        <v>0</v>
      </c>
      <c r="I222" s="149">
        <v>0</v>
      </c>
      <c r="J222" s="149">
        <f t="shared" si="33"/>
        <v>0</v>
      </c>
      <c r="K222" s="149">
        <f t="shared" si="34"/>
        <v>0</v>
      </c>
      <c r="L222" s="150">
        <f t="shared" si="32"/>
        <v>0</v>
      </c>
    </row>
    <row r="223" spans="1:12">
      <c r="A223" s="128" t="str">
        <f>'Obra Civil'!A231</f>
        <v>15.1</v>
      </c>
      <c r="B223" s="271" t="str">
        <f>'Obra Civil'!B231</f>
        <v xml:space="preserve">Adaptador p/ Saída de Vaso Sanitário Série Normal 100mm </v>
      </c>
      <c r="C223" s="272"/>
      <c r="D223" s="273"/>
      <c r="E223" s="129" t="str">
        <f>'Obra Civil'!C231</f>
        <v>un</v>
      </c>
      <c r="F223" s="130">
        <f>'Obra Civil'!G231</f>
        <v>1.89</v>
      </c>
      <c r="G223" s="131">
        <f>'Obra Civil'!D231</f>
        <v>15</v>
      </c>
      <c r="H223" s="132">
        <v>0</v>
      </c>
      <c r="I223" s="132">
        <v>0</v>
      </c>
      <c r="J223" s="132">
        <f t="shared" si="33"/>
        <v>28.349999999999998</v>
      </c>
      <c r="K223" s="132">
        <f t="shared" si="34"/>
        <v>0</v>
      </c>
      <c r="L223" s="133">
        <f t="shared" si="32"/>
        <v>0</v>
      </c>
    </row>
    <row r="224" spans="1:12">
      <c r="A224" s="128" t="str">
        <f>'Obra Civil'!A232</f>
        <v>15.2</v>
      </c>
      <c r="B224" s="271" t="str">
        <f>'Obra Civil'!B232</f>
        <v xml:space="preserve">Antiespuma 150mm </v>
      </c>
      <c r="C224" s="272"/>
      <c r="D224" s="273"/>
      <c r="E224" s="129" t="str">
        <f>'Obra Civil'!C232</f>
        <v>un</v>
      </c>
      <c r="F224" s="130">
        <f>'Obra Civil'!G232</f>
        <v>5.95</v>
      </c>
      <c r="G224" s="131">
        <f>'Obra Civil'!D232</f>
        <v>1</v>
      </c>
      <c r="H224" s="132">
        <v>0</v>
      </c>
      <c r="I224" s="132">
        <v>0</v>
      </c>
      <c r="J224" s="132">
        <f t="shared" si="33"/>
        <v>5.95</v>
      </c>
      <c r="K224" s="132">
        <f t="shared" si="34"/>
        <v>0</v>
      </c>
      <c r="L224" s="133">
        <f t="shared" si="32"/>
        <v>0</v>
      </c>
    </row>
    <row r="225" spans="1:12">
      <c r="A225" s="128" t="str">
        <f>'Obra Civil'!A233</f>
        <v>15.3</v>
      </c>
      <c r="B225" s="271" t="str">
        <f>'Obra Civil'!B233</f>
        <v xml:space="preserve">Caixa Sifonada Girafácil Montada com Grelha e Porta Grelha 100x140x50 - Redonda </v>
      </c>
      <c r="C225" s="272"/>
      <c r="D225" s="273"/>
      <c r="E225" s="129" t="str">
        <f>'Obra Civil'!C233</f>
        <v>un</v>
      </c>
      <c r="F225" s="130">
        <f>'Obra Civil'!G233</f>
        <v>18.420000000000002</v>
      </c>
      <c r="G225" s="131">
        <f>'Obra Civil'!D233</f>
        <v>6</v>
      </c>
      <c r="H225" s="132">
        <v>0</v>
      </c>
      <c r="I225" s="132">
        <v>6</v>
      </c>
      <c r="J225" s="132">
        <f t="shared" si="33"/>
        <v>110.52000000000001</v>
      </c>
      <c r="K225" s="132">
        <f t="shared" si="34"/>
        <v>0</v>
      </c>
      <c r="L225" s="133">
        <f t="shared" si="32"/>
        <v>110.52000000000001</v>
      </c>
    </row>
    <row r="226" spans="1:12">
      <c r="A226" s="128" t="str">
        <f>'Obra Civil'!A234</f>
        <v>15.4</v>
      </c>
      <c r="B226" s="271" t="str">
        <f>'Obra Civil'!B234</f>
        <v xml:space="preserve">Caixa Sifonada Montada com Grelha e Porta Grelha 150 x 150 x 50 - Redonda </v>
      </c>
      <c r="C226" s="272"/>
      <c r="D226" s="273"/>
      <c r="E226" s="129" t="str">
        <f>'Obra Civil'!C234</f>
        <v>un</v>
      </c>
      <c r="F226" s="130">
        <f>'Obra Civil'!G234</f>
        <v>20.07</v>
      </c>
      <c r="G226" s="131">
        <f>'Obra Civil'!D234</f>
        <v>1</v>
      </c>
      <c r="H226" s="132">
        <v>0</v>
      </c>
      <c r="I226" s="132">
        <v>1</v>
      </c>
      <c r="J226" s="132">
        <f t="shared" si="33"/>
        <v>20.07</v>
      </c>
      <c r="K226" s="132">
        <f t="shared" si="34"/>
        <v>0</v>
      </c>
      <c r="L226" s="133">
        <f t="shared" si="32"/>
        <v>20.07</v>
      </c>
    </row>
    <row r="227" spans="1:12">
      <c r="A227" s="128" t="str">
        <f>'Obra Civil'!A235</f>
        <v>15.5</v>
      </c>
      <c r="B227" s="271" t="str">
        <f>'Obra Civil'!B235</f>
        <v xml:space="preserve">Cap Série Normal 50mm </v>
      </c>
      <c r="C227" s="272"/>
      <c r="D227" s="273"/>
      <c r="E227" s="129" t="str">
        <f>'Obra Civil'!C235</f>
        <v>un</v>
      </c>
      <c r="F227" s="130">
        <f>'Obra Civil'!G235</f>
        <v>1.1499999999999999</v>
      </c>
      <c r="G227" s="131">
        <f>'Obra Civil'!D235</f>
        <v>1</v>
      </c>
      <c r="H227" s="132">
        <v>0</v>
      </c>
      <c r="I227" s="132">
        <v>0</v>
      </c>
      <c r="J227" s="132">
        <f t="shared" si="33"/>
        <v>1.1499999999999999</v>
      </c>
      <c r="K227" s="132">
        <f t="shared" si="34"/>
        <v>0</v>
      </c>
      <c r="L227" s="133">
        <f t="shared" si="32"/>
        <v>0</v>
      </c>
    </row>
    <row r="228" spans="1:12">
      <c r="A228" s="128" t="str">
        <f>'Obra Civil'!A236</f>
        <v>15.6</v>
      </c>
      <c r="B228" s="271" t="str">
        <f>'Obra Civil'!B236</f>
        <v>Caixa Sifonada 100x100x50mm</v>
      </c>
      <c r="C228" s="272"/>
      <c r="D228" s="273"/>
      <c r="E228" s="129" t="str">
        <f>'Obra Civil'!C236</f>
        <v>un</v>
      </c>
      <c r="F228" s="130">
        <f>'Obra Civil'!G236</f>
        <v>10.78</v>
      </c>
      <c r="G228" s="131">
        <f>'Obra Civil'!D236</f>
        <v>3</v>
      </c>
      <c r="H228" s="132">
        <v>0</v>
      </c>
      <c r="I228" s="132">
        <v>3</v>
      </c>
      <c r="J228" s="132">
        <f t="shared" si="33"/>
        <v>32.339999999999996</v>
      </c>
      <c r="K228" s="132">
        <f t="shared" si="34"/>
        <v>0</v>
      </c>
      <c r="L228" s="133">
        <f t="shared" si="32"/>
        <v>32.339999999999996</v>
      </c>
    </row>
    <row r="229" spans="1:12">
      <c r="A229" s="128" t="str">
        <f>'Obra Civil'!A237</f>
        <v>15.7</v>
      </c>
      <c r="B229" s="271" t="str">
        <f>'Obra Civil'!B237</f>
        <v xml:space="preserve">Caixa Sifonada 150x185x75mm </v>
      </c>
      <c r="C229" s="272"/>
      <c r="D229" s="273"/>
      <c r="E229" s="129" t="str">
        <f>'Obra Civil'!C237</f>
        <v>un</v>
      </c>
      <c r="F229" s="130">
        <f>'Obra Civil'!G237</f>
        <v>24.97</v>
      </c>
      <c r="G229" s="131">
        <f>'Obra Civil'!D237</f>
        <v>1</v>
      </c>
      <c r="H229" s="132">
        <v>0</v>
      </c>
      <c r="I229" s="132">
        <v>1</v>
      </c>
      <c r="J229" s="132">
        <f t="shared" si="33"/>
        <v>24.97</v>
      </c>
      <c r="K229" s="132">
        <f t="shared" si="34"/>
        <v>0</v>
      </c>
      <c r="L229" s="133">
        <f t="shared" si="32"/>
        <v>24.97</v>
      </c>
    </row>
    <row r="230" spans="1:12">
      <c r="A230" s="128" t="str">
        <f>'Obra Civil'!A238</f>
        <v>15.8</v>
      </c>
      <c r="B230" s="271" t="str">
        <f>'Obra Civil'!B238</f>
        <v>Caixa Sifonada Girafácil 100x140x50mm</v>
      </c>
      <c r="C230" s="272"/>
      <c r="D230" s="273"/>
      <c r="E230" s="129" t="str">
        <f>'Obra Civil'!C238</f>
        <v>un</v>
      </c>
      <c r="F230" s="130">
        <f>'Obra Civil'!G238</f>
        <v>18.420000000000002</v>
      </c>
      <c r="G230" s="131">
        <f>'Obra Civil'!D238</f>
        <v>5</v>
      </c>
      <c r="H230" s="132">
        <v>0</v>
      </c>
      <c r="I230" s="132">
        <v>5</v>
      </c>
      <c r="J230" s="132">
        <f t="shared" si="33"/>
        <v>92.100000000000009</v>
      </c>
      <c r="K230" s="132">
        <f t="shared" si="34"/>
        <v>0</v>
      </c>
      <c r="L230" s="133">
        <f t="shared" si="32"/>
        <v>92.100000000000009</v>
      </c>
    </row>
    <row r="231" spans="1:12">
      <c r="A231" s="128" t="str">
        <f>'Obra Civil'!A239</f>
        <v>15.9</v>
      </c>
      <c r="B231" s="271" t="str">
        <f>'Obra Civil'!B239</f>
        <v>Ralo Sifonado Cônico Branco 100x40mm</v>
      </c>
      <c r="C231" s="272"/>
      <c r="D231" s="273"/>
      <c r="E231" s="129" t="str">
        <f>'Obra Civil'!C239</f>
        <v>un</v>
      </c>
      <c r="F231" s="130">
        <f>'Obra Civil'!G239</f>
        <v>6.26</v>
      </c>
      <c r="G231" s="131">
        <f>'Obra Civil'!D239</f>
        <v>5</v>
      </c>
      <c r="H231" s="132">
        <v>0</v>
      </c>
      <c r="I231" s="132">
        <v>0</v>
      </c>
      <c r="J231" s="132">
        <f t="shared" si="33"/>
        <v>31.299999999999997</v>
      </c>
      <c r="K231" s="132">
        <f t="shared" si="34"/>
        <v>0</v>
      </c>
      <c r="L231" s="133">
        <f t="shared" si="32"/>
        <v>0</v>
      </c>
    </row>
    <row r="232" spans="1:12">
      <c r="A232" s="128" t="str">
        <f>'Obra Civil'!A240</f>
        <v>15.10</v>
      </c>
      <c r="B232" s="271" t="str">
        <f>'Obra Civil'!B240</f>
        <v>Porta Grelha Redondo Branco 100mm</v>
      </c>
      <c r="C232" s="272"/>
      <c r="D232" s="273"/>
      <c r="E232" s="129" t="str">
        <f>'Obra Civil'!C240</f>
        <v>un</v>
      </c>
      <c r="F232" s="130">
        <f>'Obra Civil'!G240</f>
        <v>1.95</v>
      </c>
      <c r="G232" s="131">
        <f>'Obra Civil'!D240</f>
        <v>7</v>
      </c>
      <c r="H232" s="132">
        <v>0</v>
      </c>
      <c r="I232" s="132">
        <v>0</v>
      </c>
      <c r="J232" s="132">
        <f t="shared" si="33"/>
        <v>13.65</v>
      </c>
      <c r="K232" s="132">
        <f t="shared" si="34"/>
        <v>0</v>
      </c>
      <c r="L232" s="133">
        <f t="shared" si="32"/>
        <v>0</v>
      </c>
    </row>
    <row r="233" spans="1:12">
      <c r="A233" s="128" t="str">
        <f>'Obra Civil'!A241</f>
        <v>15.11</v>
      </c>
      <c r="B233" s="271" t="str">
        <f>'Obra Civil'!B241</f>
        <v>Terminal de Ventilação Série Normal 50mm</v>
      </c>
      <c r="C233" s="272"/>
      <c r="D233" s="273"/>
      <c r="E233" s="129" t="str">
        <f>'Obra Civil'!C241</f>
        <v>un</v>
      </c>
      <c r="F233" s="130">
        <f>'Obra Civil'!G241</f>
        <v>1.87</v>
      </c>
      <c r="G233" s="131">
        <f>'Obra Civil'!D241</f>
        <v>9</v>
      </c>
      <c r="H233" s="132">
        <v>0</v>
      </c>
      <c r="I233" s="132">
        <v>0</v>
      </c>
      <c r="J233" s="132">
        <f t="shared" si="33"/>
        <v>16.830000000000002</v>
      </c>
      <c r="K233" s="132">
        <f t="shared" si="34"/>
        <v>0</v>
      </c>
      <c r="L233" s="133">
        <f t="shared" si="32"/>
        <v>0</v>
      </c>
    </row>
    <row r="234" spans="1:12">
      <c r="A234" s="128" t="str">
        <f>'Obra Civil'!A242</f>
        <v>15.12</v>
      </c>
      <c r="B234" s="271" t="str">
        <f>'Obra Civil'!B242</f>
        <v>Terminal de Ventilação Série Normal 75mm</v>
      </c>
      <c r="C234" s="272"/>
      <c r="D234" s="273"/>
      <c r="E234" s="129" t="str">
        <f>'Obra Civil'!C242</f>
        <v>un</v>
      </c>
      <c r="F234" s="130">
        <f>'Obra Civil'!G242</f>
        <v>1.96</v>
      </c>
      <c r="G234" s="131">
        <f>'Obra Civil'!D242</f>
        <v>1</v>
      </c>
      <c r="H234" s="132">
        <v>0</v>
      </c>
      <c r="I234" s="132">
        <v>0</v>
      </c>
      <c r="J234" s="132">
        <f t="shared" si="33"/>
        <v>1.96</v>
      </c>
      <c r="K234" s="132">
        <f t="shared" si="34"/>
        <v>0</v>
      </c>
      <c r="L234" s="133">
        <f t="shared" si="32"/>
        <v>0</v>
      </c>
    </row>
    <row r="235" spans="1:12">
      <c r="A235" s="128" t="str">
        <f>'Obra Civil'!A243</f>
        <v>15.13</v>
      </c>
      <c r="B235" s="271" t="str">
        <f>'Obra Civil'!B243</f>
        <v>Tubo de PVC Série Normal 100mm, fornec. e instalação, inclusive conexões</v>
      </c>
      <c r="C235" s="272"/>
      <c r="D235" s="273"/>
      <c r="E235" s="129" t="str">
        <f>'Obra Civil'!C243</f>
        <v>m</v>
      </c>
      <c r="F235" s="130">
        <f>'Obra Civil'!G243</f>
        <v>8.19</v>
      </c>
      <c r="G235" s="131">
        <f>'Obra Civil'!D243</f>
        <v>43.12</v>
      </c>
      <c r="H235" s="132">
        <v>0</v>
      </c>
      <c r="I235" s="132">
        <v>30</v>
      </c>
      <c r="J235" s="132">
        <f t="shared" si="33"/>
        <v>353.15279999999996</v>
      </c>
      <c r="K235" s="132">
        <f t="shared" si="34"/>
        <v>0</v>
      </c>
      <c r="L235" s="133">
        <f t="shared" si="32"/>
        <v>245.7</v>
      </c>
    </row>
    <row r="236" spans="1:12">
      <c r="A236" s="128" t="str">
        <f>'Obra Civil'!A244</f>
        <v>15.14</v>
      </c>
      <c r="B236" s="271" t="str">
        <f>'Obra Civil'!B244</f>
        <v>Tubo de PVC Série Normal 40mm, fornec. e instalação, inclusive conexões</v>
      </c>
      <c r="C236" s="272"/>
      <c r="D236" s="273"/>
      <c r="E236" s="129" t="str">
        <f>'Obra Civil'!C244</f>
        <v>m</v>
      </c>
      <c r="F236" s="130">
        <f>'Obra Civil'!G244</f>
        <v>2.82</v>
      </c>
      <c r="G236" s="131">
        <f>'Obra Civil'!D244</f>
        <v>43.17</v>
      </c>
      <c r="H236" s="132">
        <v>0</v>
      </c>
      <c r="I236" s="132">
        <v>30</v>
      </c>
      <c r="J236" s="132">
        <f t="shared" si="33"/>
        <v>121.7394</v>
      </c>
      <c r="K236" s="132">
        <f t="shared" si="34"/>
        <v>0</v>
      </c>
      <c r="L236" s="133">
        <f t="shared" si="32"/>
        <v>84.6</v>
      </c>
    </row>
    <row r="237" spans="1:12">
      <c r="A237" s="128" t="str">
        <f>'Obra Civil'!A245</f>
        <v>15.15</v>
      </c>
      <c r="B237" s="271" t="str">
        <f>'Obra Civil'!B245</f>
        <v>Tubo de PVC Série Normal 50mm , fornec. e instalação, inclusive conexões</v>
      </c>
      <c r="C237" s="272"/>
      <c r="D237" s="273"/>
      <c r="E237" s="129" t="str">
        <f>'Obra Civil'!C245</f>
        <v>m</v>
      </c>
      <c r="F237" s="130">
        <f>'Obra Civil'!G245</f>
        <v>5.34</v>
      </c>
      <c r="G237" s="131">
        <f>'Obra Civil'!D245</f>
        <v>72.069999999999993</v>
      </c>
      <c r="H237" s="132">
        <v>0</v>
      </c>
      <c r="I237" s="132">
        <v>72.069999999999993</v>
      </c>
      <c r="J237" s="132">
        <f t="shared" si="33"/>
        <v>384.85379999999998</v>
      </c>
      <c r="K237" s="132">
        <f t="shared" si="34"/>
        <v>0</v>
      </c>
      <c r="L237" s="133">
        <f t="shared" si="32"/>
        <v>384.85379999999998</v>
      </c>
    </row>
    <row r="238" spans="1:12">
      <c r="A238" s="128" t="str">
        <f>'Obra Civil'!A246</f>
        <v>15.16</v>
      </c>
      <c r="B238" s="271" t="str">
        <f>'Obra Civil'!B246</f>
        <v>Tubo de PVC Série Normal 75mm , fornec. e instalação, inclusive conexões</v>
      </c>
      <c r="C238" s="272"/>
      <c r="D238" s="273"/>
      <c r="E238" s="129" t="str">
        <f>'Obra Civil'!C246</f>
        <v>m</v>
      </c>
      <c r="F238" s="130">
        <f>'Obra Civil'!G246</f>
        <v>6.76</v>
      </c>
      <c r="G238" s="131">
        <f>'Obra Civil'!D246</f>
        <v>7</v>
      </c>
      <c r="H238" s="132">
        <v>0</v>
      </c>
      <c r="I238" s="132">
        <v>7</v>
      </c>
      <c r="J238" s="132">
        <f t="shared" si="33"/>
        <v>47.32</v>
      </c>
      <c r="K238" s="132">
        <f t="shared" si="34"/>
        <v>0</v>
      </c>
      <c r="L238" s="133">
        <f t="shared" si="32"/>
        <v>47.32</v>
      </c>
    </row>
    <row r="239" spans="1:12">
      <c r="A239" s="128" t="str">
        <f>'Obra Civil'!A247</f>
        <v>15.17</v>
      </c>
      <c r="B239" s="271" t="str">
        <f>'Obra Civil'!B247</f>
        <v>Tubo de PVC Série Reforçada 150mm, fornec. e instalação, inclusive conexões</v>
      </c>
      <c r="C239" s="272"/>
      <c r="D239" s="273"/>
      <c r="E239" s="129" t="str">
        <f>'Obra Civil'!C247</f>
        <v>m</v>
      </c>
      <c r="F239" s="130">
        <f>'Obra Civil'!G247</f>
        <v>19.87</v>
      </c>
      <c r="G239" s="131">
        <f>'Obra Civil'!D247</f>
        <v>82.48</v>
      </c>
      <c r="H239" s="132">
        <v>0</v>
      </c>
      <c r="I239" s="132">
        <v>82.48</v>
      </c>
      <c r="J239" s="132">
        <f t="shared" si="33"/>
        <v>1638.8776000000003</v>
      </c>
      <c r="K239" s="132">
        <f t="shared" si="34"/>
        <v>0</v>
      </c>
      <c r="L239" s="133">
        <f t="shared" si="32"/>
        <v>1638.8776000000003</v>
      </c>
    </row>
    <row r="240" spans="1:12">
      <c r="A240" s="128" t="str">
        <f>'Obra Civil'!A248</f>
        <v>15.18</v>
      </c>
      <c r="B240" s="271" t="str">
        <f>'Obra Civil'!B248</f>
        <v>Tubo de PVC Série Reforçada 40mm, fornec. e instalação, inclusive conexões</v>
      </c>
      <c r="C240" s="272"/>
      <c r="D240" s="273"/>
      <c r="E240" s="129" t="str">
        <f>'Obra Civil'!C248</f>
        <v>m</v>
      </c>
      <c r="F240" s="130">
        <f>'Obra Civil'!G248</f>
        <v>3.68</v>
      </c>
      <c r="G240" s="131">
        <f>'Obra Civil'!D248</f>
        <v>1.72</v>
      </c>
      <c r="H240" s="132">
        <v>0</v>
      </c>
      <c r="I240" s="132">
        <v>1.72</v>
      </c>
      <c r="J240" s="132">
        <f t="shared" si="33"/>
        <v>6.3296000000000001</v>
      </c>
      <c r="K240" s="132">
        <f t="shared" si="34"/>
        <v>0</v>
      </c>
      <c r="L240" s="133">
        <f t="shared" si="32"/>
        <v>6.3296000000000001</v>
      </c>
    </row>
    <row r="241" spans="1:12">
      <c r="A241" s="128" t="str">
        <f>'Obra Civil'!A249</f>
        <v>15.19</v>
      </c>
      <c r="B241" s="271" t="str">
        <f>'Obra Civil'!B249</f>
        <v>Tubo de PVC Série Reforçada 50mm, fornec. e instalação, inclusive conexões</v>
      </c>
      <c r="C241" s="272"/>
      <c r="D241" s="273"/>
      <c r="E241" s="129" t="str">
        <f>'Obra Civil'!C249</f>
        <v>m</v>
      </c>
      <c r="F241" s="130">
        <f>'Obra Civil'!G249</f>
        <v>6.96</v>
      </c>
      <c r="G241" s="131">
        <f>'Obra Civil'!D249</f>
        <v>24.84</v>
      </c>
      <c r="H241" s="132">
        <v>0</v>
      </c>
      <c r="I241" s="132">
        <v>24.84</v>
      </c>
      <c r="J241" s="132">
        <f t="shared" si="33"/>
        <v>172.88640000000001</v>
      </c>
      <c r="K241" s="132">
        <f t="shared" si="34"/>
        <v>0</v>
      </c>
      <c r="L241" s="133">
        <f t="shared" si="32"/>
        <v>172.88640000000001</v>
      </c>
    </row>
    <row r="242" spans="1:12">
      <c r="A242" s="128" t="str">
        <f>'Obra Civil'!A250</f>
        <v>15.20</v>
      </c>
      <c r="B242" s="271" t="str">
        <f>'Obra Civil'!B250</f>
        <v xml:space="preserve">Tubo de PVC Série Reforçada 75mm, fornec. e instalação, inclusive conexões </v>
      </c>
      <c r="C242" s="272"/>
      <c r="D242" s="273"/>
      <c r="E242" s="129" t="str">
        <f>'Obra Civil'!C250</f>
        <v>m</v>
      </c>
      <c r="F242" s="130">
        <f>'Obra Civil'!G250</f>
        <v>8.82</v>
      </c>
      <c r="G242" s="131">
        <f>'Obra Civil'!D250</f>
        <v>9.57</v>
      </c>
      <c r="H242" s="132">
        <v>0</v>
      </c>
      <c r="I242" s="132">
        <v>9.57</v>
      </c>
      <c r="J242" s="132">
        <f t="shared" si="33"/>
        <v>84.40740000000001</v>
      </c>
      <c r="K242" s="132">
        <f t="shared" si="34"/>
        <v>0</v>
      </c>
      <c r="L242" s="133">
        <f t="shared" si="32"/>
        <v>84.40740000000001</v>
      </c>
    </row>
    <row r="243" spans="1:12" ht="14.25" customHeight="1">
      <c r="A243" s="128" t="str">
        <f>'Obra Civil'!A251</f>
        <v>15.21</v>
      </c>
      <c r="B243" s="271" t="str">
        <f>'Obra Civil'!B251</f>
        <v>Caixa de inspeção em alvenaria de tijolo medindo 900x900x600mm , com tampão em ferro fundido</v>
      </c>
      <c r="C243" s="272"/>
      <c r="D243" s="273"/>
      <c r="E243" s="129" t="str">
        <f>'Obra Civil'!C251</f>
        <v>un</v>
      </c>
      <c r="F243" s="130">
        <f>'Obra Civil'!G251</f>
        <v>356</v>
      </c>
      <c r="G243" s="131">
        <f>'Obra Civil'!D251</f>
        <v>9</v>
      </c>
      <c r="H243" s="132">
        <v>0</v>
      </c>
      <c r="I243" s="132">
        <v>7</v>
      </c>
      <c r="J243" s="132">
        <f t="shared" si="33"/>
        <v>3204</v>
      </c>
      <c r="K243" s="132">
        <f t="shared" si="34"/>
        <v>0</v>
      </c>
      <c r="L243" s="133">
        <f t="shared" si="32"/>
        <v>2492</v>
      </c>
    </row>
    <row r="244" spans="1:12" ht="21" customHeight="1">
      <c r="A244" s="128" t="str">
        <f>'Obra Civil'!A252</f>
        <v>15.22</v>
      </c>
      <c r="B244" s="294" t="str">
        <f>'Obra Civil'!B252</f>
        <v>Caixa de gordura Especial, em alvenaria de tijolo, medindo 1100x1100x1200mm, com tampão em ferro fundido</v>
      </c>
      <c r="C244" s="295"/>
      <c r="D244" s="296"/>
      <c r="E244" s="129" t="str">
        <f>'Obra Civil'!C252</f>
        <v>un</v>
      </c>
      <c r="F244" s="130">
        <f>'Obra Civil'!G252</f>
        <v>453.26</v>
      </c>
      <c r="G244" s="131">
        <f>'Obra Civil'!D252</f>
        <v>1</v>
      </c>
      <c r="H244" s="132">
        <v>0</v>
      </c>
      <c r="I244" s="132">
        <v>1</v>
      </c>
      <c r="J244" s="132">
        <f t="shared" si="33"/>
        <v>453.26</v>
      </c>
      <c r="K244" s="132">
        <f t="shared" si="34"/>
        <v>0</v>
      </c>
      <c r="L244" s="133">
        <f t="shared" si="32"/>
        <v>453.26</v>
      </c>
    </row>
    <row r="245" spans="1:12" ht="13.5" customHeight="1">
      <c r="A245" s="128" t="str">
        <f>'Obra Civil'!A253</f>
        <v>15.23</v>
      </c>
      <c r="B245" s="271" t="str">
        <f>'Obra Civil'!B253</f>
        <v>Tampa de ferro fundido 1100x1100 cm, tipo leve, para caixas de gordura dupla e especial</v>
      </c>
      <c r="C245" s="272"/>
      <c r="D245" s="273"/>
      <c r="E245" s="129" t="str">
        <f>'Obra Civil'!C253</f>
        <v>un</v>
      </c>
      <c r="F245" s="130">
        <f>'Obra Civil'!G253</f>
        <v>194.24</v>
      </c>
      <c r="G245" s="131">
        <f>'Obra Civil'!D253</f>
        <v>1</v>
      </c>
      <c r="H245" s="132">
        <v>0</v>
      </c>
      <c r="I245" s="132">
        <v>0</v>
      </c>
      <c r="J245" s="132">
        <f t="shared" si="33"/>
        <v>194.24</v>
      </c>
      <c r="K245" s="132">
        <f t="shared" si="34"/>
        <v>0</v>
      </c>
      <c r="L245" s="133">
        <f t="shared" si="32"/>
        <v>0</v>
      </c>
    </row>
    <row r="246" spans="1:12" ht="16.5" customHeight="1">
      <c r="A246" s="128" t="str">
        <f>'Obra Civil'!A254</f>
        <v>15.24</v>
      </c>
      <c r="B246" s="271" t="str">
        <f>'Obra Civil'!B254</f>
        <v>Poço de visita em alvenaria de tijolo medido 1400x1400x1640mm, com tampão em ferro fundido</v>
      </c>
      <c r="C246" s="272"/>
      <c r="D246" s="273"/>
      <c r="E246" s="129" t="str">
        <f>'Obra Civil'!C254</f>
        <v>un</v>
      </c>
      <c r="F246" s="130">
        <f>'Obra Civil'!G254</f>
        <v>485.32</v>
      </c>
      <c r="G246" s="131">
        <f>'Obra Civil'!D254</f>
        <v>1</v>
      </c>
      <c r="H246" s="132">
        <v>0</v>
      </c>
      <c r="I246" s="132">
        <v>1</v>
      </c>
      <c r="J246" s="132">
        <f t="shared" si="33"/>
        <v>485.32</v>
      </c>
      <c r="K246" s="132">
        <f t="shared" si="34"/>
        <v>0</v>
      </c>
      <c r="L246" s="133">
        <f t="shared" si="32"/>
        <v>485.32</v>
      </c>
    </row>
    <row r="247" spans="1:12" ht="22.5" customHeight="1">
      <c r="A247" s="128" t="str">
        <f>'Obra Civil'!A255</f>
        <v>15.25</v>
      </c>
      <c r="B247" s="294" t="str">
        <f>'Obra Civil'!B255</f>
        <v>Conjunto moto bomba centrifuga CV 3/4, vazão de 5,0 m3/h e Hman = 15mca - Modelo Thebe TH-16 ou equivalente</v>
      </c>
      <c r="C247" s="295"/>
      <c r="D247" s="296"/>
      <c r="E247" s="129" t="str">
        <f>'Obra Civil'!C255</f>
        <v>un</v>
      </c>
      <c r="F247" s="130">
        <f>'Obra Civil'!G255</f>
        <v>201.65</v>
      </c>
      <c r="G247" s="131">
        <f>'Obra Civil'!D255</f>
        <v>2</v>
      </c>
      <c r="H247" s="132">
        <v>0</v>
      </c>
      <c r="I247" s="132">
        <v>0</v>
      </c>
      <c r="J247" s="132">
        <f t="shared" si="33"/>
        <v>403.3</v>
      </c>
      <c r="K247" s="132">
        <f t="shared" si="34"/>
        <v>0</v>
      </c>
      <c r="L247" s="133">
        <f t="shared" si="32"/>
        <v>0</v>
      </c>
    </row>
    <row r="248" spans="1:12">
      <c r="A248" s="143" t="str">
        <f>'Obra Civil'!A257</f>
        <v>16.0</v>
      </c>
      <c r="B248" s="268" t="str">
        <f>'Obra Civil'!B257</f>
        <v xml:space="preserve">LOUÇAS E METAIS </v>
      </c>
      <c r="C248" s="269"/>
      <c r="D248" s="270"/>
      <c r="E248" s="146"/>
      <c r="F248" s="147"/>
      <c r="G248" s="148"/>
      <c r="H248" s="149"/>
      <c r="I248" s="149"/>
      <c r="J248" s="149"/>
      <c r="K248" s="149"/>
      <c r="L248" s="150">
        <f t="shared" si="32"/>
        <v>0</v>
      </c>
    </row>
    <row r="249" spans="1:12">
      <c r="A249" s="128" t="str">
        <f>'Obra Civil'!A258</f>
        <v>16.1</v>
      </c>
      <c r="B249" s="271" t="str">
        <f>'Obra Civil'!B258</f>
        <v>SANIT. PNE - ( Portadores de Necessidades Especiais )</v>
      </c>
      <c r="C249" s="272"/>
      <c r="D249" s="273"/>
      <c r="E249" s="129"/>
      <c r="F249" s="130"/>
      <c r="G249" s="131"/>
      <c r="H249" s="132"/>
      <c r="I249" s="132"/>
      <c r="J249" s="132"/>
      <c r="K249" s="132"/>
      <c r="L249" s="133">
        <f t="shared" si="32"/>
        <v>0</v>
      </c>
    </row>
    <row r="250" spans="1:12" ht="24" customHeight="1">
      <c r="A250" s="128" t="str">
        <f>'Obra Civil'!A259</f>
        <v>16.1.1</v>
      </c>
      <c r="B250" s="294" t="str">
        <f>'Obra Civil'!B259</f>
        <v>Lavatório louça branca, sem coluna, torneira metálica cromada simples, (válvula, sifao e engate flexível cromados)</v>
      </c>
      <c r="C250" s="295"/>
      <c r="D250" s="296"/>
      <c r="E250" s="129" t="str">
        <f>'Obra Civil'!C259</f>
        <v>un</v>
      </c>
      <c r="F250" s="130">
        <f>'Obra Civil'!G259</f>
        <v>132.68</v>
      </c>
      <c r="G250" s="131">
        <f>'Obra Civil'!D259</f>
        <v>2</v>
      </c>
      <c r="H250" s="132">
        <v>0</v>
      </c>
      <c r="I250" s="132">
        <v>0</v>
      </c>
      <c r="J250" s="132">
        <f t="shared" ref="J250:J255" si="35">F250*G250</f>
        <v>265.36</v>
      </c>
      <c r="K250" s="132">
        <f t="shared" ref="K250:K255" si="36">H250*F250</f>
        <v>0</v>
      </c>
      <c r="L250" s="133">
        <f t="shared" si="32"/>
        <v>0</v>
      </c>
    </row>
    <row r="251" spans="1:12">
      <c r="A251" s="128" t="str">
        <f>'Obra Civil'!A260</f>
        <v>16.1.2</v>
      </c>
      <c r="B251" s="271" t="str">
        <f>'Obra Civil'!B260</f>
        <v>Porta sabonete liquido fornecimento</v>
      </c>
      <c r="C251" s="272"/>
      <c r="D251" s="273"/>
      <c r="E251" s="129" t="str">
        <f>'Obra Civil'!C260</f>
        <v>un</v>
      </c>
      <c r="F251" s="130">
        <f>'Obra Civil'!G260</f>
        <v>12.45</v>
      </c>
      <c r="G251" s="131">
        <f>'Obra Civil'!D260</f>
        <v>2</v>
      </c>
      <c r="H251" s="132">
        <v>0</v>
      </c>
      <c r="I251" s="132">
        <v>0</v>
      </c>
      <c r="J251" s="132">
        <f t="shared" si="35"/>
        <v>24.9</v>
      </c>
      <c r="K251" s="132">
        <f t="shared" si="36"/>
        <v>0</v>
      </c>
      <c r="L251" s="133">
        <f t="shared" si="32"/>
        <v>0</v>
      </c>
    </row>
    <row r="252" spans="1:12" ht="24" customHeight="1">
      <c r="A252" s="128" t="str">
        <f>'Obra Civil'!A261</f>
        <v>16.1.3</v>
      </c>
      <c r="B252" s="294" t="str">
        <f>'Obra Civil'!B261</f>
        <v>Vaso sanitario sifonado, para valvula de descarga, em louca branca, com acessorios, inclusive assento plastico, anel de vedação, tubo pvc ligacao - fornecimento e instalacao</v>
      </c>
      <c r="C252" s="295"/>
      <c r="D252" s="296"/>
      <c r="E252" s="129" t="str">
        <f>'Obra Civil'!C261</f>
        <v>un</v>
      </c>
      <c r="F252" s="130">
        <f>'Obra Civil'!G261</f>
        <v>135.11000000000001</v>
      </c>
      <c r="G252" s="131">
        <f>'Obra Civil'!D261</f>
        <v>2</v>
      </c>
      <c r="H252" s="132">
        <v>0</v>
      </c>
      <c r="I252" s="132">
        <v>0</v>
      </c>
      <c r="J252" s="132">
        <f t="shared" si="35"/>
        <v>270.22000000000003</v>
      </c>
      <c r="K252" s="132">
        <f t="shared" si="36"/>
        <v>0</v>
      </c>
      <c r="L252" s="133">
        <f t="shared" si="32"/>
        <v>0</v>
      </c>
    </row>
    <row r="253" spans="1:12" ht="13.5" customHeight="1">
      <c r="A253" s="128" t="str">
        <f>'Obra Civil'!A262</f>
        <v>16.1.4</v>
      </c>
      <c r="B253" s="271" t="str">
        <f>'Obra Civil'!B262</f>
        <v>Torneira cromada 3/4" para jardim ou tanque, padrao alto</v>
      </c>
      <c r="C253" s="272"/>
      <c r="D253" s="273"/>
      <c r="E253" s="129" t="str">
        <f>'Obra Civil'!C262</f>
        <v>un</v>
      </c>
      <c r="F253" s="130">
        <f>'Obra Civil'!G262</f>
        <v>18.559999999999999</v>
      </c>
      <c r="G253" s="131">
        <f>'Obra Civil'!D262</f>
        <v>2</v>
      </c>
      <c r="H253" s="132">
        <v>0</v>
      </c>
      <c r="I253" s="132">
        <v>0</v>
      </c>
      <c r="J253" s="132">
        <f t="shared" si="35"/>
        <v>37.119999999999997</v>
      </c>
      <c r="K253" s="132">
        <f t="shared" si="36"/>
        <v>0</v>
      </c>
      <c r="L253" s="133">
        <f t="shared" ref="L253:L316" si="37">I253*F253</f>
        <v>0</v>
      </c>
    </row>
    <row r="254" spans="1:12">
      <c r="A254" s="128" t="str">
        <f>'Obra Civil'!A263</f>
        <v>16.1.5</v>
      </c>
      <c r="B254" s="271" t="str">
        <f>'Obra Civil'!B263</f>
        <v>Instalacao de papeleira - fornecimento e colocacao</v>
      </c>
      <c r="C254" s="272"/>
      <c r="D254" s="273"/>
      <c r="E254" s="129" t="str">
        <f>'Obra Civil'!C263</f>
        <v>un</v>
      </c>
      <c r="F254" s="130">
        <f>'Obra Civil'!G263</f>
        <v>13.12</v>
      </c>
      <c r="G254" s="131">
        <f>'Obra Civil'!D263</f>
        <v>2</v>
      </c>
      <c r="H254" s="132">
        <v>0</v>
      </c>
      <c r="I254" s="132">
        <v>0</v>
      </c>
      <c r="J254" s="132">
        <f t="shared" si="35"/>
        <v>26.24</v>
      </c>
      <c r="K254" s="132">
        <f t="shared" si="36"/>
        <v>0</v>
      </c>
      <c r="L254" s="133">
        <f t="shared" si="37"/>
        <v>0</v>
      </c>
    </row>
    <row r="255" spans="1:12">
      <c r="A255" s="128" t="str">
        <f>'Obra Civil'!A264</f>
        <v>16.1.6</v>
      </c>
      <c r="B255" s="271" t="str">
        <f>'Obra Civil'!B264</f>
        <v xml:space="preserve">Barra de apoio em aluminio anodizado para deficientes físicos </v>
      </c>
      <c r="C255" s="272"/>
      <c r="D255" s="273"/>
      <c r="E255" s="129" t="str">
        <f>'Obra Civil'!C264</f>
        <v>m</v>
      </c>
      <c r="F255" s="130">
        <f>'Obra Civil'!G264</f>
        <v>34.58</v>
      </c>
      <c r="G255" s="131">
        <f>'Obra Civil'!D264</f>
        <v>4</v>
      </c>
      <c r="H255" s="132">
        <v>0</v>
      </c>
      <c r="I255" s="132">
        <v>0</v>
      </c>
      <c r="J255" s="132">
        <f t="shared" si="35"/>
        <v>138.32</v>
      </c>
      <c r="K255" s="132">
        <f t="shared" si="36"/>
        <v>0</v>
      </c>
      <c r="L255" s="133">
        <f t="shared" si="37"/>
        <v>0</v>
      </c>
    </row>
    <row r="256" spans="1:12">
      <c r="A256" s="128" t="str">
        <f>'Obra Civil'!A265</f>
        <v>16.2</v>
      </c>
      <c r="B256" s="271" t="str">
        <f>'Obra Civil'!B265</f>
        <v>SANIT. INFANTIS  (Feminino / Masculino/ Banho I/ Creche II )</v>
      </c>
      <c r="C256" s="272"/>
      <c r="D256" s="273"/>
      <c r="E256" s="129"/>
      <c r="F256" s="130"/>
      <c r="G256" s="131"/>
      <c r="H256" s="132"/>
      <c r="I256" s="132"/>
      <c r="J256" s="132"/>
      <c r="K256" s="132"/>
      <c r="L256" s="133">
        <f t="shared" si="37"/>
        <v>0</v>
      </c>
    </row>
    <row r="257" spans="1:12" ht="12.75" customHeight="1">
      <c r="A257" s="128" t="str">
        <f>'Obra Civil'!A266</f>
        <v>16.2.1</v>
      </c>
      <c r="B257" s="271" t="str">
        <f>'Obra Civil'!B266</f>
        <v>Banheira plástica (cor braca de 20x45x77 cm), com dreno para escoamento de água</v>
      </c>
      <c r="C257" s="272"/>
      <c r="D257" s="273"/>
      <c r="E257" s="129" t="str">
        <f>'Obra Civil'!C266</f>
        <v>un</v>
      </c>
      <c r="F257" s="130">
        <f>'Obra Civil'!G266</f>
        <v>45.71</v>
      </c>
      <c r="G257" s="131">
        <f>'Obra Civil'!D266</f>
        <v>2</v>
      </c>
      <c r="H257" s="132">
        <v>0</v>
      </c>
      <c r="I257" s="132">
        <v>0</v>
      </c>
      <c r="J257" s="132">
        <f t="shared" ref="J257:J263" si="38">F257*G257</f>
        <v>91.42</v>
      </c>
      <c r="K257" s="132">
        <f t="shared" ref="K257:K263" si="39">H257*F257</f>
        <v>0</v>
      </c>
      <c r="L257" s="133">
        <f t="shared" si="37"/>
        <v>0</v>
      </c>
    </row>
    <row r="258" spans="1:12" ht="26.25" customHeight="1">
      <c r="A258" s="128" t="str">
        <f>'Obra Civil'!A267</f>
        <v>16.2.2</v>
      </c>
      <c r="B258" s="294" t="str">
        <f>'Obra Civil'!B267</f>
        <v>Cuba louca branca em bancada inclusive torneira e complementos (válvula, sifao e engate flexível cromados)</v>
      </c>
      <c r="C258" s="295"/>
      <c r="D258" s="296"/>
      <c r="E258" s="129" t="str">
        <f>'Obra Civil'!C267</f>
        <v>un</v>
      </c>
      <c r="F258" s="130">
        <f>'Obra Civil'!G267</f>
        <v>145.65</v>
      </c>
      <c r="G258" s="131">
        <f>'Obra Civil'!D267</f>
        <v>1</v>
      </c>
      <c r="H258" s="132">
        <v>0</v>
      </c>
      <c r="I258" s="132">
        <v>0</v>
      </c>
      <c r="J258" s="132">
        <f t="shared" si="38"/>
        <v>145.65</v>
      </c>
      <c r="K258" s="132">
        <f t="shared" si="39"/>
        <v>0</v>
      </c>
      <c r="L258" s="133">
        <f t="shared" si="37"/>
        <v>0</v>
      </c>
    </row>
    <row r="259" spans="1:12" ht="15" customHeight="1">
      <c r="A259" s="128" t="str">
        <f>'Obra Civil'!A268</f>
        <v>16.2.3</v>
      </c>
      <c r="B259" s="271" t="str">
        <f>'Obra Civil'!B268</f>
        <v>Instalacao de papeleira - fornecimento e colocacao</v>
      </c>
      <c r="C259" s="272"/>
      <c r="D259" s="273"/>
      <c r="E259" s="129" t="str">
        <f>'Obra Civil'!C268</f>
        <v>un</v>
      </c>
      <c r="F259" s="130">
        <f>'Obra Civil'!G268</f>
        <v>13.12</v>
      </c>
      <c r="G259" s="131">
        <f>'Obra Civil'!D268</f>
        <v>9</v>
      </c>
      <c r="H259" s="132">
        <v>0</v>
      </c>
      <c r="I259" s="132">
        <v>0</v>
      </c>
      <c r="J259" s="132">
        <f t="shared" si="38"/>
        <v>118.08</v>
      </c>
      <c r="K259" s="132">
        <f t="shared" si="39"/>
        <v>0</v>
      </c>
      <c r="L259" s="133">
        <f t="shared" si="37"/>
        <v>0</v>
      </c>
    </row>
    <row r="260" spans="1:12">
      <c r="A260" s="128" t="str">
        <f>'Obra Civil'!A269</f>
        <v>16.2.4</v>
      </c>
      <c r="B260" s="271" t="str">
        <f>'Obra Civil'!B269</f>
        <v>Porta sabonete liquido fornecimento e instalação</v>
      </c>
      <c r="C260" s="272"/>
      <c r="D260" s="273"/>
      <c r="E260" s="129" t="str">
        <f>'Obra Civil'!C269</f>
        <v>un</v>
      </c>
      <c r="F260" s="130">
        <f>'Obra Civil'!G269</f>
        <v>12.45</v>
      </c>
      <c r="G260" s="131">
        <f>'Obra Civil'!D269</f>
        <v>11</v>
      </c>
      <c r="H260" s="132">
        <v>0</v>
      </c>
      <c r="I260" s="132">
        <v>0</v>
      </c>
      <c r="J260" s="132">
        <f t="shared" si="38"/>
        <v>136.94999999999999</v>
      </c>
      <c r="K260" s="132">
        <f t="shared" si="39"/>
        <v>0</v>
      </c>
      <c r="L260" s="133">
        <f t="shared" si="37"/>
        <v>0</v>
      </c>
    </row>
    <row r="261" spans="1:12">
      <c r="A261" s="128" t="str">
        <f>'Obra Civil'!A270</f>
        <v>16.2.5</v>
      </c>
      <c r="B261" s="271" t="str">
        <f>'Obra Civil'!B270</f>
        <v>Torneira cromada 3/4" para jardim ou tanque, padrao alto</v>
      </c>
      <c r="C261" s="272"/>
      <c r="D261" s="273"/>
      <c r="E261" s="129" t="str">
        <f>'Obra Civil'!C270</f>
        <v>un</v>
      </c>
      <c r="F261" s="130">
        <f>'Obra Civil'!G270</f>
        <v>18.559999999999999</v>
      </c>
      <c r="G261" s="131">
        <f>'Obra Civil'!D270</f>
        <v>4</v>
      </c>
      <c r="H261" s="132">
        <v>0</v>
      </c>
      <c r="I261" s="132">
        <v>0</v>
      </c>
      <c r="J261" s="132">
        <f t="shared" si="38"/>
        <v>74.239999999999995</v>
      </c>
      <c r="K261" s="132">
        <f t="shared" si="39"/>
        <v>0</v>
      </c>
      <c r="L261" s="133">
        <f t="shared" si="37"/>
        <v>0</v>
      </c>
    </row>
    <row r="262" spans="1:12">
      <c r="A262" s="128" t="str">
        <f>'Obra Civil'!A271</f>
        <v>16.2.6</v>
      </c>
      <c r="B262" s="271" t="str">
        <f>'Obra Civil'!B271</f>
        <v>Torneira cromada longa 3/4" de parede para pia, padrao popular</v>
      </c>
      <c r="C262" s="272"/>
      <c r="D262" s="273"/>
      <c r="E262" s="129" t="str">
        <f>'Obra Civil'!C271</f>
        <v>un</v>
      </c>
      <c r="F262" s="130">
        <f>'Obra Civil'!G271</f>
        <v>16.420000000000002</v>
      </c>
      <c r="G262" s="131">
        <f>'Obra Civil'!D271</f>
        <v>9</v>
      </c>
      <c r="H262" s="132">
        <v>0</v>
      </c>
      <c r="I262" s="132">
        <v>0</v>
      </c>
      <c r="J262" s="132">
        <f t="shared" si="38"/>
        <v>147.78000000000003</v>
      </c>
      <c r="K262" s="132">
        <f t="shared" si="39"/>
        <v>0</v>
      </c>
      <c r="L262" s="133">
        <f t="shared" si="37"/>
        <v>0</v>
      </c>
    </row>
    <row r="263" spans="1:12" ht="24" customHeight="1">
      <c r="A263" s="128" t="str">
        <f>'Obra Civil'!A272</f>
        <v>16.2.7</v>
      </c>
      <c r="B263" s="294" t="str">
        <f>'Obra Civil'!B272</f>
        <v>Vaso sanitario infantil sifonado, para valvula de descarga, em louca branca, com acessorios, inclusive assento plastico, anel de vedação, tubo pvc ligacao - fornecimento e instalacao</v>
      </c>
      <c r="C263" s="295"/>
      <c r="D263" s="296"/>
      <c r="E263" s="129" t="str">
        <f>'Obra Civil'!C272</f>
        <v>un</v>
      </c>
      <c r="F263" s="130">
        <f>'Obra Civil'!G272</f>
        <v>135.11000000000001</v>
      </c>
      <c r="G263" s="131">
        <f>'Obra Civil'!D272</f>
        <v>9</v>
      </c>
      <c r="H263" s="132">
        <v>0</v>
      </c>
      <c r="I263" s="132">
        <v>0</v>
      </c>
      <c r="J263" s="132">
        <f t="shared" si="38"/>
        <v>1215.9900000000002</v>
      </c>
      <c r="K263" s="132">
        <f t="shared" si="39"/>
        <v>0</v>
      </c>
      <c r="L263" s="133">
        <f t="shared" si="37"/>
        <v>0</v>
      </c>
    </row>
    <row r="264" spans="1:12">
      <c r="A264" s="125" t="str">
        <f>'Obra Civil'!A273</f>
        <v>16.3</v>
      </c>
      <c r="B264" s="291" t="str">
        <f>'Obra Civil'!B273</f>
        <v>SANIT. ADULTOS ( Fem. e Masc. Funcionários )</v>
      </c>
      <c r="C264" s="292"/>
      <c r="D264" s="293"/>
      <c r="E264" s="129"/>
      <c r="F264" s="130"/>
      <c r="G264" s="131"/>
      <c r="H264" s="132"/>
      <c r="I264" s="132"/>
      <c r="J264" s="132"/>
      <c r="K264" s="132"/>
      <c r="L264" s="133">
        <f t="shared" si="37"/>
        <v>0</v>
      </c>
    </row>
    <row r="265" spans="1:12">
      <c r="A265" s="128" t="str">
        <f>'Obra Civil'!A274</f>
        <v>16.3.1</v>
      </c>
      <c r="B265" s="271" t="str">
        <f>'Obra Civil'!B274</f>
        <v>Torneira cromada 3/4" para jardim ou tanque, padrao alto</v>
      </c>
      <c r="C265" s="272"/>
      <c r="D265" s="273"/>
      <c r="E265" s="129" t="str">
        <f>'Obra Civil'!C274</f>
        <v>un</v>
      </c>
      <c r="F265" s="130">
        <f>'Obra Civil'!G274</f>
        <v>18.559999999999999</v>
      </c>
      <c r="G265" s="131">
        <f>'Obra Civil'!D274</f>
        <v>2</v>
      </c>
      <c r="H265" s="132">
        <v>0</v>
      </c>
      <c r="I265" s="132">
        <v>0</v>
      </c>
      <c r="J265" s="132">
        <f t="shared" ref="J265:J278" si="40">F265*G265</f>
        <v>37.119999999999997</v>
      </c>
      <c r="K265" s="132">
        <f t="shared" ref="K265:K278" si="41">H265*F265</f>
        <v>0</v>
      </c>
      <c r="L265" s="133">
        <f t="shared" si="37"/>
        <v>0</v>
      </c>
    </row>
    <row r="266" spans="1:12">
      <c r="A266" s="128" t="str">
        <f>'Obra Civil'!A275</f>
        <v>16.3.2</v>
      </c>
      <c r="B266" s="271" t="str">
        <f>'Obra Civil'!B275</f>
        <v>Torneira cromada longa 3/4" de parede para pia, padrao popular</v>
      </c>
      <c r="C266" s="272"/>
      <c r="D266" s="273"/>
      <c r="E266" s="129" t="str">
        <f>'Obra Civil'!C275</f>
        <v>un</v>
      </c>
      <c r="F266" s="130">
        <f>'Obra Civil'!G275</f>
        <v>16.420000000000002</v>
      </c>
      <c r="G266" s="131">
        <f>'Obra Civil'!D275</f>
        <v>5</v>
      </c>
      <c r="H266" s="132">
        <v>0</v>
      </c>
      <c r="I266" s="132">
        <v>0</v>
      </c>
      <c r="J266" s="132">
        <f t="shared" si="40"/>
        <v>82.100000000000009</v>
      </c>
      <c r="K266" s="132">
        <f t="shared" si="41"/>
        <v>0</v>
      </c>
      <c r="L266" s="133">
        <f t="shared" si="37"/>
        <v>0</v>
      </c>
    </row>
    <row r="267" spans="1:12" ht="31.5" customHeight="1">
      <c r="A267" s="128" t="str">
        <f>'Obra Civil'!A276</f>
        <v>16.3.3</v>
      </c>
      <c r="B267" s="294" t="str">
        <f>'Obra Civil'!B276</f>
        <v>Vaso sanitario sifonado, para valvula de descarga, em louca branca, com acessorios, inclusive assento plastico, bolsa de borracha para ligacao, tubo pvc ligacao - fornecimento e instalacao</v>
      </c>
      <c r="C267" s="295"/>
      <c r="D267" s="296"/>
      <c r="E267" s="129" t="str">
        <f>'Obra Civil'!C276</f>
        <v>un</v>
      </c>
      <c r="F267" s="130">
        <f>'Obra Civil'!G276</f>
        <v>135.11000000000001</v>
      </c>
      <c r="G267" s="131">
        <f>'Obra Civil'!D276</f>
        <v>4</v>
      </c>
      <c r="H267" s="132">
        <v>0</v>
      </c>
      <c r="I267" s="132">
        <v>0</v>
      </c>
      <c r="J267" s="132">
        <f t="shared" si="40"/>
        <v>540.44000000000005</v>
      </c>
      <c r="K267" s="132">
        <f t="shared" si="41"/>
        <v>0</v>
      </c>
      <c r="L267" s="133">
        <f t="shared" si="37"/>
        <v>0</v>
      </c>
    </row>
    <row r="268" spans="1:12">
      <c r="A268" s="128" t="str">
        <f>'Obra Civil'!A277</f>
        <v>16.3.4</v>
      </c>
      <c r="B268" s="271" t="str">
        <f>'Obra Civil'!B277</f>
        <v>Instalação de papeleira - fornecimento e colocacao</v>
      </c>
      <c r="C268" s="272"/>
      <c r="D268" s="273"/>
      <c r="E268" s="129" t="str">
        <f>'Obra Civil'!C277</f>
        <v>un</v>
      </c>
      <c r="F268" s="130">
        <f>'Obra Civil'!G277</f>
        <v>13.12</v>
      </c>
      <c r="G268" s="131">
        <f>'Obra Civil'!D277</f>
        <v>4</v>
      </c>
      <c r="H268" s="132">
        <v>0</v>
      </c>
      <c r="I268" s="132">
        <v>0</v>
      </c>
      <c r="J268" s="132">
        <f t="shared" si="40"/>
        <v>52.48</v>
      </c>
      <c r="K268" s="132">
        <f t="shared" si="41"/>
        <v>0</v>
      </c>
      <c r="L268" s="133">
        <f t="shared" si="37"/>
        <v>0</v>
      </c>
    </row>
    <row r="269" spans="1:12">
      <c r="A269" s="128" t="str">
        <f>'Obra Civil'!A278</f>
        <v>16.3.5</v>
      </c>
      <c r="B269" s="271" t="str">
        <f>'Obra Civil'!B278</f>
        <v>Porta sabonete liquido fornecimento e instalação</v>
      </c>
      <c r="C269" s="272"/>
      <c r="D269" s="273"/>
      <c r="E269" s="129" t="str">
        <f>'Obra Civil'!C278</f>
        <v>un</v>
      </c>
      <c r="F269" s="130">
        <f>'Obra Civil'!G278</f>
        <v>12.45</v>
      </c>
      <c r="G269" s="131">
        <f>'Obra Civil'!D278</f>
        <v>3</v>
      </c>
      <c r="H269" s="132">
        <v>0</v>
      </c>
      <c r="I269" s="132">
        <v>0</v>
      </c>
      <c r="J269" s="132">
        <f t="shared" si="40"/>
        <v>37.349999999999994</v>
      </c>
      <c r="K269" s="132">
        <f t="shared" si="41"/>
        <v>0</v>
      </c>
      <c r="L269" s="133">
        <f t="shared" si="37"/>
        <v>0</v>
      </c>
    </row>
    <row r="270" spans="1:12">
      <c r="A270" s="125" t="str">
        <f>'Obra Civil'!A279</f>
        <v>16.4</v>
      </c>
      <c r="B270" s="291" t="str">
        <f>'Obra Civil'!B279</f>
        <v>COZINHA/ LAVANDERIA/ HIGIENIZAÇÃO/ LACTÁRIO</v>
      </c>
      <c r="C270" s="292"/>
      <c r="D270" s="293"/>
      <c r="E270" s="129"/>
      <c r="F270" s="130">
        <f>'Obra Civil'!G279</f>
        <v>0</v>
      </c>
      <c r="G270" s="131">
        <f>'Obra Civil'!D279</f>
        <v>0</v>
      </c>
      <c r="H270" s="132">
        <v>0</v>
      </c>
      <c r="I270" s="132">
        <v>0</v>
      </c>
      <c r="J270" s="132">
        <f t="shared" si="40"/>
        <v>0</v>
      </c>
      <c r="K270" s="132">
        <f t="shared" si="41"/>
        <v>0</v>
      </c>
      <c r="L270" s="133">
        <f t="shared" si="37"/>
        <v>0</v>
      </c>
    </row>
    <row r="271" spans="1:12" ht="21" customHeight="1">
      <c r="A271" s="128" t="str">
        <f>'Obra Civil'!A280</f>
        <v>16.4.1</v>
      </c>
      <c r="B271" s="294" t="str">
        <f>'Obra Civil'!B280</f>
        <v>Cuba aço inoxidável 40,0x34,0x11,5 cm, com sifão em metal cromado 1.1/2x1.1/2", válvula em metal cromado tipo americana 3.1/2"x1.1/2" para pia - fornecimento e instalação</v>
      </c>
      <c r="C271" s="295"/>
      <c r="D271" s="296"/>
      <c r="E271" s="129" t="str">
        <f>'Obra Civil'!C280</f>
        <v>un.</v>
      </c>
      <c r="F271" s="130">
        <f>'Obra Civil'!G280</f>
        <v>77.92</v>
      </c>
      <c r="G271" s="131">
        <f>'Obra Civil'!D280</f>
        <v>5</v>
      </c>
      <c r="H271" s="132">
        <v>0</v>
      </c>
      <c r="I271" s="132">
        <v>0</v>
      </c>
      <c r="J271" s="132">
        <f t="shared" si="40"/>
        <v>389.6</v>
      </c>
      <c r="K271" s="132">
        <f t="shared" si="41"/>
        <v>0</v>
      </c>
      <c r="L271" s="133">
        <f t="shared" si="37"/>
        <v>0</v>
      </c>
    </row>
    <row r="272" spans="1:12" ht="22.5" customHeight="1">
      <c r="A272" s="128" t="str">
        <f>'Obra Civil'!A281</f>
        <v>16.4.2</v>
      </c>
      <c r="B272" s="294" t="str">
        <f>'Obra Civil'!B281</f>
        <v>Cuba louça branca em bancada inclusive torneira e complementos (válvula, sifao e engate flexível cromados)</v>
      </c>
      <c r="C272" s="295"/>
      <c r="D272" s="296"/>
      <c r="E272" s="129" t="str">
        <f>'Obra Civil'!C281</f>
        <v>un</v>
      </c>
      <c r="F272" s="130">
        <f>'Obra Civil'!G281</f>
        <v>145.65</v>
      </c>
      <c r="G272" s="131">
        <f>'Obra Civil'!D281</f>
        <v>1</v>
      </c>
      <c r="H272" s="132">
        <v>0</v>
      </c>
      <c r="I272" s="132">
        <v>0</v>
      </c>
      <c r="J272" s="132">
        <f t="shared" si="40"/>
        <v>145.65</v>
      </c>
      <c r="K272" s="132">
        <f t="shared" si="41"/>
        <v>0</v>
      </c>
      <c r="L272" s="133">
        <f t="shared" si="37"/>
        <v>0</v>
      </c>
    </row>
    <row r="273" spans="1:12" ht="21.75" customHeight="1">
      <c r="A273" s="128" t="str">
        <f>'Obra Civil'!A282</f>
        <v>16.4.3</v>
      </c>
      <c r="B273" s="294" t="str">
        <f>'Obra Civil'!B282</f>
        <v>Lavatório louça branca, sem coluna, torneira metálica cromada simples, (válvula, sifao e engate flexível cromados)</v>
      </c>
      <c r="C273" s="295"/>
      <c r="D273" s="296"/>
      <c r="E273" s="129" t="str">
        <f>'Obra Civil'!C282</f>
        <v>un</v>
      </c>
      <c r="F273" s="130">
        <f>'Obra Civil'!G282</f>
        <v>132.68</v>
      </c>
      <c r="G273" s="131">
        <f>'Obra Civil'!D282</f>
        <v>1</v>
      </c>
      <c r="H273" s="132">
        <v>0</v>
      </c>
      <c r="I273" s="132">
        <v>0</v>
      </c>
      <c r="J273" s="132">
        <f t="shared" si="40"/>
        <v>132.68</v>
      </c>
      <c r="K273" s="132">
        <f t="shared" si="41"/>
        <v>0</v>
      </c>
      <c r="L273" s="133">
        <f t="shared" si="37"/>
        <v>0</v>
      </c>
    </row>
    <row r="274" spans="1:12">
      <c r="A274" s="128" t="str">
        <f>'Obra Civil'!A283</f>
        <v>16.4.4</v>
      </c>
      <c r="B274" s="271" t="str">
        <f>'Obra Civil'!B283</f>
        <v>Torneira cromada 3/4" para jardim ou tanque, padrao alto</v>
      </c>
      <c r="C274" s="272"/>
      <c r="D274" s="273"/>
      <c r="E274" s="129" t="str">
        <f>'Obra Civil'!C283</f>
        <v>un</v>
      </c>
      <c r="F274" s="130">
        <f>'Obra Civil'!G283</f>
        <v>18.559999999999999</v>
      </c>
      <c r="G274" s="131">
        <f>'Obra Civil'!D283</f>
        <v>2</v>
      </c>
      <c r="H274" s="132">
        <v>0</v>
      </c>
      <c r="I274" s="132">
        <v>0</v>
      </c>
      <c r="J274" s="132">
        <f t="shared" si="40"/>
        <v>37.119999999999997</v>
      </c>
      <c r="K274" s="132">
        <f t="shared" si="41"/>
        <v>0</v>
      </c>
      <c r="L274" s="133">
        <f t="shared" si="37"/>
        <v>0</v>
      </c>
    </row>
    <row r="275" spans="1:12">
      <c r="A275" s="128" t="str">
        <f>'Obra Civil'!A284</f>
        <v>16.4.5</v>
      </c>
      <c r="B275" s="271" t="str">
        <f>'Obra Civil'!B284</f>
        <v>Torneira cromada longa 3/4" de parede para pia, padrao popular</v>
      </c>
      <c r="C275" s="272"/>
      <c r="D275" s="273"/>
      <c r="E275" s="129" t="str">
        <f>'Obra Civil'!C284</f>
        <v>un</v>
      </c>
      <c r="F275" s="130">
        <f>'Obra Civil'!G284</f>
        <v>16.420000000000002</v>
      </c>
      <c r="G275" s="131">
        <f>'Obra Civil'!D284</f>
        <v>4</v>
      </c>
      <c r="H275" s="132">
        <v>0</v>
      </c>
      <c r="I275" s="132">
        <v>0</v>
      </c>
      <c r="J275" s="132">
        <f t="shared" si="40"/>
        <v>65.680000000000007</v>
      </c>
      <c r="K275" s="132">
        <f t="shared" si="41"/>
        <v>0</v>
      </c>
      <c r="L275" s="133">
        <f t="shared" si="37"/>
        <v>0</v>
      </c>
    </row>
    <row r="276" spans="1:12" ht="23.25" customHeight="1">
      <c r="A276" s="128" t="str">
        <f>'Obra Civil'!A285</f>
        <v>16.4.6</v>
      </c>
      <c r="B276" s="294" t="str">
        <f>'Obra Civil'!B285</f>
        <v>Torneira cromada tubo movel para bancada 3/4" para pia de cozinha, padrao alto - fornecimento e instalacao</v>
      </c>
      <c r="C276" s="295"/>
      <c r="D276" s="296"/>
      <c r="E276" s="129" t="str">
        <f>'Obra Civil'!C285</f>
        <v>un</v>
      </c>
      <c r="F276" s="130">
        <f>'Obra Civil'!G285</f>
        <v>34.869999999999997</v>
      </c>
      <c r="G276" s="131">
        <f>'Obra Civil'!D285</f>
        <v>5</v>
      </c>
      <c r="H276" s="132">
        <v>0</v>
      </c>
      <c r="I276" s="132">
        <v>0</v>
      </c>
      <c r="J276" s="132">
        <f t="shared" si="40"/>
        <v>174.35</v>
      </c>
      <c r="K276" s="132">
        <f t="shared" si="41"/>
        <v>0</v>
      </c>
      <c r="L276" s="133">
        <f t="shared" si="37"/>
        <v>0</v>
      </c>
    </row>
    <row r="277" spans="1:12">
      <c r="A277" s="128" t="str">
        <f>'Obra Civil'!A286</f>
        <v>16.4.7</v>
      </c>
      <c r="B277" s="271" t="str">
        <f>'Obra Civil'!B286</f>
        <v>Porta sabonete liquido fornecimento e instalação</v>
      </c>
      <c r="C277" s="272"/>
      <c r="D277" s="273"/>
      <c r="E277" s="129" t="str">
        <f>'Obra Civil'!C286</f>
        <v>un</v>
      </c>
      <c r="F277" s="130">
        <f>'Obra Civil'!G286</f>
        <v>12.45</v>
      </c>
      <c r="G277" s="131">
        <f>'Obra Civil'!D286</f>
        <v>3</v>
      </c>
      <c r="H277" s="132">
        <v>0</v>
      </c>
      <c r="I277" s="132">
        <v>0</v>
      </c>
      <c r="J277" s="132">
        <f t="shared" si="40"/>
        <v>37.349999999999994</v>
      </c>
      <c r="K277" s="132">
        <f t="shared" si="41"/>
        <v>0</v>
      </c>
      <c r="L277" s="133">
        <f t="shared" si="37"/>
        <v>0</v>
      </c>
    </row>
    <row r="278" spans="1:12">
      <c r="A278" s="128" t="str">
        <f>'Obra Civil'!A287</f>
        <v>16.4.8</v>
      </c>
      <c r="B278" s="271" t="str">
        <f>'Obra Civil'!B287</f>
        <v>Tanque louca branco sem coluna, completo inclusive torneira metalica</v>
      </c>
      <c r="C278" s="272"/>
      <c r="D278" s="273"/>
      <c r="E278" s="129" t="str">
        <f>'Obra Civil'!C287</f>
        <v>un</v>
      </c>
      <c r="F278" s="130">
        <f>'Obra Civil'!G287</f>
        <v>143.63999999999999</v>
      </c>
      <c r="G278" s="131">
        <f>'Obra Civil'!D287</f>
        <v>2</v>
      </c>
      <c r="H278" s="132">
        <v>0</v>
      </c>
      <c r="I278" s="132">
        <v>0</v>
      </c>
      <c r="J278" s="132">
        <f t="shared" si="40"/>
        <v>287.27999999999997</v>
      </c>
      <c r="K278" s="132">
        <f t="shared" si="41"/>
        <v>0</v>
      </c>
      <c r="L278" s="133">
        <f t="shared" si="37"/>
        <v>0</v>
      </c>
    </row>
    <row r="279" spans="1:12">
      <c r="A279" s="125" t="str">
        <f>'Obra Civil'!A288</f>
        <v>16.5</v>
      </c>
      <c r="B279" s="291" t="str">
        <f>'Obra Civil'!B288</f>
        <v>SALAS (Creche l, Creche ll, Creche lll, Pré-Escola)</v>
      </c>
      <c r="C279" s="292"/>
      <c r="D279" s="293"/>
      <c r="E279" s="129"/>
      <c r="F279" s="130"/>
      <c r="G279" s="131"/>
      <c r="H279" s="132"/>
      <c r="I279" s="132"/>
      <c r="J279" s="132"/>
      <c r="K279" s="132"/>
      <c r="L279" s="133">
        <f t="shared" si="37"/>
        <v>0</v>
      </c>
    </row>
    <row r="280" spans="1:12" ht="23.25" customHeight="1">
      <c r="A280" s="128" t="str">
        <f>'Obra Civil'!A289</f>
        <v>16.5.1</v>
      </c>
      <c r="B280" s="294" t="str">
        <f>'Obra Civil'!B289</f>
        <v>Cuba louca branca em bancada inclusive torneira e complementos (válvula, sifao e engate flexível cromados)</v>
      </c>
      <c r="C280" s="295"/>
      <c r="D280" s="296"/>
      <c r="E280" s="129" t="str">
        <f>'Obra Civil'!C289</f>
        <v>un</v>
      </c>
      <c r="F280" s="130">
        <f>'Obra Civil'!G289</f>
        <v>145.65</v>
      </c>
      <c r="G280" s="131">
        <f>'Obra Civil'!D289</f>
        <v>4</v>
      </c>
      <c r="H280" s="132">
        <v>0</v>
      </c>
      <c r="I280" s="132">
        <v>0</v>
      </c>
      <c r="J280" s="132">
        <f>F280*G280</f>
        <v>582.6</v>
      </c>
      <c r="K280" s="132">
        <f>H280*F280</f>
        <v>0</v>
      </c>
      <c r="L280" s="133">
        <f t="shared" si="37"/>
        <v>0</v>
      </c>
    </row>
    <row r="281" spans="1:12">
      <c r="A281" s="128" t="str">
        <f>'Obra Civil'!A290</f>
        <v>16.5.2</v>
      </c>
      <c r="B281" s="271" t="str">
        <f>'Obra Civil'!B290</f>
        <v>Porta sabonete liquido fornecimento e instalação</v>
      </c>
      <c r="C281" s="272"/>
      <c r="D281" s="273"/>
      <c r="E281" s="129" t="str">
        <f>'Obra Civil'!C290</f>
        <v>un</v>
      </c>
      <c r="F281" s="130">
        <f>'Obra Civil'!G290</f>
        <v>12.45</v>
      </c>
      <c r="G281" s="131">
        <f>'Obra Civil'!D290</f>
        <v>4</v>
      </c>
      <c r="H281" s="132">
        <v>0</v>
      </c>
      <c r="I281" s="132">
        <v>0</v>
      </c>
      <c r="J281" s="132">
        <f>F281*G281</f>
        <v>49.8</v>
      </c>
      <c r="K281" s="132">
        <f>H281*F281</f>
        <v>0</v>
      </c>
      <c r="L281" s="133">
        <f t="shared" si="37"/>
        <v>0</v>
      </c>
    </row>
    <row r="282" spans="1:12">
      <c r="A282" s="125" t="str">
        <f>'Obra Civil'!A291</f>
        <v>16.6</v>
      </c>
      <c r="B282" s="291" t="str">
        <f>'Obra Civil'!B291</f>
        <v>JARDINS E PÁTIOS</v>
      </c>
      <c r="C282" s="292"/>
      <c r="D282" s="293"/>
      <c r="E282" s="129"/>
      <c r="F282" s="130"/>
      <c r="G282" s="131"/>
      <c r="H282" s="132"/>
      <c r="I282" s="132"/>
      <c r="J282" s="132"/>
      <c r="K282" s="132"/>
      <c r="L282" s="133">
        <f t="shared" si="37"/>
        <v>0</v>
      </c>
    </row>
    <row r="283" spans="1:12">
      <c r="A283" s="128" t="str">
        <f>'Obra Civil'!A292</f>
        <v>16.6.1</v>
      </c>
      <c r="B283" s="271" t="str">
        <f>'Obra Civil'!B292</f>
        <v>Torneira cromada 3/4" para jardim ou tanque, padrao alto</v>
      </c>
      <c r="C283" s="272"/>
      <c r="D283" s="273"/>
      <c r="E283" s="129" t="str">
        <f>'Obra Civil'!C292</f>
        <v>un</v>
      </c>
      <c r="F283" s="130">
        <f>'Obra Civil'!G292</f>
        <v>18.559999999999999</v>
      </c>
      <c r="G283" s="131">
        <f>'Obra Civil'!D292</f>
        <v>3</v>
      </c>
      <c r="H283" s="132">
        <v>0</v>
      </c>
      <c r="I283" s="132">
        <v>0</v>
      </c>
      <c r="J283" s="132">
        <f>F283*G283</f>
        <v>55.679999999999993</v>
      </c>
      <c r="K283" s="132">
        <f>H283*F283</f>
        <v>0</v>
      </c>
      <c r="L283" s="133">
        <f t="shared" si="37"/>
        <v>0</v>
      </c>
    </row>
    <row r="284" spans="1:12">
      <c r="A284" s="143" t="str">
        <f>'Obra Civil'!A294</f>
        <v>17.0</v>
      </c>
      <c r="B284" s="268" t="str">
        <f>'Obra Civil'!B294</f>
        <v xml:space="preserve">BANCADAS </v>
      </c>
      <c r="C284" s="269"/>
      <c r="D284" s="270"/>
      <c r="E284" s="146"/>
      <c r="F284" s="147"/>
      <c r="G284" s="148"/>
      <c r="H284" s="149"/>
      <c r="I284" s="149"/>
      <c r="J284" s="149"/>
      <c r="K284" s="149"/>
      <c r="L284" s="150">
        <f t="shared" si="37"/>
        <v>0</v>
      </c>
    </row>
    <row r="285" spans="1:12">
      <c r="A285" s="128" t="str">
        <f>'Obra Civil'!A295</f>
        <v>17.1</v>
      </c>
      <c r="B285" s="271" t="str">
        <f>'Obra Civil'!B295</f>
        <v>Bancada em granito cinza andorinha - espessura 2cm, conforme projeto</v>
      </c>
      <c r="C285" s="272"/>
      <c r="D285" s="273"/>
      <c r="E285" s="129" t="str">
        <f>'Obra Civil'!C295</f>
        <v>m²</v>
      </c>
      <c r="F285" s="130">
        <f>'Obra Civil'!G295</f>
        <v>161.32</v>
      </c>
      <c r="G285" s="131">
        <f>'Obra Civil'!D295</f>
        <v>21.43</v>
      </c>
      <c r="H285" s="132">
        <v>0</v>
      </c>
      <c r="I285" s="132">
        <v>0</v>
      </c>
      <c r="J285" s="132">
        <f>F285*G285</f>
        <v>3457.0875999999998</v>
      </c>
      <c r="K285" s="132">
        <f>H285*F285</f>
        <v>0</v>
      </c>
      <c r="L285" s="133">
        <f t="shared" si="37"/>
        <v>0</v>
      </c>
    </row>
    <row r="286" spans="1:12">
      <c r="A286" s="128" t="str">
        <f>'Obra Civil'!A296</f>
        <v>17.2</v>
      </c>
      <c r="B286" s="271" t="str">
        <f>'Obra Civil'!B296</f>
        <v>Prateleira em granito cinza andorinha - espessura 2cm, conforme projeto</v>
      </c>
      <c r="C286" s="272"/>
      <c r="D286" s="273"/>
      <c r="E286" s="129" t="str">
        <f>'Obra Civil'!C296</f>
        <v>m²</v>
      </c>
      <c r="F286" s="130">
        <f>'Obra Civil'!G296</f>
        <v>161.32</v>
      </c>
      <c r="G286" s="131">
        <f>'Obra Civil'!D296</f>
        <v>13.88</v>
      </c>
      <c r="H286" s="132">
        <v>0</v>
      </c>
      <c r="I286" s="132">
        <v>0</v>
      </c>
      <c r="J286" s="132">
        <f>F286*G286</f>
        <v>2239.1215999999999</v>
      </c>
      <c r="K286" s="132">
        <f>H286*F286</f>
        <v>0</v>
      </c>
      <c r="L286" s="133">
        <f t="shared" si="37"/>
        <v>0</v>
      </c>
    </row>
    <row r="287" spans="1:12" ht="21" customHeight="1">
      <c r="A287" s="128" t="str">
        <f>'Obra Civil'!A297</f>
        <v>17.3</v>
      </c>
      <c r="B287" s="294" t="str">
        <f>'Obra Civil'!B297</f>
        <v>Prateleira em mármore branco, inclusive esquadros de apoio - espessura 2cm, conforme projeto</v>
      </c>
      <c r="C287" s="295"/>
      <c r="D287" s="296"/>
      <c r="E287" s="129" t="str">
        <f>'Obra Civil'!C297</f>
        <v>m²</v>
      </c>
      <c r="F287" s="130">
        <f>'Obra Civil'!G297</f>
        <v>199.23</v>
      </c>
      <c r="G287" s="131">
        <f>'Obra Civil'!D297</f>
        <v>7</v>
      </c>
      <c r="H287" s="132">
        <v>0</v>
      </c>
      <c r="I287" s="132">
        <v>0</v>
      </c>
      <c r="J287" s="132">
        <f>F287*G287</f>
        <v>1394.61</v>
      </c>
      <c r="K287" s="132">
        <f>H287*F287</f>
        <v>0</v>
      </c>
      <c r="L287" s="133">
        <f t="shared" si="37"/>
        <v>0</v>
      </c>
    </row>
    <row r="288" spans="1:12">
      <c r="A288" s="128" t="str">
        <f>'Obra Civil'!A298</f>
        <v>17.4</v>
      </c>
      <c r="B288" s="271" t="str">
        <f>'Obra Civil'!B298</f>
        <v>Lavatório em granito cinza andorinha , espessura 2 cm, conforme projeto</v>
      </c>
      <c r="C288" s="272"/>
      <c r="D288" s="273"/>
      <c r="E288" s="129" t="str">
        <f>'Obra Civil'!C298</f>
        <v>m</v>
      </c>
      <c r="F288" s="130">
        <f>'Obra Civil'!G298</f>
        <v>99.3</v>
      </c>
      <c r="G288" s="131">
        <f>'Obra Civil'!D298</f>
        <v>9.5</v>
      </c>
      <c r="H288" s="132">
        <v>0</v>
      </c>
      <c r="I288" s="132">
        <v>0</v>
      </c>
      <c r="J288" s="132">
        <f>F288*G288</f>
        <v>943.35</v>
      </c>
      <c r="K288" s="132">
        <f>H288*F288</f>
        <v>0</v>
      </c>
      <c r="L288" s="133">
        <f t="shared" si="37"/>
        <v>0</v>
      </c>
    </row>
    <row r="289" spans="1:13" ht="23.25" customHeight="1">
      <c r="A289" s="128" t="str">
        <f>'Obra Civil'!A299</f>
        <v>17.5</v>
      </c>
      <c r="B289" s="271" t="str">
        <f>'Obra Civil'!B299</f>
        <v>Banco em granito cinza andorinha , espessura 2 cm, conforme projeto</v>
      </c>
      <c r="C289" s="272"/>
      <c r="D289" s="273"/>
      <c r="E289" s="129" t="str">
        <f>'Obra Civil'!C299</f>
        <v>m²</v>
      </c>
      <c r="F289" s="130">
        <f>'Obra Civil'!G299</f>
        <v>78.12</v>
      </c>
      <c r="G289" s="131">
        <f>'Obra Civil'!D299</f>
        <v>2.94</v>
      </c>
      <c r="H289" s="132">
        <v>0</v>
      </c>
      <c r="I289" s="132">
        <v>0</v>
      </c>
      <c r="J289" s="132">
        <f>F289*G289</f>
        <v>229.6728</v>
      </c>
      <c r="K289" s="132">
        <f>H289*F289</f>
        <v>0</v>
      </c>
      <c r="L289" s="133">
        <f t="shared" si="37"/>
        <v>0</v>
      </c>
    </row>
    <row r="290" spans="1:13">
      <c r="A290" s="143" t="str">
        <f>'Obra Civil'!A301</f>
        <v>18.0</v>
      </c>
      <c r="B290" s="268" t="str">
        <f>'Obra Civil'!B301</f>
        <v>CASTELO D'AGUA</v>
      </c>
      <c r="C290" s="269"/>
      <c r="D290" s="270"/>
      <c r="E290" s="146"/>
      <c r="F290" s="147"/>
      <c r="G290" s="148"/>
      <c r="H290" s="149"/>
      <c r="I290" s="149"/>
      <c r="J290" s="149"/>
      <c r="K290" s="149"/>
      <c r="L290" s="150">
        <f t="shared" si="37"/>
        <v>0</v>
      </c>
    </row>
    <row r="291" spans="1:13">
      <c r="A291" s="125" t="str">
        <f>'Obra Civil'!A302</f>
        <v>18.1</v>
      </c>
      <c r="B291" s="291" t="str">
        <f>'Obra Civil'!B302</f>
        <v xml:space="preserve">INFRA-ESTRUTURA: FUNDAÇÕES </v>
      </c>
      <c r="C291" s="292"/>
      <c r="D291" s="293"/>
      <c r="E291" s="129"/>
      <c r="F291" s="130"/>
      <c r="G291" s="131"/>
      <c r="H291" s="132"/>
      <c r="I291" s="132"/>
      <c r="J291" s="132"/>
      <c r="K291" s="132"/>
      <c r="L291" s="133">
        <f t="shared" si="37"/>
        <v>0</v>
      </c>
    </row>
    <row r="292" spans="1:13">
      <c r="A292" s="128" t="str">
        <f>'Obra Civil'!A303</f>
        <v>18.1.1</v>
      </c>
      <c r="B292" s="271" t="str">
        <f>'Obra Civil'!B303</f>
        <v>CONCRETO ARMADO PARA FUNDAÇÕES - ESTACAS</v>
      </c>
      <c r="C292" s="272"/>
      <c r="D292" s="273"/>
      <c r="E292" s="129"/>
      <c r="F292" s="130"/>
      <c r="G292" s="131"/>
      <c r="H292" s="132"/>
      <c r="I292" s="132"/>
      <c r="J292" s="132"/>
      <c r="K292" s="132"/>
      <c r="L292" s="133">
        <f t="shared" si="37"/>
        <v>0</v>
      </c>
    </row>
    <row r="293" spans="1:13">
      <c r="A293" s="128" t="str">
        <f>'Obra Civil'!A304</f>
        <v>18.1.2</v>
      </c>
      <c r="B293" s="271" t="str">
        <f>'Obra Civil'!B304</f>
        <v>Escavação</v>
      </c>
      <c r="C293" s="272"/>
      <c r="D293" s="273"/>
      <c r="E293" s="129" t="str">
        <f>'Obra Civil'!C304</f>
        <v>m³</v>
      </c>
      <c r="F293" s="130">
        <f>'Obra Civil'!G304</f>
        <v>19.829999999999998</v>
      </c>
      <c r="G293" s="131">
        <f>'Obra Civil'!D304</f>
        <v>12</v>
      </c>
      <c r="H293" s="132">
        <v>0</v>
      </c>
      <c r="I293" s="132">
        <v>12</v>
      </c>
      <c r="J293" s="132">
        <f>F293*G293</f>
        <v>237.95999999999998</v>
      </c>
      <c r="K293" s="132">
        <f>H293*F293</f>
        <v>0</v>
      </c>
      <c r="L293" s="133">
        <f t="shared" si="37"/>
        <v>237.95999999999998</v>
      </c>
    </row>
    <row r="294" spans="1:13">
      <c r="A294" s="128" t="str">
        <f>'Obra Civil'!A305</f>
        <v>18.1.3</v>
      </c>
      <c r="B294" s="271" t="str">
        <f>'Obra Civil'!B305</f>
        <v>Concreto armado, conforme projeto</v>
      </c>
      <c r="C294" s="272"/>
      <c r="D294" s="273"/>
      <c r="E294" s="129" t="str">
        <f>'Obra Civil'!C305</f>
        <v>m³</v>
      </c>
      <c r="F294" s="130">
        <f>'Obra Civil'!G305</f>
        <v>1320</v>
      </c>
      <c r="G294" s="131">
        <f>'Obra Civil'!D305</f>
        <v>6.16</v>
      </c>
      <c r="H294" s="132">
        <v>0</v>
      </c>
      <c r="I294" s="132">
        <v>6.16</v>
      </c>
      <c r="J294" s="132">
        <f t="shared" ref="J294:J301" si="42">F294*G294</f>
        <v>8131.2</v>
      </c>
      <c r="K294" s="132">
        <f>H294*F294</f>
        <v>0</v>
      </c>
      <c r="L294" s="133">
        <f t="shared" si="37"/>
        <v>8131.2</v>
      </c>
    </row>
    <row r="295" spans="1:13">
      <c r="A295" s="125" t="str">
        <f>'Obra Civil'!A306</f>
        <v>18.2</v>
      </c>
      <c r="B295" s="291" t="str">
        <f>'Obra Civil'!B306</f>
        <v xml:space="preserve">SUPERESTRUTURA </v>
      </c>
      <c r="C295" s="292"/>
      <c r="D295" s="293"/>
      <c r="E295" s="129"/>
      <c r="F295" s="130"/>
      <c r="G295" s="131"/>
      <c r="H295" s="132"/>
      <c r="I295" s="132"/>
      <c r="J295" s="132"/>
      <c r="K295" s="132"/>
      <c r="L295" s="133">
        <f t="shared" si="37"/>
        <v>0</v>
      </c>
    </row>
    <row r="296" spans="1:13">
      <c r="A296" s="128" t="str">
        <f>'Obra Civil'!A307</f>
        <v>18.2.1</v>
      </c>
      <c r="B296" s="271" t="str">
        <f>'Obra Civil'!B307</f>
        <v>CONCRETO ARMADO PARA SUPERESTRUTURA - PILARES</v>
      </c>
      <c r="C296" s="272"/>
      <c r="D296" s="273"/>
      <c r="E296" s="129"/>
      <c r="F296" s="130"/>
      <c r="G296" s="131"/>
      <c r="H296" s="132"/>
      <c r="I296" s="132"/>
      <c r="J296" s="132"/>
      <c r="K296" s="132"/>
      <c r="L296" s="133">
        <f t="shared" si="37"/>
        <v>0</v>
      </c>
    </row>
    <row r="297" spans="1:13" ht="24.75" customHeight="1">
      <c r="A297" s="128" t="str">
        <f>'Obra Civil'!A308</f>
        <v>18.2.1.1</v>
      </c>
      <c r="B297" s="294" t="str">
        <f>'Obra Civil'!B308</f>
        <v>Concreto armado - para pilares (fck25MPa), incluindo preparo, lançamento, adensamento e cura. Inclusive formas para reutilização 2x, conforme projeto</v>
      </c>
      <c r="C297" s="295"/>
      <c r="D297" s="296"/>
      <c r="E297" s="129" t="str">
        <f>'Obra Civil'!C308</f>
        <v>m³</v>
      </c>
      <c r="F297" s="130">
        <f>'Obra Civil'!G308</f>
        <v>1698.1639458300001</v>
      </c>
      <c r="G297" s="131">
        <f>'Obra Civil'!D308</f>
        <v>20.18</v>
      </c>
      <c r="H297" s="132">
        <v>3</v>
      </c>
      <c r="I297" s="132">
        <v>18</v>
      </c>
      <c r="J297" s="132">
        <f t="shared" si="42"/>
        <v>34268.948426849398</v>
      </c>
      <c r="K297" s="132">
        <f>H297*F297</f>
        <v>5094.4918374900008</v>
      </c>
      <c r="L297" s="133">
        <f t="shared" si="37"/>
        <v>30566.951024940001</v>
      </c>
    </row>
    <row r="298" spans="1:13">
      <c r="A298" s="128" t="str">
        <f>'Obra Civil'!A309</f>
        <v>18.2.2</v>
      </c>
      <c r="B298" s="271" t="str">
        <f>'Obra Civil'!B309</f>
        <v xml:space="preserve">CONCRETO ARMADO PARA SUPERESTRUTURA - VIGAS </v>
      </c>
      <c r="C298" s="272"/>
      <c r="D298" s="273"/>
      <c r="E298" s="129"/>
      <c r="F298" s="130"/>
      <c r="G298" s="131"/>
      <c r="H298" s="132"/>
      <c r="I298" s="132"/>
      <c r="J298" s="132"/>
      <c r="K298" s="132"/>
      <c r="L298" s="133">
        <f t="shared" si="37"/>
        <v>0</v>
      </c>
    </row>
    <row r="299" spans="1:13" ht="23.25" customHeight="1">
      <c r="A299" s="128" t="str">
        <f>'Obra Civil'!A310</f>
        <v>18.2.2.1</v>
      </c>
      <c r="B299" s="294" t="str">
        <f>'Obra Civil'!B310</f>
        <v>Concreto armado - para vigas (fck25MPa), incluindo preparo, lançamento, adensamento e cura. Inclusive formas para reutilização 2x, conforme projeto</v>
      </c>
      <c r="C299" s="295"/>
      <c r="D299" s="296"/>
      <c r="E299" s="129" t="str">
        <f>'Obra Civil'!C310</f>
        <v>m³</v>
      </c>
      <c r="F299" s="130">
        <f>'Obra Civil'!G310</f>
        <v>1698.1639458300001</v>
      </c>
      <c r="G299" s="131">
        <f>'Obra Civil'!D310</f>
        <v>6.53</v>
      </c>
      <c r="H299" s="132">
        <v>2</v>
      </c>
      <c r="I299" s="132">
        <v>5.53</v>
      </c>
      <c r="J299" s="132">
        <f t="shared" si="42"/>
        <v>11089.010566269901</v>
      </c>
      <c r="K299" s="132">
        <f>H299*F299</f>
        <v>3396.3278916600002</v>
      </c>
      <c r="L299" s="133">
        <f t="shared" si="37"/>
        <v>9390.846620439901</v>
      </c>
      <c r="M299" s="142"/>
    </row>
    <row r="300" spans="1:13">
      <c r="A300" s="125" t="str">
        <f>'Obra Civil'!A311</f>
        <v>18.2.3</v>
      </c>
      <c r="B300" s="291" t="str">
        <f>'Obra Civil'!B311</f>
        <v>LAJE MACIÇA</v>
      </c>
      <c r="C300" s="292"/>
      <c r="D300" s="293"/>
      <c r="E300" s="129"/>
      <c r="F300" s="130"/>
      <c r="G300" s="131"/>
      <c r="H300" s="132"/>
      <c r="I300" s="132"/>
      <c r="J300" s="132"/>
      <c r="K300" s="132"/>
      <c r="L300" s="133">
        <f t="shared" si="37"/>
        <v>0</v>
      </c>
    </row>
    <row r="301" spans="1:13" ht="23.25" customHeight="1">
      <c r="A301" s="128" t="str">
        <f>'Obra Civil'!A312</f>
        <v>18.2.3.1</v>
      </c>
      <c r="B301" s="294" t="str">
        <f>'Obra Civil'!B312</f>
        <v>Concreto armado - para lajes (fck25MPa), incluindo preparo, lançamento, adensamento e cura. Inclusive formas para reutilização 2x, conforme projeto</v>
      </c>
      <c r="C301" s="295"/>
      <c r="D301" s="296"/>
      <c r="E301" s="129" t="str">
        <f>'Obra Civil'!C312</f>
        <v>m³</v>
      </c>
      <c r="F301" s="130">
        <f>'Obra Civil'!G312</f>
        <v>1698.1639458300001</v>
      </c>
      <c r="G301" s="131">
        <f>'Obra Civil'!D312</f>
        <v>5.78</v>
      </c>
      <c r="H301" s="132">
        <v>0</v>
      </c>
      <c r="I301" s="132">
        <v>2</v>
      </c>
      <c r="J301" s="132">
        <f t="shared" si="42"/>
        <v>9815.3876068974005</v>
      </c>
      <c r="K301" s="132">
        <f>H301*F301</f>
        <v>0</v>
      </c>
      <c r="L301" s="133">
        <f t="shared" si="37"/>
        <v>3396.3278916600002</v>
      </c>
    </row>
    <row r="302" spans="1:13">
      <c r="A302" s="143" t="str">
        <f>'Obra Civil'!A314</f>
        <v>19.0</v>
      </c>
      <c r="B302" s="268" t="str">
        <f>'Obra Civil'!B314</f>
        <v>SISTEMA DE PROTEÇÃO CONTRA DESCARGAS ATMOSFÉRICAS (SPDA)</v>
      </c>
      <c r="C302" s="269"/>
      <c r="D302" s="270"/>
      <c r="E302" s="146"/>
      <c r="F302" s="147"/>
      <c r="G302" s="148"/>
      <c r="H302" s="149"/>
      <c r="I302" s="149"/>
      <c r="J302" s="149"/>
      <c r="K302" s="149"/>
      <c r="L302" s="150">
        <f t="shared" si="37"/>
        <v>0</v>
      </c>
    </row>
    <row r="303" spans="1:13">
      <c r="A303" s="125" t="str">
        <f>'Obra Civil'!A315</f>
        <v>19.1</v>
      </c>
      <c r="B303" s="291" t="str">
        <f>'Obra Civil'!B315</f>
        <v>CAPTAÇÃO</v>
      </c>
      <c r="C303" s="292"/>
      <c r="D303" s="293"/>
      <c r="E303" s="129"/>
      <c r="F303" s="130"/>
      <c r="G303" s="131"/>
      <c r="H303" s="132"/>
      <c r="I303" s="132"/>
      <c r="J303" s="132"/>
      <c r="K303" s="132"/>
      <c r="L303" s="133">
        <f t="shared" si="37"/>
        <v>0</v>
      </c>
    </row>
    <row r="304" spans="1:13">
      <c r="A304" s="128" t="str">
        <f>'Obra Civil'!A316</f>
        <v>19.1.1</v>
      </c>
      <c r="B304" s="271" t="str">
        <f>'Obra Civil'!B316</f>
        <v>Fita de alumínio 7/8"x1/8"x 6m, instaladas conforme projeto</v>
      </c>
      <c r="C304" s="272"/>
      <c r="D304" s="273"/>
      <c r="E304" s="129" t="str">
        <f>'Obra Civil'!C316</f>
        <v>un</v>
      </c>
      <c r="F304" s="130">
        <f>'Obra Civil'!G316</f>
        <v>12.56</v>
      </c>
      <c r="G304" s="131">
        <f>'Obra Civil'!D316</f>
        <v>58</v>
      </c>
      <c r="H304" s="132">
        <v>0</v>
      </c>
      <c r="I304" s="132">
        <v>0</v>
      </c>
      <c r="J304" s="132">
        <f>F304*G304</f>
        <v>728.48</v>
      </c>
      <c r="K304" s="132">
        <f>H304*F304</f>
        <v>0</v>
      </c>
      <c r="L304" s="133">
        <f t="shared" si="37"/>
        <v>0</v>
      </c>
    </row>
    <row r="305" spans="1:12">
      <c r="A305" s="128" t="str">
        <f>'Obra Civil'!A317</f>
        <v>19.1.2</v>
      </c>
      <c r="B305" s="271" t="str">
        <f>'Obra Civil'!B317</f>
        <v>Terminal aéreo de alumínio 7/8"x1/8"x600mm fixação com chapa de encosto horizontal</v>
      </c>
      <c r="C305" s="272"/>
      <c r="D305" s="273"/>
      <c r="E305" s="129" t="str">
        <f>'Obra Civil'!C317</f>
        <v>un</v>
      </c>
      <c r="F305" s="130">
        <f>'Obra Civil'!G317</f>
        <v>30.68</v>
      </c>
      <c r="G305" s="131">
        <f>'Obra Civil'!D317</f>
        <v>33</v>
      </c>
      <c r="H305" s="132">
        <v>0</v>
      </c>
      <c r="I305" s="132">
        <v>0</v>
      </c>
      <c r="J305" s="132">
        <f>F305*G305</f>
        <v>1012.4399999999999</v>
      </c>
      <c r="K305" s="132">
        <f>H305*F305</f>
        <v>0</v>
      </c>
      <c r="L305" s="133">
        <f t="shared" si="37"/>
        <v>0</v>
      </c>
    </row>
    <row r="306" spans="1:12">
      <c r="A306" s="128" t="str">
        <f>'Obra Civil'!A318</f>
        <v>19.1.3</v>
      </c>
      <c r="B306" s="271" t="str">
        <f>'Obra Civil'!B318</f>
        <v>Curva 90º em fita de alumínio 7/8" x 1/8"</v>
      </c>
      <c r="C306" s="272"/>
      <c r="D306" s="273"/>
      <c r="E306" s="129" t="str">
        <f>'Obra Civil'!C318</f>
        <v>un</v>
      </c>
      <c r="F306" s="130">
        <f>'Obra Civil'!G318</f>
        <v>5.48</v>
      </c>
      <c r="G306" s="131">
        <f>'Obra Civil'!D318</f>
        <v>22</v>
      </c>
      <c r="H306" s="132">
        <v>0</v>
      </c>
      <c r="I306" s="132">
        <v>0</v>
      </c>
      <c r="J306" s="132">
        <f>F306*G306</f>
        <v>120.56</v>
      </c>
      <c r="K306" s="132">
        <f>H306*F306</f>
        <v>0</v>
      </c>
      <c r="L306" s="133">
        <f t="shared" si="37"/>
        <v>0</v>
      </c>
    </row>
    <row r="307" spans="1:12">
      <c r="A307" s="128" t="str">
        <f>'Obra Civil'!A319</f>
        <v>19.1.4</v>
      </c>
      <c r="B307" s="271" t="str">
        <f>'Obra Civil'!B319</f>
        <v>Pára-raios tipo Franklin em aço inox 3 pontas em haste de 3 m. x 1.1/2" tipo simples</v>
      </c>
      <c r="C307" s="272"/>
      <c r="D307" s="273"/>
      <c r="E307" s="129" t="str">
        <f>'Obra Civil'!C319</f>
        <v>un</v>
      </c>
      <c r="F307" s="130">
        <f>'Obra Civil'!G319</f>
        <v>45.67</v>
      </c>
      <c r="G307" s="131">
        <f>'Obra Civil'!D319</f>
        <v>1</v>
      </c>
      <c r="H307" s="132">
        <v>0</v>
      </c>
      <c r="I307" s="132">
        <v>0</v>
      </c>
      <c r="J307" s="132">
        <f>F307*G307</f>
        <v>45.67</v>
      </c>
      <c r="K307" s="132">
        <f>H307*F307</f>
        <v>0</v>
      </c>
      <c r="L307" s="133">
        <f t="shared" si="37"/>
        <v>0</v>
      </c>
    </row>
    <row r="308" spans="1:12">
      <c r="A308" s="125" t="str">
        <f>'Obra Civil'!A320</f>
        <v>19.2</v>
      </c>
      <c r="B308" s="291" t="str">
        <f>'Obra Civil'!B320</f>
        <v>CONDUTORES DE DESCIDA</v>
      </c>
      <c r="C308" s="292"/>
      <c r="D308" s="293"/>
      <c r="E308" s="129"/>
      <c r="F308" s="130"/>
      <c r="G308" s="131"/>
      <c r="H308" s="132"/>
      <c r="I308" s="132"/>
      <c r="J308" s="132"/>
      <c r="K308" s="132"/>
      <c r="L308" s="133">
        <f t="shared" si="37"/>
        <v>0</v>
      </c>
    </row>
    <row r="309" spans="1:12">
      <c r="A309" s="128" t="str">
        <f>'Obra Civil'!A321</f>
        <v>19.2.1</v>
      </c>
      <c r="B309" s="271" t="str">
        <f>'Obra Civil'!B321</f>
        <v xml:space="preserve">Condulete de inspeção c/ tampa em PVC 1" </v>
      </c>
      <c r="C309" s="272"/>
      <c r="D309" s="273"/>
      <c r="E309" s="129" t="str">
        <f>'Obra Civil'!C321</f>
        <v>un</v>
      </c>
      <c r="F309" s="130">
        <f>'Obra Civil'!G321</f>
        <v>16.32</v>
      </c>
      <c r="G309" s="131">
        <f>'Obra Civil'!D321</f>
        <v>17</v>
      </c>
      <c r="H309" s="132">
        <v>0</v>
      </c>
      <c r="I309" s="132">
        <v>0</v>
      </c>
      <c r="J309" s="132">
        <f t="shared" ref="J309:J315" si="43">F309*G309</f>
        <v>277.44</v>
      </c>
      <c r="K309" s="132">
        <f t="shared" ref="K309:K315" si="44">H309*F309</f>
        <v>0</v>
      </c>
      <c r="L309" s="133">
        <f t="shared" si="37"/>
        <v>0</v>
      </c>
    </row>
    <row r="310" spans="1:12">
      <c r="A310" s="128" t="str">
        <f>'Obra Civil'!A322</f>
        <v>19.2.2</v>
      </c>
      <c r="B310" s="271" t="str">
        <f>'Obra Civil'!B322</f>
        <v>Conector de medição em bronze</v>
      </c>
      <c r="C310" s="272"/>
      <c r="D310" s="273"/>
      <c r="E310" s="129" t="str">
        <f>'Obra Civil'!C322</f>
        <v>un</v>
      </c>
      <c r="F310" s="130">
        <f>'Obra Civil'!G322</f>
        <v>14.32</v>
      </c>
      <c r="G310" s="131">
        <f>'Obra Civil'!D322</f>
        <v>17</v>
      </c>
      <c r="H310" s="132">
        <v>0</v>
      </c>
      <c r="I310" s="132">
        <v>0</v>
      </c>
      <c r="J310" s="132">
        <f t="shared" si="43"/>
        <v>243.44</v>
      </c>
      <c r="K310" s="132">
        <f t="shared" si="44"/>
        <v>0</v>
      </c>
      <c r="L310" s="133">
        <f t="shared" si="37"/>
        <v>0</v>
      </c>
    </row>
    <row r="311" spans="1:12">
      <c r="A311" s="128" t="str">
        <f>'Obra Civil'!A323</f>
        <v>19.2.3</v>
      </c>
      <c r="B311" s="271" t="str">
        <f>'Obra Civil'!B323</f>
        <v>Abraçadeira tipo "U" simples 1"</v>
      </c>
      <c r="C311" s="272"/>
      <c r="D311" s="273"/>
      <c r="E311" s="129" t="str">
        <f>'Obra Civil'!C323</f>
        <v>un</v>
      </c>
      <c r="F311" s="130">
        <f>'Obra Civil'!G323</f>
        <v>3.25</v>
      </c>
      <c r="G311" s="131">
        <f>'Obra Civil'!D323</f>
        <v>68</v>
      </c>
      <c r="H311" s="132">
        <v>0</v>
      </c>
      <c r="I311" s="132">
        <v>0</v>
      </c>
      <c r="J311" s="132">
        <f t="shared" si="43"/>
        <v>221</v>
      </c>
      <c r="K311" s="132">
        <f t="shared" si="44"/>
        <v>0</v>
      </c>
      <c r="L311" s="133">
        <f t="shared" si="37"/>
        <v>0</v>
      </c>
    </row>
    <row r="312" spans="1:12">
      <c r="A312" s="128" t="str">
        <f>'Obra Civil'!A324</f>
        <v>19.2.4</v>
      </c>
      <c r="B312" s="271" t="str">
        <f>'Obra Civil'!B324</f>
        <v>Eletroduto roscável pvc 1" x 3,0m.</v>
      </c>
      <c r="C312" s="272"/>
      <c r="D312" s="273"/>
      <c r="E312" s="129" t="str">
        <f>'Obra Civil'!C324</f>
        <v>un</v>
      </c>
      <c r="F312" s="130">
        <f>'Obra Civil'!G324</f>
        <v>2.74</v>
      </c>
      <c r="G312" s="131">
        <f>'Obra Civil'!D324</f>
        <v>17</v>
      </c>
      <c r="H312" s="132">
        <v>0</v>
      </c>
      <c r="I312" s="132">
        <v>0</v>
      </c>
      <c r="J312" s="132">
        <f t="shared" si="43"/>
        <v>46.580000000000005</v>
      </c>
      <c r="K312" s="132">
        <f t="shared" si="44"/>
        <v>0</v>
      </c>
      <c r="L312" s="133">
        <f t="shared" si="37"/>
        <v>0</v>
      </c>
    </row>
    <row r="313" spans="1:12">
      <c r="A313" s="128" t="str">
        <f>'Obra Civil'!A325</f>
        <v>19.2.5</v>
      </c>
      <c r="B313" s="271" t="str">
        <f>'Obra Civil'!B325</f>
        <v>Cordoalha de cobre nu 35 mm2</v>
      </c>
      <c r="C313" s="272"/>
      <c r="D313" s="273"/>
      <c r="E313" s="129" t="str">
        <f>'Obra Civil'!C325</f>
        <v>m</v>
      </c>
      <c r="F313" s="130">
        <f>'Obra Civil'!G325</f>
        <v>20.71</v>
      </c>
      <c r="G313" s="131">
        <f>'Obra Civil'!D325</f>
        <v>118</v>
      </c>
      <c r="H313" s="132">
        <v>0</v>
      </c>
      <c r="I313" s="132">
        <v>0</v>
      </c>
      <c r="J313" s="132">
        <f t="shared" si="43"/>
        <v>2443.7800000000002</v>
      </c>
      <c r="K313" s="132">
        <f t="shared" si="44"/>
        <v>0</v>
      </c>
      <c r="L313" s="133">
        <f t="shared" si="37"/>
        <v>0</v>
      </c>
    </row>
    <row r="314" spans="1:12">
      <c r="A314" s="128" t="str">
        <f>'Obra Civil'!A326</f>
        <v>19.2.6</v>
      </c>
      <c r="B314" s="271" t="str">
        <f>'Obra Civil'!B326</f>
        <v>Isolador simples com chapa de encosto h=100 mm</v>
      </c>
      <c r="C314" s="272"/>
      <c r="D314" s="273"/>
      <c r="E314" s="129" t="str">
        <f>'Obra Civil'!C326</f>
        <v>un</v>
      </c>
      <c r="F314" s="130">
        <f>'Obra Civil'!G326</f>
        <v>8.35</v>
      </c>
      <c r="G314" s="131">
        <f>'Obra Civil'!D326</f>
        <v>5</v>
      </c>
      <c r="H314" s="132">
        <v>0</v>
      </c>
      <c r="I314" s="132">
        <v>0</v>
      </c>
      <c r="J314" s="132">
        <f t="shared" si="43"/>
        <v>41.75</v>
      </c>
      <c r="K314" s="132">
        <f t="shared" si="44"/>
        <v>0</v>
      </c>
      <c r="L314" s="133">
        <f t="shared" si="37"/>
        <v>0</v>
      </c>
    </row>
    <row r="315" spans="1:12">
      <c r="A315" s="128" t="str">
        <f>'Obra Civil'!A327</f>
        <v>19.2.7</v>
      </c>
      <c r="B315" s="271" t="str">
        <f>'Obra Civil'!B327</f>
        <v>Isolador simples para quinas 90º com chapa de encosto h=100 mm</v>
      </c>
      <c r="C315" s="272"/>
      <c r="D315" s="273"/>
      <c r="E315" s="129" t="str">
        <f>'Obra Civil'!C327</f>
        <v>un</v>
      </c>
      <c r="F315" s="130">
        <f>'Obra Civil'!G327</f>
        <v>12.35</v>
      </c>
      <c r="G315" s="131">
        <f>'Obra Civil'!D327</f>
        <v>1</v>
      </c>
      <c r="H315" s="132">
        <v>0</v>
      </c>
      <c r="I315" s="132">
        <v>0</v>
      </c>
      <c r="J315" s="132">
        <f t="shared" si="43"/>
        <v>12.35</v>
      </c>
      <c r="K315" s="132">
        <f t="shared" si="44"/>
        <v>0</v>
      </c>
      <c r="L315" s="133">
        <f t="shared" si="37"/>
        <v>0</v>
      </c>
    </row>
    <row r="316" spans="1:12">
      <c r="A316" s="125" t="str">
        <f>'Obra Civil'!A328</f>
        <v>19.3</v>
      </c>
      <c r="B316" s="291" t="str">
        <f>'Obra Civil'!B328</f>
        <v>ATERRAMENTO E EQUIPOTENCIALIZAÇÃO</v>
      </c>
      <c r="C316" s="292"/>
      <c r="D316" s="293"/>
      <c r="E316" s="129"/>
      <c r="F316" s="130"/>
      <c r="G316" s="131"/>
      <c r="H316" s="132"/>
      <c r="I316" s="132"/>
      <c r="J316" s="132"/>
      <c r="K316" s="132"/>
      <c r="L316" s="133">
        <f t="shared" si="37"/>
        <v>0</v>
      </c>
    </row>
    <row r="317" spans="1:12">
      <c r="A317" s="128" t="str">
        <f>'Obra Civil'!A329</f>
        <v>19.3.1</v>
      </c>
      <c r="B317" s="271" t="str">
        <f>'Obra Civil'!B329</f>
        <v>Haste tipo coopperweld 5/8" x 3,00m.</v>
      </c>
      <c r="C317" s="272"/>
      <c r="D317" s="273"/>
      <c r="E317" s="129" t="str">
        <f>'Obra Civil'!C329</f>
        <v>un</v>
      </c>
      <c r="F317" s="130">
        <f>'Obra Civil'!G329</f>
        <v>39.479999999999997</v>
      </c>
      <c r="G317" s="131">
        <f>'Obra Civil'!D329</f>
        <v>19</v>
      </c>
      <c r="H317" s="132">
        <v>0</v>
      </c>
      <c r="I317" s="132">
        <v>0</v>
      </c>
      <c r="J317" s="132">
        <f>F317*G317</f>
        <v>750.11999999999989</v>
      </c>
      <c r="K317" s="132">
        <f>H317*F317</f>
        <v>0</v>
      </c>
      <c r="L317" s="133">
        <f t="shared" ref="L317:L328" si="45">I317*F317</f>
        <v>0</v>
      </c>
    </row>
    <row r="318" spans="1:12">
      <c r="A318" s="128" t="str">
        <f>'Obra Civil'!A330</f>
        <v>19.3.2</v>
      </c>
      <c r="B318" s="271" t="str">
        <f>'Obra Civil'!B330</f>
        <v>Cordoalha de cobre nu 50 mm2</v>
      </c>
      <c r="C318" s="272"/>
      <c r="D318" s="273"/>
      <c r="E318" s="129" t="str">
        <f>'Obra Civil'!C330</f>
        <v>m</v>
      </c>
      <c r="F318" s="130">
        <f>'Obra Civil'!G330</f>
        <v>34.25</v>
      </c>
      <c r="G318" s="131">
        <f>'Obra Civil'!D330</f>
        <v>168</v>
      </c>
      <c r="H318" s="132">
        <v>0</v>
      </c>
      <c r="I318" s="132">
        <v>0</v>
      </c>
      <c r="J318" s="132">
        <f>F318*G318</f>
        <v>5754</v>
      </c>
      <c r="K318" s="132">
        <f>H318*F318</f>
        <v>0</v>
      </c>
      <c r="L318" s="133">
        <f t="shared" si="45"/>
        <v>0</v>
      </c>
    </row>
    <row r="319" spans="1:12" ht="14.25" customHeight="1">
      <c r="A319" s="128" t="str">
        <f>'Obra Civil'!A331</f>
        <v>19.3.3</v>
      </c>
      <c r="B319" s="271" t="str">
        <f>'Obra Civil'!B331</f>
        <v>Caixa de inspeção, PVC de 12", com tampa de aço galvanizado,conforme detalhe no projeto</v>
      </c>
      <c r="C319" s="272"/>
      <c r="D319" s="273"/>
      <c r="E319" s="129" t="str">
        <f>'Obra Civil'!C331</f>
        <v>un</v>
      </c>
      <c r="F319" s="130">
        <f>'Obra Civil'!G331</f>
        <v>28.74</v>
      </c>
      <c r="G319" s="131">
        <f>'Obra Civil'!D331</f>
        <v>5</v>
      </c>
      <c r="H319" s="132">
        <v>0</v>
      </c>
      <c r="I319" s="132">
        <v>0</v>
      </c>
      <c r="J319" s="132">
        <f>F319*G319</f>
        <v>143.69999999999999</v>
      </c>
      <c r="K319" s="132">
        <f>H319*F319</f>
        <v>0</v>
      </c>
      <c r="L319" s="133">
        <f t="shared" si="45"/>
        <v>0</v>
      </c>
    </row>
    <row r="320" spans="1:12">
      <c r="A320" s="128" t="str">
        <f>'Obra Civil'!A332</f>
        <v>19.3.4</v>
      </c>
      <c r="B320" s="271" t="str">
        <f>'Obra Civil'!B332</f>
        <v>Conector  de bronze para haste de 5/8" e cabo de 50 mm²</v>
      </c>
      <c r="C320" s="272"/>
      <c r="D320" s="273"/>
      <c r="E320" s="129" t="str">
        <f>'Obra Civil'!C332</f>
        <v>un</v>
      </c>
      <c r="F320" s="130">
        <f>'Obra Civil'!G332</f>
        <v>10.130000000000001</v>
      </c>
      <c r="G320" s="131">
        <f>'Obra Civil'!D332</f>
        <v>19</v>
      </c>
      <c r="H320" s="132">
        <v>0</v>
      </c>
      <c r="I320" s="132">
        <v>0</v>
      </c>
      <c r="J320" s="132">
        <f>F320*G320</f>
        <v>192.47000000000003</v>
      </c>
      <c r="K320" s="132">
        <f>H320*F320</f>
        <v>0</v>
      </c>
      <c r="L320" s="133">
        <f t="shared" si="45"/>
        <v>0</v>
      </c>
    </row>
    <row r="321" spans="1:15">
      <c r="A321" s="128" t="str">
        <f>'Obra Civil'!A333</f>
        <v>19.3.5</v>
      </c>
      <c r="B321" s="271" t="str">
        <f>'Obra Civil'!B333</f>
        <v>Tela para equipotencialização em inox 300mm x 1,4mm para casa de gás</v>
      </c>
      <c r="C321" s="272"/>
      <c r="D321" s="273"/>
      <c r="E321" s="129" t="str">
        <f>'Obra Civil'!C333</f>
        <v>m</v>
      </c>
      <c r="F321" s="130">
        <f>'Obra Civil'!G333</f>
        <v>78.599999999999994</v>
      </c>
      <c r="G321" s="131">
        <f>'Obra Civil'!D333</f>
        <v>1.9</v>
      </c>
      <c r="H321" s="132">
        <v>0</v>
      </c>
      <c r="I321" s="132">
        <v>0</v>
      </c>
      <c r="J321" s="132">
        <f>F321*G321</f>
        <v>149.33999999999997</v>
      </c>
      <c r="K321" s="132">
        <f>H321*F321</f>
        <v>0</v>
      </c>
      <c r="L321" s="133">
        <f t="shared" si="45"/>
        <v>0</v>
      </c>
    </row>
    <row r="322" spans="1:15">
      <c r="A322" s="143" t="str">
        <f>'Obra Civil'!A335</f>
        <v>20.0</v>
      </c>
      <c r="B322" s="268" t="str">
        <f>'Obra Civil'!B335</f>
        <v>SERVIÇOS DIVERSOS</v>
      </c>
      <c r="C322" s="269"/>
      <c r="D322" s="270"/>
      <c r="E322" s="146"/>
      <c r="F322" s="147"/>
      <c r="G322" s="148"/>
      <c r="H322" s="149"/>
      <c r="I322" s="149"/>
      <c r="J322" s="149"/>
      <c r="K322" s="149"/>
      <c r="L322" s="150">
        <f t="shared" si="45"/>
        <v>0</v>
      </c>
    </row>
    <row r="323" spans="1:15">
      <c r="A323" s="128" t="str">
        <f>'Obra Civil'!A336</f>
        <v>20.1.1</v>
      </c>
      <c r="B323" s="271" t="str">
        <f>'Obra Civil'!B336</f>
        <v>Grama - fornecimento e plantio (inclusive camada de terra vegetal - 3,0 cm)</v>
      </c>
      <c r="C323" s="272"/>
      <c r="D323" s="273"/>
      <c r="E323" s="129" t="str">
        <f>'Obra Civil'!C336</f>
        <v>m²</v>
      </c>
      <c r="F323" s="130">
        <f>'Obra Civil'!G336</f>
        <v>8.6300000000000008</v>
      </c>
      <c r="G323" s="131">
        <f>'Obra Civil'!D336</f>
        <v>400</v>
      </c>
      <c r="H323" s="132">
        <v>0</v>
      </c>
      <c r="I323" s="132">
        <v>0</v>
      </c>
      <c r="J323" s="132">
        <f>F323*G323</f>
        <v>3452.0000000000005</v>
      </c>
      <c r="K323" s="132">
        <f>H323*F323</f>
        <v>0</v>
      </c>
      <c r="L323" s="133">
        <f t="shared" si="45"/>
        <v>0</v>
      </c>
    </row>
    <row r="324" spans="1:15">
      <c r="A324" s="128" t="str">
        <f>'Obra Civil'!A337</f>
        <v>20.1.2</v>
      </c>
      <c r="B324" s="271" t="str">
        <f>'Obra Civil'!B337</f>
        <v>Banco em concreto armado tipo 1 (1,30x0,40m), conforme projeto</v>
      </c>
      <c r="C324" s="272"/>
      <c r="D324" s="273"/>
      <c r="E324" s="129" t="str">
        <f>'Obra Civil'!C337</f>
        <v>un</v>
      </c>
      <c r="F324" s="130">
        <f>'Obra Civil'!G337</f>
        <v>96.74</v>
      </c>
      <c r="G324" s="131">
        <f>'Obra Civil'!D337</f>
        <v>11</v>
      </c>
      <c r="H324" s="132">
        <v>0</v>
      </c>
      <c r="I324" s="132">
        <v>0</v>
      </c>
      <c r="J324" s="132">
        <f>F324*G324</f>
        <v>1064.1399999999999</v>
      </c>
      <c r="K324" s="132">
        <f>H324*F324</f>
        <v>0</v>
      </c>
      <c r="L324" s="133">
        <f t="shared" si="45"/>
        <v>0</v>
      </c>
    </row>
    <row r="325" spans="1:15">
      <c r="A325" s="128" t="str">
        <f>'Obra Civil'!A338</f>
        <v>20.1.3</v>
      </c>
      <c r="B325" s="271" t="str">
        <f>'Obra Civil'!B338</f>
        <v>Banco em concreto armado tipo 2 (2,80x0,40m), conforme projeto</v>
      </c>
      <c r="C325" s="272"/>
      <c r="D325" s="273"/>
      <c r="E325" s="129" t="str">
        <f>'Obra Civil'!C338</f>
        <v>un</v>
      </c>
      <c r="F325" s="130">
        <f>'Obra Civil'!G338</f>
        <v>201.44</v>
      </c>
      <c r="G325" s="131">
        <f>'Obra Civil'!D338</f>
        <v>5</v>
      </c>
      <c r="H325" s="132">
        <v>0</v>
      </c>
      <c r="I325" s="132">
        <v>0</v>
      </c>
      <c r="J325" s="132">
        <f>F325*G325</f>
        <v>1007.2</v>
      </c>
      <c r="K325" s="132">
        <f>H325*F325</f>
        <v>0</v>
      </c>
      <c r="L325" s="133">
        <f t="shared" si="45"/>
        <v>0</v>
      </c>
    </row>
    <row r="326" spans="1:15" ht="13.5" customHeight="1">
      <c r="A326" s="128" t="str">
        <f>'Obra Civil'!A339</f>
        <v>20.1.4</v>
      </c>
      <c r="B326" s="271" t="str">
        <f>'Obra Civil'!B339</f>
        <v>Mastros para bandeiras em tubo ferro galvanizado telescópico (alt= 7m (3mx2" + 4mx1 1/2")</v>
      </c>
      <c r="C326" s="272"/>
      <c r="D326" s="273"/>
      <c r="E326" s="129" t="str">
        <f>'Obra Civil'!C339</f>
        <v>un</v>
      </c>
      <c r="F326" s="130">
        <f>'Obra Civil'!G339</f>
        <v>243.18</v>
      </c>
      <c r="G326" s="131">
        <f>'Obra Civil'!D339</f>
        <v>3</v>
      </c>
      <c r="H326" s="132">
        <v>0</v>
      </c>
      <c r="I326" s="132">
        <v>0</v>
      </c>
      <c r="J326" s="132">
        <f>F326*G326</f>
        <v>729.54</v>
      </c>
      <c r="K326" s="132">
        <f>H326*F326</f>
        <v>0</v>
      </c>
      <c r="L326" s="133">
        <f t="shared" si="45"/>
        <v>0</v>
      </c>
    </row>
    <row r="327" spans="1:15">
      <c r="A327" s="143" t="str">
        <f>'Obra Civil'!A341</f>
        <v>21.0</v>
      </c>
      <c r="B327" s="268" t="str">
        <f>'Obra Civil'!B341</f>
        <v>SERVIÇOS FINAIS</v>
      </c>
      <c r="C327" s="269"/>
      <c r="D327" s="270"/>
      <c r="E327" s="146"/>
      <c r="F327" s="147"/>
      <c r="G327" s="148"/>
      <c r="H327" s="149"/>
      <c r="I327" s="149"/>
      <c r="J327" s="149"/>
      <c r="K327" s="149"/>
      <c r="L327" s="150">
        <f t="shared" si="45"/>
        <v>0</v>
      </c>
    </row>
    <row r="328" spans="1:15" ht="12" customHeight="1">
      <c r="A328" s="128" t="str">
        <f>'Obra Civil'!A342</f>
        <v>21.1.1</v>
      </c>
      <c r="B328" s="271" t="str">
        <f>'Obra Civil'!B342</f>
        <v>Limpeza final da obra</v>
      </c>
      <c r="C328" s="272"/>
      <c r="D328" s="273"/>
      <c r="E328" s="129" t="str">
        <f>'Obra Civil'!C342</f>
        <v>m²</v>
      </c>
      <c r="F328" s="130">
        <f>'Obra Civil'!G342</f>
        <v>1.1299999999999999</v>
      </c>
      <c r="G328" s="131">
        <f>'Obra Civil'!D342</f>
        <v>564.5</v>
      </c>
      <c r="H328" s="132">
        <v>0</v>
      </c>
      <c r="I328" s="132">
        <v>0</v>
      </c>
      <c r="J328" s="132">
        <f>F328*G328</f>
        <v>637.88499999999999</v>
      </c>
      <c r="K328" s="132">
        <f>H328*F328</f>
        <v>0</v>
      </c>
      <c r="L328" s="133">
        <f t="shared" si="45"/>
        <v>0</v>
      </c>
    </row>
    <row r="329" spans="1:15" ht="21" customHeight="1">
      <c r="A329" s="128"/>
      <c r="B329" s="294"/>
      <c r="C329" s="295"/>
      <c r="D329" s="296"/>
      <c r="E329" s="129"/>
      <c r="F329" s="130"/>
      <c r="G329" s="134"/>
      <c r="H329" s="134"/>
      <c r="I329" s="132"/>
      <c r="J329" s="132"/>
      <c r="K329" s="132"/>
      <c r="L329" s="133"/>
    </row>
    <row r="330" spans="1:15" ht="10.5" customHeight="1" thickBot="1">
      <c r="A330" s="135"/>
      <c r="B330" s="310"/>
      <c r="C330" s="311"/>
      <c r="D330" s="312"/>
      <c r="E330" s="126"/>
      <c r="F330" s="126"/>
      <c r="G330" s="126"/>
      <c r="H330" s="126"/>
      <c r="I330" s="126"/>
      <c r="J330" s="126"/>
      <c r="K330" s="126"/>
      <c r="L330" s="127"/>
    </row>
    <row r="331" spans="1:15" ht="13.5" thickBot="1">
      <c r="A331" s="313" t="s">
        <v>0</v>
      </c>
      <c r="B331" s="314"/>
      <c r="C331" s="314"/>
      <c r="D331" s="314"/>
      <c r="E331" s="315"/>
      <c r="F331" s="315"/>
      <c r="G331" s="315"/>
      <c r="H331" s="136"/>
      <c r="I331" s="136"/>
      <c r="J331" s="137">
        <f>SUM(J15:J329)</f>
        <v>657764.76730001613</v>
      </c>
      <c r="K331" s="137">
        <f>SUM(K15:K329)</f>
        <v>22704.029729149999</v>
      </c>
      <c r="L331" s="173">
        <f>SUM(L15:L330)+0.01</f>
        <v>481734.88253704004</v>
      </c>
      <c r="M331" s="142">
        <f>'B08'!M331+'B09'!K331</f>
        <v>481734.86923703994</v>
      </c>
      <c r="N331" s="174"/>
      <c r="O331" s="142"/>
    </row>
    <row r="332" spans="1:15" ht="49.5" customHeight="1">
      <c r="A332" s="316" t="s">
        <v>740</v>
      </c>
      <c r="B332" s="301"/>
      <c r="C332" s="301"/>
      <c r="E332" s="302"/>
      <c r="F332" s="302"/>
      <c r="G332" s="302"/>
      <c r="H332" s="302"/>
      <c r="J332" s="297"/>
      <c r="K332" s="297"/>
      <c r="L332" s="297"/>
      <c r="N332" s="174"/>
    </row>
    <row r="333" spans="1:15" ht="12" customHeight="1">
      <c r="A333" s="298" t="s">
        <v>694</v>
      </c>
      <c r="B333" s="298"/>
      <c r="C333" s="298"/>
      <c r="E333" s="299" t="s">
        <v>695</v>
      </c>
      <c r="F333" s="299"/>
      <c r="G333" s="299"/>
      <c r="H333" s="299"/>
      <c r="J333" s="300" t="s">
        <v>696</v>
      </c>
      <c r="K333" s="300"/>
      <c r="L333" s="300"/>
    </row>
    <row r="334" spans="1:15">
      <c r="E334" s="309" t="s">
        <v>708</v>
      </c>
      <c r="F334" s="309"/>
      <c r="G334" s="309"/>
      <c r="H334" s="309"/>
    </row>
    <row r="1045806" spans="2:12">
      <c r="B1045806" s="271">
        <f>'Obra Civil'!B1048570</f>
        <v>0</v>
      </c>
      <c r="C1045806" s="272"/>
      <c r="D1045806" s="273"/>
      <c r="E1045806" s="129">
        <f>'Obra Civil'!C1048570</f>
        <v>0</v>
      </c>
      <c r="F1045806" s="130">
        <f>'Obra Civil'!G1048570</f>
        <v>0</v>
      </c>
      <c r="G1045806" s="131" t="e">
        <f>'[2]Duque licitaddo'!#REF!</f>
        <v>#REF!</v>
      </c>
      <c r="H1045806" s="132">
        <v>0</v>
      </c>
      <c r="I1045806" s="132">
        <v>0</v>
      </c>
      <c r="J1045806" s="132" t="e">
        <f>F1045806*G1045806</f>
        <v>#REF!</v>
      </c>
      <c r="K1045806" s="132">
        <f>H1045806*F1045806</f>
        <v>0</v>
      </c>
      <c r="L1045806" s="133">
        <f>I1045806*F1045806</f>
        <v>0</v>
      </c>
    </row>
  </sheetData>
  <mergeCells count="358">
    <mergeCell ref="E334:H334"/>
    <mergeCell ref="B1045806:D1045806"/>
    <mergeCell ref="E331:G331"/>
    <mergeCell ref="A332:C332"/>
    <mergeCell ref="E332:H332"/>
    <mergeCell ref="J332:L332"/>
    <mergeCell ref="A333:C333"/>
    <mergeCell ref="E333:H333"/>
    <mergeCell ref="J333:L333"/>
    <mergeCell ref="B326:D326"/>
    <mergeCell ref="B327:D327"/>
    <mergeCell ref="B328:D328"/>
    <mergeCell ref="B329:D329"/>
    <mergeCell ref="B330:D330"/>
    <mergeCell ref="A331:D331"/>
    <mergeCell ref="B320:D320"/>
    <mergeCell ref="B321:D321"/>
    <mergeCell ref="B322:D322"/>
    <mergeCell ref="B323:D323"/>
    <mergeCell ref="B324:D324"/>
    <mergeCell ref="B325:D325"/>
    <mergeCell ref="B314:D314"/>
    <mergeCell ref="B315:D315"/>
    <mergeCell ref="B316:D316"/>
    <mergeCell ref="B317:D317"/>
    <mergeCell ref="B318:D318"/>
    <mergeCell ref="B319:D319"/>
    <mergeCell ref="B308:D308"/>
    <mergeCell ref="B309:D309"/>
    <mergeCell ref="B310:D310"/>
    <mergeCell ref="B311:D311"/>
    <mergeCell ref="B312:D312"/>
    <mergeCell ref="B313:D313"/>
    <mergeCell ref="B302:D302"/>
    <mergeCell ref="B303:D303"/>
    <mergeCell ref="B304:D304"/>
    <mergeCell ref="B305:D305"/>
    <mergeCell ref="B306:D306"/>
    <mergeCell ref="B307:D307"/>
    <mergeCell ref="B296:D296"/>
    <mergeCell ref="B297:D297"/>
    <mergeCell ref="B298:D298"/>
    <mergeCell ref="B299:D299"/>
    <mergeCell ref="B300:D300"/>
    <mergeCell ref="B301:D301"/>
    <mergeCell ref="B290:D290"/>
    <mergeCell ref="B291:D291"/>
    <mergeCell ref="B292:D292"/>
    <mergeCell ref="B293:D293"/>
    <mergeCell ref="B294:D294"/>
    <mergeCell ref="B295:D295"/>
    <mergeCell ref="B284:D284"/>
    <mergeCell ref="B285:D285"/>
    <mergeCell ref="B286:D286"/>
    <mergeCell ref="B287:D287"/>
    <mergeCell ref="B288:D288"/>
    <mergeCell ref="B289:D289"/>
    <mergeCell ref="B278:D278"/>
    <mergeCell ref="B279:D279"/>
    <mergeCell ref="B280:D280"/>
    <mergeCell ref="B281:D281"/>
    <mergeCell ref="B282:D282"/>
    <mergeCell ref="B283:D283"/>
    <mergeCell ref="B272:D272"/>
    <mergeCell ref="B273:D273"/>
    <mergeCell ref="B274:D274"/>
    <mergeCell ref="B275:D275"/>
    <mergeCell ref="B276:D276"/>
    <mergeCell ref="B277:D277"/>
    <mergeCell ref="B266:D266"/>
    <mergeCell ref="B267:D267"/>
    <mergeCell ref="B268:D268"/>
    <mergeCell ref="B269:D269"/>
    <mergeCell ref="B270:D270"/>
    <mergeCell ref="B271:D271"/>
    <mergeCell ref="B260:D260"/>
    <mergeCell ref="B261:D261"/>
    <mergeCell ref="B262:D262"/>
    <mergeCell ref="B263:D263"/>
    <mergeCell ref="B264:D264"/>
    <mergeCell ref="B265:D265"/>
    <mergeCell ref="B254:D254"/>
    <mergeCell ref="B255:D255"/>
    <mergeCell ref="B256:D256"/>
    <mergeCell ref="B257:D257"/>
    <mergeCell ref="B258:D258"/>
    <mergeCell ref="B259:D259"/>
    <mergeCell ref="B248:D248"/>
    <mergeCell ref="B249:D249"/>
    <mergeCell ref="B250:D250"/>
    <mergeCell ref="B251:D251"/>
    <mergeCell ref="B252:D252"/>
    <mergeCell ref="B253:D253"/>
    <mergeCell ref="B242:D242"/>
    <mergeCell ref="B243:D243"/>
    <mergeCell ref="B244:D244"/>
    <mergeCell ref="B245:D245"/>
    <mergeCell ref="B246:D246"/>
    <mergeCell ref="B247:D247"/>
    <mergeCell ref="B236:D236"/>
    <mergeCell ref="B237:D237"/>
    <mergeCell ref="B238:D238"/>
    <mergeCell ref="B239:D239"/>
    <mergeCell ref="B240:D240"/>
    <mergeCell ref="B241:D241"/>
    <mergeCell ref="B230:D230"/>
    <mergeCell ref="B231:D231"/>
    <mergeCell ref="B232:D232"/>
    <mergeCell ref="B233:D233"/>
    <mergeCell ref="B234:D234"/>
    <mergeCell ref="B235:D235"/>
    <mergeCell ref="B224:D224"/>
    <mergeCell ref="B225:D225"/>
    <mergeCell ref="B226:D226"/>
    <mergeCell ref="B227:D227"/>
    <mergeCell ref="B228:D228"/>
    <mergeCell ref="B229:D229"/>
    <mergeCell ref="B218:D218"/>
    <mergeCell ref="B219:D219"/>
    <mergeCell ref="B220:D220"/>
    <mergeCell ref="B221:D221"/>
    <mergeCell ref="B222:D222"/>
    <mergeCell ref="B223:D223"/>
    <mergeCell ref="B212:D212"/>
    <mergeCell ref="B213:D213"/>
    <mergeCell ref="B214:D214"/>
    <mergeCell ref="B215:D215"/>
    <mergeCell ref="B216:D216"/>
    <mergeCell ref="B217:D217"/>
    <mergeCell ref="B206:D206"/>
    <mergeCell ref="B207:D207"/>
    <mergeCell ref="B208:D208"/>
    <mergeCell ref="B209:D209"/>
    <mergeCell ref="B210:D210"/>
    <mergeCell ref="B211:D211"/>
    <mergeCell ref="B200:D200"/>
    <mergeCell ref="B201:D201"/>
    <mergeCell ref="B202:D202"/>
    <mergeCell ref="B203:D203"/>
    <mergeCell ref="B204:D204"/>
    <mergeCell ref="B205:D205"/>
    <mergeCell ref="B194:D194"/>
    <mergeCell ref="B195:D195"/>
    <mergeCell ref="B196:D196"/>
    <mergeCell ref="B197:D197"/>
    <mergeCell ref="B198:D198"/>
    <mergeCell ref="B199:D199"/>
    <mergeCell ref="B188:D188"/>
    <mergeCell ref="B189:D189"/>
    <mergeCell ref="B190:D190"/>
    <mergeCell ref="B191:D191"/>
    <mergeCell ref="B192:D192"/>
    <mergeCell ref="B193:D193"/>
    <mergeCell ref="B182:D182"/>
    <mergeCell ref="B183:D183"/>
    <mergeCell ref="B184:D184"/>
    <mergeCell ref="B185:D185"/>
    <mergeCell ref="B186:D186"/>
    <mergeCell ref="B187:D187"/>
    <mergeCell ref="B176:D176"/>
    <mergeCell ref="B177:D177"/>
    <mergeCell ref="B178:D178"/>
    <mergeCell ref="B179:D179"/>
    <mergeCell ref="B180:D180"/>
    <mergeCell ref="B181:D181"/>
    <mergeCell ref="B170:D170"/>
    <mergeCell ref="B171:D171"/>
    <mergeCell ref="B172:D172"/>
    <mergeCell ref="B173:D173"/>
    <mergeCell ref="B174:D174"/>
    <mergeCell ref="B175:D175"/>
    <mergeCell ref="B164:D164"/>
    <mergeCell ref="B165:D165"/>
    <mergeCell ref="B166:D166"/>
    <mergeCell ref="B167:D167"/>
    <mergeCell ref="B168:D168"/>
    <mergeCell ref="B169:D169"/>
    <mergeCell ref="B158:D158"/>
    <mergeCell ref="B159:D159"/>
    <mergeCell ref="B160:D160"/>
    <mergeCell ref="B161:D161"/>
    <mergeCell ref="B162:D162"/>
    <mergeCell ref="B163:D163"/>
    <mergeCell ref="B152:D152"/>
    <mergeCell ref="B153:D153"/>
    <mergeCell ref="B154:D154"/>
    <mergeCell ref="B155:D155"/>
    <mergeCell ref="B156:D156"/>
    <mergeCell ref="B157:D157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34:D134"/>
    <mergeCell ref="B135:D135"/>
    <mergeCell ref="B136:D136"/>
    <mergeCell ref="B137:D137"/>
    <mergeCell ref="B138:D138"/>
    <mergeCell ref="B139:D139"/>
    <mergeCell ref="B128:D128"/>
    <mergeCell ref="B129:D129"/>
    <mergeCell ref="B130:D130"/>
    <mergeCell ref="B131:D131"/>
    <mergeCell ref="B132:D132"/>
    <mergeCell ref="B133:D133"/>
    <mergeCell ref="B122:D122"/>
    <mergeCell ref="B123:D123"/>
    <mergeCell ref="B124:D124"/>
    <mergeCell ref="B125:D125"/>
    <mergeCell ref="B126:D126"/>
    <mergeCell ref="B127:D127"/>
    <mergeCell ref="B116:D116"/>
    <mergeCell ref="B117:D117"/>
    <mergeCell ref="B118:D118"/>
    <mergeCell ref="B119:D119"/>
    <mergeCell ref="B120:D120"/>
    <mergeCell ref="B121:D121"/>
    <mergeCell ref="B110:D110"/>
    <mergeCell ref="B111:D111"/>
    <mergeCell ref="B112:D112"/>
    <mergeCell ref="B113:D113"/>
    <mergeCell ref="B114:D114"/>
    <mergeCell ref="B115:D115"/>
    <mergeCell ref="B104:D104"/>
    <mergeCell ref="B105:D105"/>
    <mergeCell ref="B106:D106"/>
    <mergeCell ref="B107:D107"/>
    <mergeCell ref="B108:D108"/>
    <mergeCell ref="B109:D109"/>
    <mergeCell ref="B98:D98"/>
    <mergeCell ref="B99:D99"/>
    <mergeCell ref="B100:D100"/>
    <mergeCell ref="B101:D101"/>
    <mergeCell ref="B102:D102"/>
    <mergeCell ref="B103:D103"/>
    <mergeCell ref="B92:D92"/>
    <mergeCell ref="B93:D93"/>
    <mergeCell ref="B94:D94"/>
    <mergeCell ref="B95:D95"/>
    <mergeCell ref="B96:D96"/>
    <mergeCell ref="B97:D97"/>
    <mergeCell ref="B86:D86"/>
    <mergeCell ref="B87:D87"/>
    <mergeCell ref="B88:D88"/>
    <mergeCell ref="B89:D89"/>
    <mergeCell ref="B90:D90"/>
    <mergeCell ref="B91:D91"/>
    <mergeCell ref="B80:D80"/>
    <mergeCell ref="B81:D81"/>
    <mergeCell ref="B82:D82"/>
    <mergeCell ref="B83:D83"/>
    <mergeCell ref="B84:D84"/>
    <mergeCell ref="B85:D85"/>
    <mergeCell ref="B74:D74"/>
    <mergeCell ref="B75:D75"/>
    <mergeCell ref="B76:D76"/>
    <mergeCell ref="B77:D77"/>
    <mergeCell ref="B78:D78"/>
    <mergeCell ref="B79:D79"/>
    <mergeCell ref="B68:D68"/>
    <mergeCell ref="B69:D69"/>
    <mergeCell ref="B70:D70"/>
    <mergeCell ref="B71:D71"/>
    <mergeCell ref="B72:D72"/>
    <mergeCell ref="B73:D73"/>
    <mergeCell ref="B62:D62"/>
    <mergeCell ref="B63:D63"/>
    <mergeCell ref="B64:D64"/>
    <mergeCell ref="B65:D65"/>
    <mergeCell ref="B66:D66"/>
    <mergeCell ref="B67:D67"/>
    <mergeCell ref="B56:D56"/>
    <mergeCell ref="B57:D57"/>
    <mergeCell ref="B58:D58"/>
    <mergeCell ref="B59:D59"/>
    <mergeCell ref="B60:D60"/>
    <mergeCell ref="B61:D61"/>
    <mergeCell ref="B50:D50"/>
    <mergeCell ref="B51:D51"/>
    <mergeCell ref="B52:D52"/>
    <mergeCell ref="B53:D53"/>
    <mergeCell ref="B54:D54"/>
    <mergeCell ref="B55:D55"/>
    <mergeCell ref="B44:D44"/>
    <mergeCell ref="B45:D45"/>
    <mergeCell ref="B46:D46"/>
    <mergeCell ref="B47:D47"/>
    <mergeCell ref="B48:D48"/>
    <mergeCell ref="B49:D49"/>
    <mergeCell ref="B38:D38"/>
    <mergeCell ref="B39:D39"/>
    <mergeCell ref="B40:D40"/>
    <mergeCell ref="B41:D41"/>
    <mergeCell ref="B42:D42"/>
    <mergeCell ref="B43:D43"/>
    <mergeCell ref="B32:D32"/>
    <mergeCell ref="B33:D33"/>
    <mergeCell ref="B34:D34"/>
    <mergeCell ref="B35:D35"/>
    <mergeCell ref="B36:D36"/>
    <mergeCell ref="B37:D37"/>
    <mergeCell ref="B26:D26"/>
    <mergeCell ref="B27:D27"/>
    <mergeCell ref="B28:D28"/>
    <mergeCell ref="B29:D29"/>
    <mergeCell ref="B30:D30"/>
    <mergeCell ref="B31:D31"/>
    <mergeCell ref="B20:D20"/>
    <mergeCell ref="B21:D21"/>
    <mergeCell ref="B22:D22"/>
    <mergeCell ref="B23:D23"/>
    <mergeCell ref="B24:D24"/>
    <mergeCell ref="B25:D25"/>
    <mergeCell ref="B14:D14"/>
    <mergeCell ref="B15:D15"/>
    <mergeCell ref="B16:D16"/>
    <mergeCell ref="B17:D17"/>
    <mergeCell ref="B18:D18"/>
    <mergeCell ref="B19:D19"/>
    <mergeCell ref="A11:L11"/>
    <mergeCell ref="A12:A13"/>
    <mergeCell ref="B12:D13"/>
    <mergeCell ref="E12:F12"/>
    <mergeCell ref="G12:I12"/>
    <mergeCell ref="J12:L12"/>
    <mergeCell ref="A8:D8"/>
    <mergeCell ref="E8:F8"/>
    <mergeCell ref="G8:H8"/>
    <mergeCell ref="I8:J8"/>
    <mergeCell ref="K8:L8"/>
    <mergeCell ref="A9:D9"/>
    <mergeCell ref="E9:F9"/>
    <mergeCell ref="G9:H9"/>
    <mergeCell ref="I9:J9"/>
    <mergeCell ref="K9:L9"/>
    <mergeCell ref="A5:D5"/>
    <mergeCell ref="E5:H5"/>
    <mergeCell ref="I5:J5"/>
    <mergeCell ref="K5:L5"/>
    <mergeCell ref="A6:D6"/>
    <mergeCell ref="E6:H6"/>
    <mergeCell ref="I6:J6"/>
    <mergeCell ref="K6:L6"/>
    <mergeCell ref="A1:L2"/>
    <mergeCell ref="A3:C3"/>
    <mergeCell ref="D3:G3"/>
    <mergeCell ref="H3:L3"/>
    <mergeCell ref="A4:C4"/>
    <mergeCell ref="D4:G4"/>
    <mergeCell ref="H4:L4"/>
  </mergeCells>
  <pageMargins left="0.19685039370078741" right="0.19685039370078741" top="0.78740157480314965" bottom="0.59055118110236227" header="0.11811023622047245" footer="0.11811023622047245"/>
  <pageSetup scale="90" orientation="landscape" r:id="rId1"/>
  <headerFooter alignWithMargins="0"/>
  <rowBreaks count="3" manualBreakCount="3">
    <brk id="40" max="16383" man="1"/>
    <brk id="72" max="16383" man="1"/>
    <brk id="110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:O1045806"/>
  <sheetViews>
    <sheetView view="pageBreakPreview" zoomScaleSheetLayoutView="100" workbookViewId="0">
      <pane xSplit="11" ySplit="13" topLeftCell="L284" activePane="bottomRight" state="frozen"/>
      <selection pane="topRight" activeCell="L1" sqref="L1"/>
      <selection pane="bottomLeft" activeCell="A14" sqref="A14"/>
      <selection pane="bottomRight" activeCell="I301" sqref="I301"/>
    </sheetView>
  </sheetViews>
  <sheetFormatPr defaultRowHeight="12.75"/>
  <cols>
    <col min="1" max="1" width="6.5703125" style="120" bestFit="1" customWidth="1"/>
    <col min="2" max="2" width="9.140625" style="120"/>
    <col min="3" max="3" width="16.85546875" style="120" customWidth="1"/>
    <col min="4" max="4" width="37.85546875" style="120" customWidth="1"/>
    <col min="5" max="5" width="3.5703125" style="120" customWidth="1"/>
    <col min="6" max="6" width="9.7109375" style="120" customWidth="1"/>
    <col min="7" max="7" width="8" style="120" customWidth="1"/>
    <col min="8" max="8" width="9.7109375" style="120" customWidth="1"/>
    <col min="9" max="9" width="10.7109375" style="120" customWidth="1"/>
    <col min="10" max="10" width="11.5703125" style="120" customWidth="1"/>
    <col min="11" max="11" width="12.5703125" style="120" customWidth="1"/>
    <col min="12" max="12" width="13.28515625" style="120" bestFit="1" customWidth="1"/>
    <col min="13" max="15" width="11.28515625" style="120" bestFit="1" customWidth="1"/>
    <col min="16" max="256" width="9.140625" style="120"/>
    <col min="257" max="257" width="5" style="120" customWidth="1"/>
    <col min="258" max="258" width="9.140625" style="120"/>
    <col min="259" max="259" width="16.85546875" style="120" customWidth="1"/>
    <col min="260" max="260" width="12.140625" style="120" customWidth="1"/>
    <col min="261" max="261" width="4" style="120" bestFit="1" customWidth="1"/>
    <col min="262" max="262" width="10.140625" style="120" bestFit="1" customWidth="1"/>
    <col min="263" max="263" width="8.140625" style="120" bestFit="1" customWidth="1"/>
    <col min="264" max="264" width="10.140625" style="120" bestFit="1" customWidth="1"/>
    <col min="265" max="266" width="11" style="120" bestFit="1" customWidth="1"/>
    <col min="267" max="267" width="11.5703125" style="120" customWidth="1"/>
    <col min="268" max="268" width="11" style="120" bestFit="1" customWidth="1"/>
    <col min="269" max="512" width="9.140625" style="120"/>
    <col min="513" max="513" width="5" style="120" customWidth="1"/>
    <col min="514" max="514" width="9.140625" style="120"/>
    <col min="515" max="515" width="16.85546875" style="120" customWidth="1"/>
    <col min="516" max="516" width="12.140625" style="120" customWidth="1"/>
    <col min="517" max="517" width="4" style="120" bestFit="1" customWidth="1"/>
    <col min="518" max="518" width="10.140625" style="120" bestFit="1" customWidth="1"/>
    <col min="519" max="519" width="8.140625" style="120" bestFit="1" customWidth="1"/>
    <col min="520" max="520" width="10.140625" style="120" bestFit="1" customWidth="1"/>
    <col min="521" max="522" width="11" style="120" bestFit="1" customWidth="1"/>
    <col min="523" max="523" width="11.5703125" style="120" customWidth="1"/>
    <col min="524" max="524" width="11" style="120" bestFit="1" customWidth="1"/>
    <col min="525" max="768" width="9.140625" style="120"/>
    <col min="769" max="769" width="5" style="120" customWidth="1"/>
    <col min="770" max="770" width="9.140625" style="120"/>
    <col min="771" max="771" width="16.85546875" style="120" customWidth="1"/>
    <col min="772" max="772" width="12.140625" style="120" customWidth="1"/>
    <col min="773" max="773" width="4" style="120" bestFit="1" customWidth="1"/>
    <col min="774" max="774" width="10.140625" style="120" bestFit="1" customWidth="1"/>
    <col min="775" max="775" width="8.140625" style="120" bestFit="1" customWidth="1"/>
    <col min="776" max="776" width="10.140625" style="120" bestFit="1" customWidth="1"/>
    <col min="777" max="778" width="11" style="120" bestFit="1" customWidth="1"/>
    <col min="779" max="779" width="11.5703125" style="120" customWidth="1"/>
    <col min="780" max="780" width="11" style="120" bestFit="1" customWidth="1"/>
    <col min="781" max="1024" width="9.140625" style="120"/>
    <col min="1025" max="1025" width="5" style="120" customWidth="1"/>
    <col min="1026" max="1026" width="9.140625" style="120"/>
    <col min="1027" max="1027" width="16.85546875" style="120" customWidth="1"/>
    <col min="1028" max="1028" width="12.140625" style="120" customWidth="1"/>
    <col min="1029" max="1029" width="4" style="120" bestFit="1" customWidth="1"/>
    <col min="1030" max="1030" width="10.140625" style="120" bestFit="1" customWidth="1"/>
    <col min="1031" max="1031" width="8.140625" style="120" bestFit="1" customWidth="1"/>
    <col min="1032" max="1032" width="10.140625" style="120" bestFit="1" customWidth="1"/>
    <col min="1033" max="1034" width="11" style="120" bestFit="1" customWidth="1"/>
    <col min="1035" max="1035" width="11.5703125" style="120" customWidth="1"/>
    <col min="1036" max="1036" width="11" style="120" bestFit="1" customWidth="1"/>
    <col min="1037" max="1280" width="9.140625" style="120"/>
    <col min="1281" max="1281" width="5" style="120" customWidth="1"/>
    <col min="1282" max="1282" width="9.140625" style="120"/>
    <col min="1283" max="1283" width="16.85546875" style="120" customWidth="1"/>
    <col min="1284" max="1284" width="12.140625" style="120" customWidth="1"/>
    <col min="1285" max="1285" width="4" style="120" bestFit="1" customWidth="1"/>
    <col min="1286" max="1286" width="10.140625" style="120" bestFit="1" customWidth="1"/>
    <col min="1287" max="1287" width="8.140625" style="120" bestFit="1" customWidth="1"/>
    <col min="1288" max="1288" width="10.140625" style="120" bestFit="1" customWidth="1"/>
    <col min="1289" max="1290" width="11" style="120" bestFit="1" customWidth="1"/>
    <col min="1291" max="1291" width="11.5703125" style="120" customWidth="1"/>
    <col min="1292" max="1292" width="11" style="120" bestFit="1" customWidth="1"/>
    <col min="1293" max="1536" width="9.140625" style="120"/>
    <col min="1537" max="1537" width="5" style="120" customWidth="1"/>
    <col min="1538" max="1538" width="9.140625" style="120"/>
    <col min="1539" max="1539" width="16.85546875" style="120" customWidth="1"/>
    <col min="1540" max="1540" width="12.140625" style="120" customWidth="1"/>
    <col min="1541" max="1541" width="4" style="120" bestFit="1" customWidth="1"/>
    <col min="1542" max="1542" width="10.140625" style="120" bestFit="1" customWidth="1"/>
    <col min="1543" max="1543" width="8.140625" style="120" bestFit="1" customWidth="1"/>
    <col min="1544" max="1544" width="10.140625" style="120" bestFit="1" customWidth="1"/>
    <col min="1545" max="1546" width="11" style="120" bestFit="1" customWidth="1"/>
    <col min="1547" max="1547" width="11.5703125" style="120" customWidth="1"/>
    <col min="1548" max="1548" width="11" style="120" bestFit="1" customWidth="1"/>
    <col min="1549" max="1792" width="9.140625" style="120"/>
    <col min="1793" max="1793" width="5" style="120" customWidth="1"/>
    <col min="1794" max="1794" width="9.140625" style="120"/>
    <col min="1795" max="1795" width="16.85546875" style="120" customWidth="1"/>
    <col min="1796" max="1796" width="12.140625" style="120" customWidth="1"/>
    <col min="1797" max="1797" width="4" style="120" bestFit="1" customWidth="1"/>
    <col min="1798" max="1798" width="10.140625" style="120" bestFit="1" customWidth="1"/>
    <col min="1799" max="1799" width="8.140625" style="120" bestFit="1" customWidth="1"/>
    <col min="1800" max="1800" width="10.140625" style="120" bestFit="1" customWidth="1"/>
    <col min="1801" max="1802" width="11" style="120" bestFit="1" customWidth="1"/>
    <col min="1803" max="1803" width="11.5703125" style="120" customWidth="1"/>
    <col min="1804" max="1804" width="11" style="120" bestFit="1" customWidth="1"/>
    <col min="1805" max="2048" width="9.140625" style="120"/>
    <col min="2049" max="2049" width="5" style="120" customWidth="1"/>
    <col min="2050" max="2050" width="9.140625" style="120"/>
    <col min="2051" max="2051" width="16.85546875" style="120" customWidth="1"/>
    <col min="2052" max="2052" width="12.140625" style="120" customWidth="1"/>
    <col min="2053" max="2053" width="4" style="120" bestFit="1" customWidth="1"/>
    <col min="2054" max="2054" width="10.140625" style="120" bestFit="1" customWidth="1"/>
    <col min="2055" max="2055" width="8.140625" style="120" bestFit="1" customWidth="1"/>
    <col min="2056" max="2056" width="10.140625" style="120" bestFit="1" customWidth="1"/>
    <col min="2057" max="2058" width="11" style="120" bestFit="1" customWidth="1"/>
    <col min="2059" max="2059" width="11.5703125" style="120" customWidth="1"/>
    <col min="2060" max="2060" width="11" style="120" bestFit="1" customWidth="1"/>
    <col min="2061" max="2304" width="9.140625" style="120"/>
    <col min="2305" max="2305" width="5" style="120" customWidth="1"/>
    <col min="2306" max="2306" width="9.140625" style="120"/>
    <col min="2307" max="2307" width="16.85546875" style="120" customWidth="1"/>
    <col min="2308" max="2308" width="12.140625" style="120" customWidth="1"/>
    <col min="2309" max="2309" width="4" style="120" bestFit="1" customWidth="1"/>
    <col min="2310" max="2310" width="10.140625" style="120" bestFit="1" customWidth="1"/>
    <col min="2311" max="2311" width="8.140625" style="120" bestFit="1" customWidth="1"/>
    <col min="2312" max="2312" width="10.140625" style="120" bestFit="1" customWidth="1"/>
    <col min="2313" max="2314" width="11" style="120" bestFit="1" customWidth="1"/>
    <col min="2315" max="2315" width="11.5703125" style="120" customWidth="1"/>
    <col min="2316" max="2316" width="11" style="120" bestFit="1" customWidth="1"/>
    <col min="2317" max="2560" width="9.140625" style="120"/>
    <col min="2561" max="2561" width="5" style="120" customWidth="1"/>
    <col min="2562" max="2562" width="9.140625" style="120"/>
    <col min="2563" max="2563" width="16.85546875" style="120" customWidth="1"/>
    <col min="2564" max="2564" width="12.140625" style="120" customWidth="1"/>
    <col min="2565" max="2565" width="4" style="120" bestFit="1" customWidth="1"/>
    <col min="2566" max="2566" width="10.140625" style="120" bestFit="1" customWidth="1"/>
    <col min="2567" max="2567" width="8.140625" style="120" bestFit="1" customWidth="1"/>
    <col min="2568" max="2568" width="10.140625" style="120" bestFit="1" customWidth="1"/>
    <col min="2569" max="2570" width="11" style="120" bestFit="1" customWidth="1"/>
    <col min="2571" max="2571" width="11.5703125" style="120" customWidth="1"/>
    <col min="2572" max="2572" width="11" style="120" bestFit="1" customWidth="1"/>
    <col min="2573" max="2816" width="9.140625" style="120"/>
    <col min="2817" max="2817" width="5" style="120" customWidth="1"/>
    <col min="2818" max="2818" width="9.140625" style="120"/>
    <col min="2819" max="2819" width="16.85546875" style="120" customWidth="1"/>
    <col min="2820" max="2820" width="12.140625" style="120" customWidth="1"/>
    <col min="2821" max="2821" width="4" style="120" bestFit="1" customWidth="1"/>
    <col min="2822" max="2822" width="10.140625" style="120" bestFit="1" customWidth="1"/>
    <col min="2823" max="2823" width="8.140625" style="120" bestFit="1" customWidth="1"/>
    <col min="2824" max="2824" width="10.140625" style="120" bestFit="1" customWidth="1"/>
    <col min="2825" max="2826" width="11" style="120" bestFit="1" customWidth="1"/>
    <col min="2827" max="2827" width="11.5703125" style="120" customWidth="1"/>
    <col min="2828" max="2828" width="11" style="120" bestFit="1" customWidth="1"/>
    <col min="2829" max="3072" width="9.140625" style="120"/>
    <col min="3073" max="3073" width="5" style="120" customWidth="1"/>
    <col min="3074" max="3074" width="9.140625" style="120"/>
    <col min="3075" max="3075" width="16.85546875" style="120" customWidth="1"/>
    <col min="3076" max="3076" width="12.140625" style="120" customWidth="1"/>
    <col min="3077" max="3077" width="4" style="120" bestFit="1" customWidth="1"/>
    <col min="3078" max="3078" width="10.140625" style="120" bestFit="1" customWidth="1"/>
    <col min="3079" max="3079" width="8.140625" style="120" bestFit="1" customWidth="1"/>
    <col min="3080" max="3080" width="10.140625" style="120" bestFit="1" customWidth="1"/>
    <col min="3081" max="3082" width="11" style="120" bestFit="1" customWidth="1"/>
    <col min="3083" max="3083" width="11.5703125" style="120" customWidth="1"/>
    <col min="3084" max="3084" width="11" style="120" bestFit="1" customWidth="1"/>
    <col min="3085" max="3328" width="9.140625" style="120"/>
    <col min="3329" max="3329" width="5" style="120" customWidth="1"/>
    <col min="3330" max="3330" width="9.140625" style="120"/>
    <col min="3331" max="3331" width="16.85546875" style="120" customWidth="1"/>
    <col min="3332" max="3332" width="12.140625" style="120" customWidth="1"/>
    <col min="3333" max="3333" width="4" style="120" bestFit="1" customWidth="1"/>
    <col min="3334" max="3334" width="10.140625" style="120" bestFit="1" customWidth="1"/>
    <col min="3335" max="3335" width="8.140625" style="120" bestFit="1" customWidth="1"/>
    <col min="3336" max="3336" width="10.140625" style="120" bestFit="1" customWidth="1"/>
    <col min="3337" max="3338" width="11" style="120" bestFit="1" customWidth="1"/>
    <col min="3339" max="3339" width="11.5703125" style="120" customWidth="1"/>
    <col min="3340" max="3340" width="11" style="120" bestFit="1" customWidth="1"/>
    <col min="3341" max="3584" width="9.140625" style="120"/>
    <col min="3585" max="3585" width="5" style="120" customWidth="1"/>
    <col min="3586" max="3586" width="9.140625" style="120"/>
    <col min="3587" max="3587" width="16.85546875" style="120" customWidth="1"/>
    <col min="3588" max="3588" width="12.140625" style="120" customWidth="1"/>
    <col min="3589" max="3589" width="4" style="120" bestFit="1" customWidth="1"/>
    <col min="3590" max="3590" width="10.140625" style="120" bestFit="1" customWidth="1"/>
    <col min="3591" max="3591" width="8.140625" style="120" bestFit="1" customWidth="1"/>
    <col min="3592" max="3592" width="10.140625" style="120" bestFit="1" customWidth="1"/>
    <col min="3593" max="3594" width="11" style="120" bestFit="1" customWidth="1"/>
    <col min="3595" max="3595" width="11.5703125" style="120" customWidth="1"/>
    <col min="3596" max="3596" width="11" style="120" bestFit="1" customWidth="1"/>
    <col min="3597" max="3840" width="9.140625" style="120"/>
    <col min="3841" max="3841" width="5" style="120" customWidth="1"/>
    <col min="3842" max="3842" width="9.140625" style="120"/>
    <col min="3843" max="3843" width="16.85546875" style="120" customWidth="1"/>
    <col min="3844" max="3844" width="12.140625" style="120" customWidth="1"/>
    <col min="3845" max="3845" width="4" style="120" bestFit="1" customWidth="1"/>
    <col min="3846" max="3846" width="10.140625" style="120" bestFit="1" customWidth="1"/>
    <col min="3847" max="3847" width="8.140625" style="120" bestFit="1" customWidth="1"/>
    <col min="3848" max="3848" width="10.140625" style="120" bestFit="1" customWidth="1"/>
    <col min="3849" max="3850" width="11" style="120" bestFit="1" customWidth="1"/>
    <col min="3851" max="3851" width="11.5703125" style="120" customWidth="1"/>
    <col min="3852" max="3852" width="11" style="120" bestFit="1" customWidth="1"/>
    <col min="3853" max="4096" width="9.140625" style="120"/>
    <col min="4097" max="4097" width="5" style="120" customWidth="1"/>
    <col min="4098" max="4098" width="9.140625" style="120"/>
    <col min="4099" max="4099" width="16.85546875" style="120" customWidth="1"/>
    <col min="4100" max="4100" width="12.140625" style="120" customWidth="1"/>
    <col min="4101" max="4101" width="4" style="120" bestFit="1" customWidth="1"/>
    <col min="4102" max="4102" width="10.140625" style="120" bestFit="1" customWidth="1"/>
    <col min="4103" max="4103" width="8.140625" style="120" bestFit="1" customWidth="1"/>
    <col min="4104" max="4104" width="10.140625" style="120" bestFit="1" customWidth="1"/>
    <col min="4105" max="4106" width="11" style="120" bestFit="1" customWidth="1"/>
    <col min="4107" max="4107" width="11.5703125" style="120" customWidth="1"/>
    <col min="4108" max="4108" width="11" style="120" bestFit="1" customWidth="1"/>
    <col min="4109" max="4352" width="9.140625" style="120"/>
    <col min="4353" max="4353" width="5" style="120" customWidth="1"/>
    <col min="4354" max="4354" width="9.140625" style="120"/>
    <col min="4355" max="4355" width="16.85546875" style="120" customWidth="1"/>
    <col min="4356" max="4356" width="12.140625" style="120" customWidth="1"/>
    <col min="4357" max="4357" width="4" style="120" bestFit="1" customWidth="1"/>
    <col min="4358" max="4358" width="10.140625" style="120" bestFit="1" customWidth="1"/>
    <col min="4359" max="4359" width="8.140625" style="120" bestFit="1" customWidth="1"/>
    <col min="4360" max="4360" width="10.140625" style="120" bestFit="1" customWidth="1"/>
    <col min="4361" max="4362" width="11" style="120" bestFit="1" customWidth="1"/>
    <col min="4363" max="4363" width="11.5703125" style="120" customWidth="1"/>
    <col min="4364" max="4364" width="11" style="120" bestFit="1" customWidth="1"/>
    <col min="4365" max="4608" width="9.140625" style="120"/>
    <col min="4609" max="4609" width="5" style="120" customWidth="1"/>
    <col min="4610" max="4610" width="9.140625" style="120"/>
    <col min="4611" max="4611" width="16.85546875" style="120" customWidth="1"/>
    <col min="4612" max="4612" width="12.140625" style="120" customWidth="1"/>
    <col min="4613" max="4613" width="4" style="120" bestFit="1" customWidth="1"/>
    <col min="4614" max="4614" width="10.140625" style="120" bestFit="1" customWidth="1"/>
    <col min="4615" max="4615" width="8.140625" style="120" bestFit="1" customWidth="1"/>
    <col min="4616" max="4616" width="10.140625" style="120" bestFit="1" customWidth="1"/>
    <col min="4617" max="4618" width="11" style="120" bestFit="1" customWidth="1"/>
    <col min="4619" max="4619" width="11.5703125" style="120" customWidth="1"/>
    <col min="4620" max="4620" width="11" style="120" bestFit="1" customWidth="1"/>
    <col min="4621" max="4864" width="9.140625" style="120"/>
    <col min="4865" max="4865" width="5" style="120" customWidth="1"/>
    <col min="4866" max="4866" width="9.140625" style="120"/>
    <col min="4867" max="4867" width="16.85546875" style="120" customWidth="1"/>
    <col min="4868" max="4868" width="12.140625" style="120" customWidth="1"/>
    <col min="4869" max="4869" width="4" style="120" bestFit="1" customWidth="1"/>
    <col min="4870" max="4870" width="10.140625" style="120" bestFit="1" customWidth="1"/>
    <col min="4871" max="4871" width="8.140625" style="120" bestFit="1" customWidth="1"/>
    <col min="4872" max="4872" width="10.140625" style="120" bestFit="1" customWidth="1"/>
    <col min="4873" max="4874" width="11" style="120" bestFit="1" customWidth="1"/>
    <col min="4875" max="4875" width="11.5703125" style="120" customWidth="1"/>
    <col min="4876" max="4876" width="11" style="120" bestFit="1" customWidth="1"/>
    <col min="4877" max="5120" width="9.140625" style="120"/>
    <col min="5121" max="5121" width="5" style="120" customWidth="1"/>
    <col min="5122" max="5122" width="9.140625" style="120"/>
    <col min="5123" max="5123" width="16.85546875" style="120" customWidth="1"/>
    <col min="5124" max="5124" width="12.140625" style="120" customWidth="1"/>
    <col min="5125" max="5125" width="4" style="120" bestFit="1" customWidth="1"/>
    <col min="5126" max="5126" width="10.140625" style="120" bestFit="1" customWidth="1"/>
    <col min="5127" max="5127" width="8.140625" style="120" bestFit="1" customWidth="1"/>
    <col min="5128" max="5128" width="10.140625" style="120" bestFit="1" customWidth="1"/>
    <col min="5129" max="5130" width="11" style="120" bestFit="1" customWidth="1"/>
    <col min="5131" max="5131" width="11.5703125" style="120" customWidth="1"/>
    <col min="5132" max="5132" width="11" style="120" bestFit="1" customWidth="1"/>
    <col min="5133" max="5376" width="9.140625" style="120"/>
    <col min="5377" max="5377" width="5" style="120" customWidth="1"/>
    <col min="5378" max="5378" width="9.140625" style="120"/>
    <col min="5379" max="5379" width="16.85546875" style="120" customWidth="1"/>
    <col min="5380" max="5380" width="12.140625" style="120" customWidth="1"/>
    <col min="5381" max="5381" width="4" style="120" bestFit="1" customWidth="1"/>
    <col min="5382" max="5382" width="10.140625" style="120" bestFit="1" customWidth="1"/>
    <col min="5383" max="5383" width="8.140625" style="120" bestFit="1" customWidth="1"/>
    <col min="5384" max="5384" width="10.140625" style="120" bestFit="1" customWidth="1"/>
    <col min="5385" max="5386" width="11" style="120" bestFit="1" customWidth="1"/>
    <col min="5387" max="5387" width="11.5703125" style="120" customWidth="1"/>
    <col min="5388" max="5388" width="11" style="120" bestFit="1" customWidth="1"/>
    <col min="5389" max="5632" width="9.140625" style="120"/>
    <col min="5633" max="5633" width="5" style="120" customWidth="1"/>
    <col min="5634" max="5634" width="9.140625" style="120"/>
    <col min="5635" max="5635" width="16.85546875" style="120" customWidth="1"/>
    <col min="5636" max="5636" width="12.140625" style="120" customWidth="1"/>
    <col min="5637" max="5637" width="4" style="120" bestFit="1" customWidth="1"/>
    <col min="5638" max="5638" width="10.140625" style="120" bestFit="1" customWidth="1"/>
    <col min="5639" max="5639" width="8.140625" style="120" bestFit="1" customWidth="1"/>
    <col min="5640" max="5640" width="10.140625" style="120" bestFit="1" customWidth="1"/>
    <col min="5641" max="5642" width="11" style="120" bestFit="1" customWidth="1"/>
    <col min="5643" max="5643" width="11.5703125" style="120" customWidth="1"/>
    <col min="5644" max="5644" width="11" style="120" bestFit="1" customWidth="1"/>
    <col min="5645" max="5888" width="9.140625" style="120"/>
    <col min="5889" max="5889" width="5" style="120" customWidth="1"/>
    <col min="5890" max="5890" width="9.140625" style="120"/>
    <col min="5891" max="5891" width="16.85546875" style="120" customWidth="1"/>
    <col min="5892" max="5892" width="12.140625" style="120" customWidth="1"/>
    <col min="5893" max="5893" width="4" style="120" bestFit="1" customWidth="1"/>
    <col min="5894" max="5894" width="10.140625" style="120" bestFit="1" customWidth="1"/>
    <col min="5895" max="5895" width="8.140625" style="120" bestFit="1" customWidth="1"/>
    <col min="5896" max="5896" width="10.140625" style="120" bestFit="1" customWidth="1"/>
    <col min="5897" max="5898" width="11" style="120" bestFit="1" customWidth="1"/>
    <col min="5899" max="5899" width="11.5703125" style="120" customWidth="1"/>
    <col min="5900" max="5900" width="11" style="120" bestFit="1" customWidth="1"/>
    <col min="5901" max="6144" width="9.140625" style="120"/>
    <col min="6145" max="6145" width="5" style="120" customWidth="1"/>
    <col min="6146" max="6146" width="9.140625" style="120"/>
    <col min="6147" max="6147" width="16.85546875" style="120" customWidth="1"/>
    <col min="6148" max="6148" width="12.140625" style="120" customWidth="1"/>
    <col min="6149" max="6149" width="4" style="120" bestFit="1" customWidth="1"/>
    <col min="6150" max="6150" width="10.140625" style="120" bestFit="1" customWidth="1"/>
    <col min="6151" max="6151" width="8.140625" style="120" bestFit="1" customWidth="1"/>
    <col min="6152" max="6152" width="10.140625" style="120" bestFit="1" customWidth="1"/>
    <col min="6153" max="6154" width="11" style="120" bestFit="1" customWidth="1"/>
    <col min="6155" max="6155" width="11.5703125" style="120" customWidth="1"/>
    <col min="6156" max="6156" width="11" style="120" bestFit="1" customWidth="1"/>
    <col min="6157" max="6400" width="9.140625" style="120"/>
    <col min="6401" max="6401" width="5" style="120" customWidth="1"/>
    <col min="6402" max="6402" width="9.140625" style="120"/>
    <col min="6403" max="6403" width="16.85546875" style="120" customWidth="1"/>
    <col min="6404" max="6404" width="12.140625" style="120" customWidth="1"/>
    <col min="6405" max="6405" width="4" style="120" bestFit="1" customWidth="1"/>
    <col min="6406" max="6406" width="10.140625" style="120" bestFit="1" customWidth="1"/>
    <col min="6407" max="6407" width="8.140625" style="120" bestFit="1" customWidth="1"/>
    <col min="6408" max="6408" width="10.140625" style="120" bestFit="1" customWidth="1"/>
    <col min="6409" max="6410" width="11" style="120" bestFit="1" customWidth="1"/>
    <col min="6411" max="6411" width="11.5703125" style="120" customWidth="1"/>
    <col min="6412" max="6412" width="11" style="120" bestFit="1" customWidth="1"/>
    <col min="6413" max="6656" width="9.140625" style="120"/>
    <col min="6657" max="6657" width="5" style="120" customWidth="1"/>
    <col min="6658" max="6658" width="9.140625" style="120"/>
    <col min="6659" max="6659" width="16.85546875" style="120" customWidth="1"/>
    <col min="6660" max="6660" width="12.140625" style="120" customWidth="1"/>
    <col min="6661" max="6661" width="4" style="120" bestFit="1" customWidth="1"/>
    <col min="6662" max="6662" width="10.140625" style="120" bestFit="1" customWidth="1"/>
    <col min="6663" max="6663" width="8.140625" style="120" bestFit="1" customWidth="1"/>
    <col min="6664" max="6664" width="10.140625" style="120" bestFit="1" customWidth="1"/>
    <col min="6665" max="6666" width="11" style="120" bestFit="1" customWidth="1"/>
    <col min="6667" max="6667" width="11.5703125" style="120" customWidth="1"/>
    <col min="6668" max="6668" width="11" style="120" bestFit="1" customWidth="1"/>
    <col min="6669" max="6912" width="9.140625" style="120"/>
    <col min="6913" max="6913" width="5" style="120" customWidth="1"/>
    <col min="6914" max="6914" width="9.140625" style="120"/>
    <col min="6915" max="6915" width="16.85546875" style="120" customWidth="1"/>
    <col min="6916" max="6916" width="12.140625" style="120" customWidth="1"/>
    <col min="6917" max="6917" width="4" style="120" bestFit="1" customWidth="1"/>
    <col min="6918" max="6918" width="10.140625" style="120" bestFit="1" customWidth="1"/>
    <col min="6919" max="6919" width="8.140625" style="120" bestFit="1" customWidth="1"/>
    <col min="6920" max="6920" width="10.140625" style="120" bestFit="1" customWidth="1"/>
    <col min="6921" max="6922" width="11" style="120" bestFit="1" customWidth="1"/>
    <col min="6923" max="6923" width="11.5703125" style="120" customWidth="1"/>
    <col min="6924" max="6924" width="11" style="120" bestFit="1" customWidth="1"/>
    <col min="6925" max="7168" width="9.140625" style="120"/>
    <col min="7169" max="7169" width="5" style="120" customWidth="1"/>
    <col min="7170" max="7170" width="9.140625" style="120"/>
    <col min="7171" max="7171" width="16.85546875" style="120" customWidth="1"/>
    <col min="7172" max="7172" width="12.140625" style="120" customWidth="1"/>
    <col min="7173" max="7173" width="4" style="120" bestFit="1" customWidth="1"/>
    <col min="7174" max="7174" width="10.140625" style="120" bestFit="1" customWidth="1"/>
    <col min="7175" max="7175" width="8.140625" style="120" bestFit="1" customWidth="1"/>
    <col min="7176" max="7176" width="10.140625" style="120" bestFit="1" customWidth="1"/>
    <col min="7177" max="7178" width="11" style="120" bestFit="1" customWidth="1"/>
    <col min="7179" max="7179" width="11.5703125" style="120" customWidth="1"/>
    <col min="7180" max="7180" width="11" style="120" bestFit="1" customWidth="1"/>
    <col min="7181" max="7424" width="9.140625" style="120"/>
    <col min="7425" max="7425" width="5" style="120" customWidth="1"/>
    <col min="7426" max="7426" width="9.140625" style="120"/>
    <col min="7427" max="7427" width="16.85546875" style="120" customWidth="1"/>
    <col min="7428" max="7428" width="12.140625" style="120" customWidth="1"/>
    <col min="7429" max="7429" width="4" style="120" bestFit="1" customWidth="1"/>
    <col min="7430" max="7430" width="10.140625" style="120" bestFit="1" customWidth="1"/>
    <col min="7431" max="7431" width="8.140625" style="120" bestFit="1" customWidth="1"/>
    <col min="7432" max="7432" width="10.140625" style="120" bestFit="1" customWidth="1"/>
    <col min="7433" max="7434" width="11" style="120" bestFit="1" customWidth="1"/>
    <col min="7435" max="7435" width="11.5703125" style="120" customWidth="1"/>
    <col min="7436" max="7436" width="11" style="120" bestFit="1" customWidth="1"/>
    <col min="7437" max="7680" width="9.140625" style="120"/>
    <col min="7681" max="7681" width="5" style="120" customWidth="1"/>
    <col min="7682" max="7682" width="9.140625" style="120"/>
    <col min="7683" max="7683" width="16.85546875" style="120" customWidth="1"/>
    <col min="7684" max="7684" width="12.140625" style="120" customWidth="1"/>
    <col min="7685" max="7685" width="4" style="120" bestFit="1" customWidth="1"/>
    <col min="7686" max="7686" width="10.140625" style="120" bestFit="1" customWidth="1"/>
    <col min="7687" max="7687" width="8.140625" style="120" bestFit="1" customWidth="1"/>
    <col min="7688" max="7688" width="10.140625" style="120" bestFit="1" customWidth="1"/>
    <col min="7689" max="7690" width="11" style="120" bestFit="1" customWidth="1"/>
    <col min="7691" max="7691" width="11.5703125" style="120" customWidth="1"/>
    <col min="7692" max="7692" width="11" style="120" bestFit="1" customWidth="1"/>
    <col min="7693" max="7936" width="9.140625" style="120"/>
    <col min="7937" max="7937" width="5" style="120" customWidth="1"/>
    <col min="7938" max="7938" width="9.140625" style="120"/>
    <col min="7939" max="7939" width="16.85546875" style="120" customWidth="1"/>
    <col min="7940" max="7940" width="12.140625" style="120" customWidth="1"/>
    <col min="7941" max="7941" width="4" style="120" bestFit="1" customWidth="1"/>
    <col min="7942" max="7942" width="10.140625" style="120" bestFit="1" customWidth="1"/>
    <col min="7943" max="7943" width="8.140625" style="120" bestFit="1" customWidth="1"/>
    <col min="7944" max="7944" width="10.140625" style="120" bestFit="1" customWidth="1"/>
    <col min="7945" max="7946" width="11" style="120" bestFit="1" customWidth="1"/>
    <col min="7947" max="7947" width="11.5703125" style="120" customWidth="1"/>
    <col min="7948" max="7948" width="11" style="120" bestFit="1" customWidth="1"/>
    <col min="7949" max="8192" width="9.140625" style="120"/>
    <col min="8193" max="8193" width="5" style="120" customWidth="1"/>
    <col min="8194" max="8194" width="9.140625" style="120"/>
    <col min="8195" max="8195" width="16.85546875" style="120" customWidth="1"/>
    <col min="8196" max="8196" width="12.140625" style="120" customWidth="1"/>
    <col min="8197" max="8197" width="4" style="120" bestFit="1" customWidth="1"/>
    <col min="8198" max="8198" width="10.140625" style="120" bestFit="1" customWidth="1"/>
    <col min="8199" max="8199" width="8.140625" style="120" bestFit="1" customWidth="1"/>
    <col min="8200" max="8200" width="10.140625" style="120" bestFit="1" customWidth="1"/>
    <col min="8201" max="8202" width="11" style="120" bestFit="1" customWidth="1"/>
    <col min="8203" max="8203" width="11.5703125" style="120" customWidth="1"/>
    <col min="8204" max="8204" width="11" style="120" bestFit="1" customWidth="1"/>
    <col min="8205" max="8448" width="9.140625" style="120"/>
    <col min="8449" max="8449" width="5" style="120" customWidth="1"/>
    <col min="8450" max="8450" width="9.140625" style="120"/>
    <col min="8451" max="8451" width="16.85546875" style="120" customWidth="1"/>
    <col min="8452" max="8452" width="12.140625" style="120" customWidth="1"/>
    <col min="8453" max="8453" width="4" style="120" bestFit="1" customWidth="1"/>
    <col min="8454" max="8454" width="10.140625" style="120" bestFit="1" customWidth="1"/>
    <col min="8455" max="8455" width="8.140625" style="120" bestFit="1" customWidth="1"/>
    <col min="8456" max="8456" width="10.140625" style="120" bestFit="1" customWidth="1"/>
    <col min="8457" max="8458" width="11" style="120" bestFit="1" customWidth="1"/>
    <col min="8459" max="8459" width="11.5703125" style="120" customWidth="1"/>
    <col min="8460" max="8460" width="11" style="120" bestFit="1" customWidth="1"/>
    <col min="8461" max="8704" width="9.140625" style="120"/>
    <col min="8705" max="8705" width="5" style="120" customWidth="1"/>
    <col min="8706" max="8706" width="9.140625" style="120"/>
    <col min="8707" max="8707" width="16.85546875" style="120" customWidth="1"/>
    <col min="8708" max="8708" width="12.140625" style="120" customWidth="1"/>
    <col min="8709" max="8709" width="4" style="120" bestFit="1" customWidth="1"/>
    <col min="8710" max="8710" width="10.140625" style="120" bestFit="1" customWidth="1"/>
    <col min="8711" max="8711" width="8.140625" style="120" bestFit="1" customWidth="1"/>
    <col min="8712" max="8712" width="10.140625" style="120" bestFit="1" customWidth="1"/>
    <col min="8713" max="8714" width="11" style="120" bestFit="1" customWidth="1"/>
    <col min="8715" max="8715" width="11.5703125" style="120" customWidth="1"/>
    <col min="8716" max="8716" width="11" style="120" bestFit="1" customWidth="1"/>
    <col min="8717" max="8960" width="9.140625" style="120"/>
    <col min="8961" max="8961" width="5" style="120" customWidth="1"/>
    <col min="8962" max="8962" width="9.140625" style="120"/>
    <col min="8963" max="8963" width="16.85546875" style="120" customWidth="1"/>
    <col min="8964" max="8964" width="12.140625" style="120" customWidth="1"/>
    <col min="8965" max="8965" width="4" style="120" bestFit="1" customWidth="1"/>
    <col min="8966" max="8966" width="10.140625" style="120" bestFit="1" customWidth="1"/>
    <col min="8967" max="8967" width="8.140625" style="120" bestFit="1" customWidth="1"/>
    <col min="8968" max="8968" width="10.140625" style="120" bestFit="1" customWidth="1"/>
    <col min="8969" max="8970" width="11" style="120" bestFit="1" customWidth="1"/>
    <col min="8971" max="8971" width="11.5703125" style="120" customWidth="1"/>
    <col min="8972" max="8972" width="11" style="120" bestFit="1" customWidth="1"/>
    <col min="8973" max="9216" width="9.140625" style="120"/>
    <col min="9217" max="9217" width="5" style="120" customWidth="1"/>
    <col min="9218" max="9218" width="9.140625" style="120"/>
    <col min="9219" max="9219" width="16.85546875" style="120" customWidth="1"/>
    <col min="9220" max="9220" width="12.140625" style="120" customWidth="1"/>
    <col min="9221" max="9221" width="4" style="120" bestFit="1" customWidth="1"/>
    <col min="9222" max="9222" width="10.140625" style="120" bestFit="1" customWidth="1"/>
    <col min="9223" max="9223" width="8.140625" style="120" bestFit="1" customWidth="1"/>
    <col min="9224" max="9224" width="10.140625" style="120" bestFit="1" customWidth="1"/>
    <col min="9225" max="9226" width="11" style="120" bestFit="1" customWidth="1"/>
    <col min="9227" max="9227" width="11.5703125" style="120" customWidth="1"/>
    <col min="9228" max="9228" width="11" style="120" bestFit="1" customWidth="1"/>
    <col min="9229" max="9472" width="9.140625" style="120"/>
    <col min="9473" max="9473" width="5" style="120" customWidth="1"/>
    <col min="9474" max="9474" width="9.140625" style="120"/>
    <col min="9475" max="9475" width="16.85546875" style="120" customWidth="1"/>
    <col min="9476" max="9476" width="12.140625" style="120" customWidth="1"/>
    <col min="9477" max="9477" width="4" style="120" bestFit="1" customWidth="1"/>
    <col min="9478" max="9478" width="10.140625" style="120" bestFit="1" customWidth="1"/>
    <col min="9479" max="9479" width="8.140625" style="120" bestFit="1" customWidth="1"/>
    <col min="9480" max="9480" width="10.140625" style="120" bestFit="1" customWidth="1"/>
    <col min="9481" max="9482" width="11" style="120" bestFit="1" customWidth="1"/>
    <col min="9483" max="9483" width="11.5703125" style="120" customWidth="1"/>
    <col min="9484" max="9484" width="11" style="120" bestFit="1" customWidth="1"/>
    <col min="9485" max="9728" width="9.140625" style="120"/>
    <col min="9729" max="9729" width="5" style="120" customWidth="1"/>
    <col min="9730" max="9730" width="9.140625" style="120"/>
    <col min="9731" max="9731" width="16.85546875" style="120" customWidth="1"/>
    <col min="9732" max="9732" width="12.140625" style="120" customWidth="1"/>
    <col min="9733" max="9733" width="4" style="120" bestFit="1" customWidth="1"/>
    <col min="9734" max="9734" width="10.140625" style="120" bestFit="1" customWidth="1"/>
    <col min="9735" max="9735" width="8.140625" style="120" bestFit="1" customWidth="1"/>
    <col min="9736" max="9736" width="10.140625" style="120" bestFit="1" customWidth="1"/>
    <col min="9737" max="9738" width="11" style="120" bestFit="1" customWidth="1"/>
    <col min="9739" max="9739" width="11.5703125" style="120" customWidth="1"/>
    <col min="9740" max="9740" width="11" style="120" bestFit="1" customWidth="1"/>
    <col min="9741" max="9984" width="9.140625" style="120"/>
    <col min="9985" max="9985" width="5" style="120" customWidth="1"/>
    <col min="9986" max="9986" width="9.140625" style="120"/>
    <col min="9987" max="9987" width="16.85546875" style="120" customWidth="1"/>
    <col min="9988" max="9988" width="12.140625" style="120" customWidth="1"/>
    <col min="9989" max="9989" width="4" style="120" bestFit="1" customWidth="1"/>
    <col min="9990" max="9990" width="10.140625" style="120" bestFit="1" customWidth="1"/>
    <col min="9991" max="9991" width="8.140625" style="120" bestFit="1" customWidth="1"/>
    <col min="9992" max="9992" width="10.140625" style="120" bestFit="1" customWidth="1"/>
    <col min="9993" max="9994" width="11" style="120" bestFit="1" customWidth="1"/>
    <col min="9995" max="9995" width="11.5703125" style="120" customWidth="1"/>
    <col min="9996" max="9996" width="11" style="120" bestFit="1" customWidth="1"/>
    <col min="9997" max="10240" width="9.140625" style="120"/>
    <col min="10241" max="10241" width="5" style="120" customWidth="1"/>
    <col min="10242" max="10242" width="9.140625" style="120"/>
    <col min="10243" max="10243" width="16.85546875" style="120" customWidth="1"/>
    <col min="10244" max="10244" width="12.140625" style="120" customWidth="1"/>
    <col min="10245" max="10245" width="4" style="120" bestFit="1" customWidth="1"/>
    <col min="10246" max="10246" width="10.140625" style="120" bestFit="1" customWidth="1"/>
    <col min="10247" max="10247" width="8.140625" style="120" bestFit="1" customWidth="1"/>
    <col min="10248" max="10248" width="10.140625" style="120" bestFit="1" customWidth="1"/>
    <col min="10249" max="10250" width="11" style="120" bestFit="1" customWidth="1"/>
    <col min="10251" max="10251" width="11.5703125" style="120" customWidth="1"/>
    <col min="10252" max="10252" width="11" style="120" bestFit="1" customWidth="1"/>
    <col min="10253" max="10496" width="9.140625" style="120"/>
    <col min="10497" max="10497" width="5" style="120" customWidth="1"/>
    <col min="10498" max="10498" width="9.140625" style="120"/>
    <col min="10499" max="10499" width="16.85546875" style="120" customWidth="1"/>
    <col min="10500" max="10500" width="12.140625" style="120" customWidth="1"/>
    <col min="10501" max="10501" width="4" style="120" bestFit="1" customWidth="1"/>
    <col min="10502" max="10502" width="10.140625" style="120" bestFit="1" customWidth="1"/>
    <col min="10503" max="10503" width="8.140625" style="120" bestFit="1" customWidth="1"/>
    <col min="10504" max="10504" width="10.140625" style="120" bestFit="1" customWidth="1"/>
    <col min="10505" max="10506" width="11" style="120" bestFit="1" customWidth="1"/>
    <col min="10507" max="10507" width="11.5703125" style="120" customWidth="1"/>
    <col min="10508" max="10508" width="11" style="120" bestFit="1" customWidth="1"/>
    <col min="10509" max="10752" width="9.140625" style="120"/>
    <col min="10753" max="10753" width="5" style="120" customWidth="1"/>
    <col min="10754" max="10754" width="9.140625" style="120"/>
    <col min="10755" max="10755" width="16.85546875" style="120" customWidth="1"/>
    <col min="10756" max="10756" width="12.140625" style="120" customWidth="1"/>
    <col min="10757" max="10757" width="4" style="120" bestFit="1" customWidth="1"/>
    <col min="10758" max="10758" width="10.140625" style="120" bestFit="1" customWidth="1"/>
    <col min="10759" max="10759" width="8.140625" style="120" bestFit="1" customWidth="1"/>
    <col min="10760" max="10760" width="10.140625" style="120" bestFit="1" customWidth="1"/>
    <col min="10761" max="10762" width="11" style="120" bestFit="1" customWidth="1"/>
    <col min="10763" max="10763" width="11.5703125" style="120" customWidth="1"/>
    <col min="10764" max="10764" width="11" style="120" bestFit="1" customWidth="1"/>
    <col min="10765" max="11008" width="9.140625" style="120"/>
    <col min="11009" max="11009" width="5" style="120" customWidth="1"/>
    <col min="11010" max="11010" width="9.140625" style="120"/>
    <col min="11011" max="11011" width="16.85546875" style="120" customWidth="1"/>
    <col min="11012" max="11012" width="12.140625" style="120" customWidth="1"/>
    <col min="11013" max="11013" width="4" style="120" bestFit="1" customWidth="1"/>
    <col min="11014" max="11014" width="10.140625" style="120" bestFit="1" customWidth="1"/>
    <col min="11015" max="11015" width="8.140625" style="120" bestFit="1" customWidth="1"/>
    <col min="11016" max="11016" width="10.140625" style="120" bestFit="1" customWidth="1"/>
    <col min="11017" max="11018" width="11" style="120" bestFit="1" customWidth="1"/>
    <col min="11019" max="11019" width="11.5703125" style="120" customWidth="1"/>
    <col min="11020" max="11020" width="11" style="120" bestFit="1" customWidth="1"/>
    <col min="11021" max="11264" width="9.140625" style="120"/>
    <col min="11265" max="11265" width="5" style="120" customWidth="1"/>
    <col min="11266" max="11266" width="9.140625" style="120"/>
    <col min="11267" max="11267" width="16.85546875" style="120" customWidth="1"/>
    <col min="11268" max="11268" width="12.140625" style="120" customWidth="1"/>
    <col min="11269" max="11269" width="4" style="120" bestFit="1" customWidth="1"/>
    <col min="11270" max="11270" width="10.140625" style="120" bestFit="1" customWidth="1"/>
    <col min="11271" max="11271" width="8.140625" style="120" bestFit="1" customWidth="1"/>
    <col min="11272" max="11272" width="10.140625" style="120" bestFit="1" customWidth="1"/>
    <col min="11273" max="11274" width="11" style="120" bestFit="1" customWidth="1"/>
    <col min="11275" max="11275" width="11.5703125" style="120" customWidth="1"/>
    <col min="11276" max="11276" width="11" style="120" bestFit="1" customWidth="1"/>
    <col min="11277" max="11520" width="9.140625" style="120"/>
    <col min="11521" max="11521" width="5" style="120" customWidth="1"/>
    <col min="11522" max="11522" width="9.140625" style="120"/>
    <col min="11523" max="11523" width="16.85546875" style="120" customWidth="1"/>
    <col min="11524" max="11524" width="12.140625" style="120" customWidth="1"/>
    <col min="11525" max="11525" width="4" style="120" bestFit="1" customWidth="1"/>
    <col min="11526" max="11526" width="10.140625" style="120" bestFit="1" customWidth="1"/>
    <col min="11527" max="11527" width="8.140625" style="120" bestFit="1" customWidth="1"/>
    <col min="11528" max="11528" width="10.140625" style="120" bestFit="1" customWidth="1"/>
    <col min="11529" max="11530" width="11" style="120" bestFit="1" customWidth="1"/>
    <col min="11531" max="11531" width="11.5703125" style="120" customWidth="1"/>
    <col min="11532" max="11532" width="11" style="120" bestFit="1" customWidth="1"/>
    <col min="11533" max="11776" width="9.140625" style="120"/>
    <col min="11777" max="11777" width="5" style="120" customWidth="1"/>
    <col min="11778" max="11778" width="9.140625" style="120"/>
    <col min="11779" max="11779" width="16.85546875" style="120" customWidth="1"/>
    <col min="11780" max="11780" width="12.140625" style="120" customWidth="1"/>
    <col min="11781" max="11781" width="4" style="120" bestFit="1" customWidth="1"/>
    <col min="11782" max="11782" width="10.140625" style="120" bestFit="1" customWidth="1"/>
    <col min="11783" max="11783" width="8.140625" style="120" bestFit="1" customWidth="1"/>
    <col min="11784" max="11784" width="10.140625" style="120" bestFit="1" customWidth="1"/>
    <col min="11785" max="11786" width="11" style="120" bestFit="1" customWidth="1"/>
    <col min="11787" max="11787" width="11.5703125" style="120" customWidth="1"/>
    <col min="11788" max="11788" width="11" style="120" bestFit="1" customWidth="1"/>
    <col min="11789" max="12032" width="9.140625" style="120"/>
    <col min="12033" max="12033" width="5" style="120" customWidth="1"/>
    <col min="12034" max="12034" width="9.140625" style="120"/>
    <col min="12035" max="12035" width="16.85546875" style="120" customWidth="1"/>
    <col min="12036" max="12036" width="12.140625" style="120" customWidth="1"/>
    <col min="12037" max="12037" width="4" style="120" bestFit="1" customWidth="1"/>
    <col min="12038" max="12038" width="10.140625" style="120" bestFit="1" customWidth="1"/>
    <col min="12039" max="12039" width="8.140625" style="120" bestFit="1" customWidth="1"/>
    <col min="12040" max="12040" width="10.140625" style="120" bestFit="1" customWidth="1"/>
    <col min="12041" max="12042" width="11" style="120" bestFit="1" customWidth="1"/>
    <col min="12043" max="12043" width="11.5703125" style="120" customWidth="1"/>
    <col min="12044" max="12044" width="11" style="120" bestFit="1" customWidth="1"/>
    <col min="12045" max="12288" width="9.140625" style="120"/>
    <col min="12289" max="12289" width="5" style="120" customWidth="1"/>
    <col min="12290" max="12290" width="9.140625" style="120"/>
    <col min="12291" max="12291" width="16.85546875" style="120" customWidth="1"/>
    <col min="12292" max="12292" width="12.140625" style="120" customWidth="1"/>
    <col min="12293" max="12293" width="4" style="120" bestFit="1" customWidth="1"/>
    <col min="12294" max="12294" width="10.140625" style="120" bestFit="1" customWidth="1"/>
    <col min="12295" max="12295" width="8.140625" style="120" bestFit="1" customWidth="1"/>
    <col min="12296" max="12296" width="10.140625" style="120" bestFit="1" customWidth="1"/>
    <col min="12297" max="12298" width="11" style="120" bestFit="1" customWidth="1"/>
    <col min="12299" max="12299" width="11.5703125" style="120" customWidth="1"/>
    <col min="12300" max="12300" width="11" style="120" bestFit="1" customWidth="1"/>
    <col min="12301" max="12544" width="9.140625" style="120"/>
    <col min="12545" max="12545" width="5" style="120" customWidth="1"/>
    <col min="12546" max="12546" width="9.140625" style="120"/>
    <col min="12547" max="12547" width="16.85546875" style="120" customWidth="1"/>
    <col min="12548" max="12548" width="12.140625" style="120" customWidth="1"/>
    <col min="12549" max="12549" width="4" style="120" bestFit="1" customWidth="1"/>
    <col min="12550" max="12550" width="10.140625" style="120" bestFit="1" customWidth="1"/>
    <col min="12551" max="12551" width="8.140625" style="120" bestFit="1" customWidth="1"/>
    <col min="12552" max="12552" width="10.140625" style="120" bestFit="1" customWidth="1"/>
    <col min="12553" max="12554" width="11" style="120" bestFit="1" customWidth="1"/>
    <col min="12555" max="12555" width="11.5703125" style="120" customWidth="1"/>
    <col min="12556" max="12556" width="11" style="120" bestFit="1" customWidth="1"/>
    <col min="12557" max="12800" width="9.140625" style="120"/>
    <col min="12801" max="12801" width="5" style="120" customWidth="1"/>
    <col min="12802" max="12802" width="9.140625" style="120"/>
    <col min="12803" max="12803" width="16.85546875" style="120" customWidth="1"/>
    <col min="12804" max="12804" width="12.140625" style="120" customWidth="1"/>
    <col min="12805" max="12805" width="4" style="120" bestFit="1" customWidth="1"/>
    <col min="12806" max="12806" width="10.140625" style="120" bestFit="1" customWidth="1"/>
    <col min="12807" max="12807" width="8.140625" style="120" bestFit="1" customWidth="1"/>
    <col min="12808" max="12808" width="10.140625" style="120" bestFit="1" customWidth="1"/>
    <col min="12809" max="12810" width="11" style="120" bestFit="1" customWidth="1"/>
    <col min="12811" max="12811" width="11.5703125" style="120" customWidth="1"/>
    <col min="12812" max="12812" width="11" style="120" bestFit="1" customWidth="1"/>
    <col min="12813" max="13056" width="9.140625" style="120"/>
    <col min="13057" max="13057" width="5" style="120" customWidth="1"/>
    <col min="13058" max="13058" width="9.140625" style="120"/>
    <col min="13059" max="13059" width="16.85546875" style="120" customWidth="1"/>
    <col min="13060" max="13060" width="12.140625" style="120" customWidth="1"/>
    <col min="13061" max="13061" width="4" style="120" bestFit="1" customWidth="1"/>
    <col min="13062" max="13062" width="10.140625" style="120" bestFit="1" customWidth="1"/>
    <col min="13063" max="13063" width="8.140625" style="120" bestFit="1" customWidth="1"/>
    <col min="13064" max="13064" width="10.140625" style="120" bestFit="1" customWidth="1"/>
    <col min="13065" max="13066" width="11" style="120" bestFit="1" customWidth="1"/>
    <col min="13067" max="13067" width="11.5703125" style="120" customWidth="1"/>
    <col min="13068" max="13068" width="11" style="120" bestFit="1" customWidth="1"/>
    <col min="13069" max="13312" width="9.140625" style="120"/>
    <col min="13313" max="13313" width="5" style="120" customWidth="1"/>
    <col min="13314" max="13314" width="9.140625" style="120"/>
    <col min="13315" max="13315" width="16.85546875" style="120" customWidth="1"/>
    <col min="13316" max="13316" width="12.140625" style="120" customWidth="1"/>
    <col min="13317" max="13317" width="4" style="120" bestFit="1" customWidth="1"/>
    <col min="13318" max="13318" width="10.140625" style="120" bestFit="1" customWidth="1"/>
    <col min="13319" max="13319" width="8.140625" style="120" bestFit="1" customWidth="1"/>
    <col min="13320" max="13320" width="10.140625" style="120" bestFit="1" customWidth="1"/>
    <col min="13321" max="13322" width="11" style="120" bestFit="1" customWidth="1"/>
    <col min="13323" max="13323" width="11.5703125" style="120" customWidth="1"/>
    <col min="13324" max="13324" width="11" style="120" bestFit="1" customWidth="1"/>
    <col min="13325" max="13568" width="9.140625" style="120"/>
    <col min="13569" max="13569" width="5" style="120" customWidth="1"/>
    <col min="13570" max="13570" width="9.140625" style="120"/>
    <col min="13571" max="13571" width="16.85546875" style="120" customWidth="1"/>
    <col min="13572" max="13572" width="12.140625" style="120" customWidth="1"/>
    <col min="13573" max="13573" width="4" style="120" bestFit="1" customWidth="1"/>
    <col min="13574" max="13574" width="10.140625" style="120" bestFit="1" customWidth="1"/>
    <col min="13575" max="13575" width="8.140625" style="120" bestFit="1" customWidth="1"/>
    <col min="13576" max="13576" width="10.140625" style="120" bestFit="1" customWidth="1"/>
    <col min="13577" max="13578" width="11" style="120" bestFit="1" customWidth="1"/>
    <col min="13579" max="13579" width="11.5703125" style="120" customWidth="1"/>
    <col min="13580" max="13580" width="11" style="120" bestFit="1" customWidth="1"/>
    <col min="13581" max="13824" width="9.140625" style="120"/>
    <col min="13825" max="13825" width="5" style="120" customWidth="1"/>
    <col min="13826" max="13826" width="9.140625" style="120"/>
    <col min="13827" max="13827" width="16.85546875" style="120" customWidth="1"/>
    <col min="13828" max="13828" width="12.140625" style="120" customWidth="1"/>
    <col min="13829" max="13829" width="4" style="120" bestFit="1" customWidth="1"/>
    <col min="13830" max="13830" width="10.140625" style="120" bestFit="1" customWidth="1"/>
    <col min="13831" max="13831" width="8.140625" style="120" bestFit="1" customWidth="1"/>
    <col min="13832" max="13832" width="10.140625" style="120" bestFit="1" customWidth="1"/>
    <col min="13833" max="13834" width="11" style="120" bestFit="1" customWidth="1"/>
    <col min="13835" max="13835" width="11.5703125" style="120" customWidth="1"/>
    <col min="13836" max="13836" width="11" style="120" bestFit="1" customWidth="1"/>
    <col min="13837" max="14080" width="9.140625" style="120"/>
    <col min="14081" max="14081" width="5" style="120" customWidth="1"/>
    <col min="14082" max="14082" width="9.140625" style="120"/>
    <col min="14083" max="14083" width="16.85546875" style="120" customWidth="1"/>
    <col min="14084" max="14084" width="12.140625" style="120" customWidth="1"/>
    <col min="14085" max="14085" width="4" style="120" bestFit="1" customWidth="1"/>
    <col min="14086" max="14086" width="10.140625" style="120" bestFit="1" customWidth="1"/>
    <col min="14087" max="14087" width="8.140625" style="120" bestFit="1" customWidth="1"/>
    <col min="14088" max="14088" width="10.140625" style="120" bestFit="1" customWidth="1"/>
    <col min="14089" max="14090" width="11" style="120" bestFit="1" customWidth="1"/>
    <col min="14091" max="14091" width="11.5703125" style="120" customWidth="1"/>
    <col min="14092" max="14092" width="11" style="120" bestFit="1" customWidth="1"/>
    <col min="14093" max="14336" width="9.140625" style="120"/>
    <col min="14337" max="14337" width="5" style="120" customWidth="1"/>
    <col min="14338" max="14338" width="9.140625" style="120"/>
    <col min="14339" max="14339" width="16.85546875" style="120" customWidth="1"/>
    <col min="14340" max="14340" width="12.140625" style="120" customWidth="1"/>
    <col min="14341" max="14341" width="4" style="120" bestFit="1" customWidth="1"/>
    <col min="14342" max="14342" width="10.140625" style="120" bestFit="1" customWidth="1"/>
    <col min="14343" max="14343" width="8.140625" style="120" bestFit="1" customWidth="1"/>
    <col min="14344" max="14344" width="10.140625" style="120" bestFit="1" customWidth="1"/>
    <col min="14345" max="14346" width="11" style="120" bestFit="1" customWidth="1"/>
    <col min="14347" max="14347" width="11.5703125" style="120" customWidth="1"/>
    <col min="14348" max="14348" width="11" style="120" bestFit="1" customWidth="1"/>
    <col min="14349" max="14592" width="9.140625" style="120"/>
    <col min="14593" max="14593" width="5" style="120" customWidth="1"/>
    <col min="14594" max="14594" width="9.140625" style="120"/>
    <col min="14595" max="14595" width="16.85546875" style="120" customWidth="1"/>
    <col min="14596" max="14596" width="12.140625" style="120" customWidth="1"/>
    <col min="14597" max="14597" width="4" style="120" bestFit="1" customWidth="1"/>
    <col min="14598" max="14598" width="10.140625" style="120" bestFit="1" customWidth="1"/>
    <col min="14599" max="14599" width="8.140625" style="120" bestFit="1" customWidth="1"/>
    <col min="14600" max="14600" width="10.140625" style="120" bestFit="1" customWidth="1"/>
    <col min="14601" max="14602" width="11" style="120" bestFit="1" customWidth="1"/>
    <col min="14603" max="14603" width="11.5703125" style="120" customWidth="1"/>
    <col min="14604" max="14604" width="11" style="120" bestFit="1" customWidth="1"/>
    <col min="14605" max="14848" width="9.140625" style="120"/>
    <col min="14849" max="14849" width="5" style="120" customWidth="1"/>
    <col min="14850" max="14850" width="9.140625" style="120"/>
    <col min="14851" max="14851" width="16.85546875" style="120" customWidth="1"/>
    <col min="14852" max="14852" width="12.140625" style="120" customWidth="1"/>
    <col min="14853" max="14853" width="4" style="120" bestFit="1" customWidth="1"/>
    <col min="14854" max="14854" width="10.140625" style="120" bestFit="1" customWidth="1"/>
    <col min="14855" max="14855" width="8.140625" style="120" bestFit="1" customWidth="1"/>
    <col min="14856" max="14856" width="10.140625" style="120" bestFit="1" customWidth="1"/>
    <col min="14857" max="14858" width="11" style="120" bestFit="1" customWidth="1"/>
    <col min="14859" max="14859" width="11.5703125" style="120" customWidth="1"/>
    <col min="14860" max="14860" width="11" style="120" bestFit="1" customWidth="1"/>
    <col min="14861" max="15104" width="9.140625" style="120"/>
    <col min="15105" max="15105" width="5" style="120" customWidth="1"/>
    <col min="15106" max="15106" width="9.140625" style="120"/>
    <col min="15107" max="15107" width="16.85546875" style="120" customWidth="1"/>
    <col min="15108" max="15108" width="12.140625" style="120" customWidth="1"/>
    <col min="15109" max="15109" width="4" style="120" bestFit="1" customWidth="1"/>
    <col min="15110" max="15110" width="10.140625" style="120" bestFit="1" customWidth="1"/>
    <col min="15111" max="15111" width="8.140625" style="120" bestFit="1" customWidth="1"/>
    <col min="15112" max="15112" width="10.140625" style="120" bestFit="1" customWidth="1"/>
    <col min="15113" max="15114" width="11" style="120" bestFit="1" customWidth="1"/>
    <col min="15115" max="15115" width="11.5703125" style="120" customWidth="1"/>
    <col min="15116" max="15116" width="11" style="120" bestFit="1" customWidth="1"/>
    <col min="15117" max="15360" width="9.140625" style="120"/>
    <col min="15361" max="15361" width="5" style="120" customWidth="1"/>
    <col min="15362" max="15362" width="9.140625" style="120"/>
    <col min="15363" max="15363" width="16.85546875" style="120" customWidth="1"/>
    <col min="15364" max="15364" width="12.140625" style="120" customWidth="1"/>
    <col min="15365" max="15365" width="4" style="120" bestFit="1" customWidth="1"/>
    <col min="15366" max="15366" width="10.140625" style="120" bestFit="1" customWidth="1"/>
    <col min="15367" max="15367" width="8.140625" style="120" bestFit="1" customWidth="1"/>
    <col min="15368" max="15368" width="10.140625" style="120" bestFit="1" customWidth="1"/>
    <col min="15369" max="15370" width="11" style="120" bestFit="1" customWidth="1"/>
    <col min="15371" max="15371" width="11.5703125" style="120" customWidth="1"/>
    <col min="15372" max="15372" width="11" style="120" bestFit="1" customWidth="1"/>
    <col min="15373" max="15616" width="9.140625" style="120"/>
    <col min="15617" max="15617" width="5" style="120" customWidth="1"/>
    <col min="15618" max="15618" width="9.140625" style="120"/>
    <col min="15619" max="15619" width="16.85546875" style="120" customWidth="1"/>
    <col min="15620" max="15620" width="12.140625" style="120" customWidth="1"/>
    <col min="15621" max="15621" width="4" style="120" bestFit="1" customWidth="1"/>
    <col min="15622" max="15622" width="10.140625" style="120" bestFit="1" customWidth="1"/>
    <col min="15623" max="15623" width="8.140625" style="120" bestFit="1" customWidth="1"/>
    <col min="15624" max="15624" width="10.140625" style="120" bestFit="1" customWidth="1"/>
    <col min="15625" max="15626" width="11" style="120" bestFit="1" customWidth="1"/>
    <col min="15627" max="15627" width="11.5703125" style="120" customWidth="1"/>
    <col min="15628" max="15628" width="11" style="120" bestFit="1" customWidth="1"/>
    <col min="15629" max="15872" width="9.140625" style="120"/>
    <col min="15873" max="15873" width="5" style="120" customWidth="1"/>
    <col min="15874" max="15874" width="9.140625" style="120"/>
    <col min="15875" max="15875" width="16.85546875" style="120" customWidth="1"/>
    <col min="15876" max="15876" width="12.140625" style="120" customWidth="1"/>
    <col min="15877" max="15877" width="4" style="120" bestFit="1" customWidth="1"/>
    <col min="15878" max="15878" width="10.140625" style="120" bestFit="1" customWidth="1"/>
    <col min="15879" max="15879" width="8.140625" style="120" bestFit="1" customWidth="1"/>
    <col min="15880" max="15880" width="10.140625" style="120" bestFit="1" customWidth="1"/>
    <col min="15881" max="15882" width="11" style="120" bestFit="1" customWidth="1"/>
    <col min="15883" max="15883" width="11.5703125" style="120" customWidth="1"/>
    <col min="15884" max="15884" width="11" style="120" bestFit="1" customWidth="1"/>
    <col min="15885" max="16128" width="9.140625" style="120"/>
    <col min="16129" max="16129" width="5" style="120" customWidth="1"/>
    <col min="16130" max="16130" width="9.140625" style="120"/>
    <col min="16131" max="16131" width="16.85546875" style="120" customWidth="1"/>
    <col min="16132" max="16132" width="12.140625" style="120" customWidth="1"/>
    <col min="16133" max="16133" width="4" style="120" bestFit="1" customWidth="1"/>
    <col min="16134" max="16134" width="10.140625" style="120" bestFit="1" customWidth="1"/>
    <col min="16135" max="16135" width="8.140625" style="120" bestFit="1" customWidth="1"/>
    <col min="16136" max="16136" width="10.140625" style="120" bestFit="1" customWidth="1"/>
    <col min="16137" max="16138" width="11" style="120" bestFit="1" customWidth="1"/>
    <col min="16139" max="16139" width="11.5703125" style="120" customWidth="1"/>
    <col min="16140" max="16140" width="11" style="120" bestFit="1" customWidth="1"/>
    <col min="16141" max="16384" width="9.140625" style="120"/>
  </cols>
  <sheetData>
    <row r="1" spans="1:13" ht="13.5" customHeight="1">
      <c r="A1" s="260" t="s">
        <v>741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3">
      <c r="A2" s="261"/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</row>
    <row r="3" spans="1:13" ht="10.5" customHeight="1">
      <c r="A3" s="252" t="s">
        <v>674</v>
      </c>
      <c r="B3" s="252"/>
      <c r="C3" s="252"/>
      <c r="D3" s="252" t="s">
        <v>675</v>
      </c>
      <c r="E3" s="252"/>
      <c r="F3" s="252"/>
      <c r="G3" s="252"/>
      <c r="H3" s="252" t="s">
        <v>676</v>
      </c>
      <c r="I3" s="252"/>
      <c r="J3" s="252"/>
      <c r="K3" s="252"/>
      <c r="L3" s="252"/>
    </row>
    <row r="4" spans="1:13" ht="13.5" thickBot="1">
      <c r="A4" s="255" t="s">
        <v>697</v>
      </c>
      <c r="B4" s="255"/>
      <c r="C4" s="255"/>
      <c r="D4" s="255" t="s">
        <v>698</v>
      </c>
      <c r="E4" s="255"/>
      <c r="F4" s="255"/>
      <c r="G4" s="255"/>
      <c r="H4" s="255" t="s">
        <v>699</v>
      </c>
      <c r="I4" s="255"/>
      <c r="J4" s="255"/>
      <c r="K4" s="255"/>
      <c r="L4" s="255"/>
    </row>
    <row r="5" spans="1:13" ht="10.5" customHeight="1">
      <c r="A5" s="252" t="s">
        <v>677</v>
      </c>
      <c r="B5" s="252"/>
      <c r="C5" s="252"/>
      <c r="D5" s="252"/>
      <c r="E5" s="252" t="s">
        <v>678</v>
      </c>
      <c r="F5" s="252"/>
      <c r="G5" s="252"/>
      <c r="H5" s="253"/>
      <c r="I5" s="254"/>
      <c r="J5" s="253"/>
      <c r="K5" s="254"/>
      <c r="L5" s="252"/>
    </row>
    <row r="6" spans="1:13" ht="13.5" customHeight="1" thickBot="1">
      <c r="A6" s="255" t="s">
        <v>703</v>
      </c>
      <c r="B6" s="255"/>
      <c r="C6" s="255"/>
      <c r="D6" s="255"/>
      <c r="E6" s="255" t="s">
        <v>704</v>
      </c>
      <c r="F6" s="255"/>
      <c r="G6" s="255"/>
      <c r="H6" s="256"/>
      <c r="I6" s="257"/>
      <c r="J6" s="258"/>
      <c r="K6" s="257"/>
      <c r="L6" s="259"/>
    </row>
    <row r="7" spans="1:13" ht="3" customHeight="1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</row>
    <row r="8" spans="1:13" ht="10.5" customHeight="1">
      <c r="A8" s="253" t="s">
        <v>701</v>
      </c>
      <c r="B8" s="262"/>
      <c r="C8" s="262"/>
      <c r="D8" s="254"/>
      <c r="E8" s="252" t="s">
        <v>679</v>
      </c>
      <c r="F8" s="253"/>
      <c r="G8" s="254"/>
      <c r="H8" s="252"/>
      <c r="I8" s="252" t="s">
        <v>680</v>
      </c>
      <c r="J8" s="252"/>
      <c r="K8" s="252" t="s">
        <v>681</v>
      </c>
      <c r="L8" s="252"/>
    </row>
    <row r="9" spans="1:13" ht="12" customHeight="1" thickBot="1">
      <c r="A9" s="263" t="s">
        <v>700</v>
      </c>
      <c r="B9" s="264"/>
      <c r="C9" s="264"/>
      <c r="D9" s="265"/>
      <c r="E9" s="266">
        <f>'Obra Civil'!J345</f>
        <v>657764.7673000166</v>
      </c>
      <c r="F9" s="256"/>
      <c r="G9" s="267"/>
      <c r="H9" s="255"/>
      <c r="I9" s="255" t="s">
        <v>742</v>
      </c>
      <c r="J9" s="255"/>
      <c r="K9" s="255" t="s">
        <v>744</v>
      </c>
      <c r="L9" s="255"/>
    </row>
    <row r="10" spans="1:13" ht="5.25" customHeight="1" thickBot="1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</row>
    <row r="11" spans="1:13" ht="16.5" customHeight="1" thickTop="1" thickBot="1">
      <c r="A11" s="274" t="s">
        <v>682</v>
      </c>
      <c r="B11" s="275"/>
      <c r="C11" s="275"/>
      <c r="D11" s="275"/>
      <c r="E11" s="275"/>
      <c r="F11" s="275"/>
      <c r="G11" s="275"/>
      <c r="H11" s="275"/>
      <c r="I11" s="275"/>
      <c r="J11" s="275"/>
      <c r="K11" s="275"/>
      <c r="L11" s="276"/>
    </row>
    <row r="12" spans="1:13" ht="13.5" thickTop="1">
      <c r="A12" s="277" t="s">
        <v>683</v>
      </c>
      <c r="B12" s="279" t="s">
        <v>684</v>
      </c>
      <c r="C12" s="280"/>
      <c r="D12" s="281"/>
      <c r="E12" s="285"/>
      <c r="F12" s="286"/>
      <c r="G12" s="287" t="s">
        <v>685</v>
      </c>
      <c r="H12" s="288"/>
      <c r="I12" s="289"/>
      <c r="J12" s="287" t="s">
        <v>686</v>
      </c>
      <c r="K12" s="288"/>
      <c r="L12" s="290"/>
    </row>
    <row r="13" spans="1:13" ht="13.5" thickBot="1">
      <c r="A13" s="278"/>
      <c r="B13" s="282"/>
      <c r="C13" s="283"/>
      <c r="D13" s="284"/>
      <c r="E13" s="123" t="s">
        <v>687</v>
      </c>
      <c r="F13" s="123" t="s">
        <v>688</v>
      </c>
      <c r="G13" s="123" t="s">
        <v>689</v>
      </c>
      <c r="H13" s="123" t="s">
        <v>690</v>
      </c>
      <c r="I13" s="123" t="s">
        <v>691</v>
      </c>
      <c r="J13" s="123" t="s">
        <v>692</v>
      </c>
      <c r="K13" s="123" t="s">
        <v>690</v>
      </c>
      <c r="L13" s="124" t="s">
        <v>693</v>
      </c>
    </row>
    <row r="14" spans="1:13">
      <c r="A14" s="143" t="str">
        <f>'Obra Civil'!A8</f>
        <v>1.0</v>
      </c>
      <c r="B14" s="268" t="str">
        <f>'[2]Duque licitaddo'!B14:I14</f>
        <v>SERVIÇOS INICIAIS</v>
      </c>
      <c r="C14" s="269"/>
      <c r="D14" s="270"/>
      <c r="E14" s="144"/>
      <c r="F14" s="144"/>
      <c r="G14" s="144"/>
      <c r="H14" s="144"/>
      <c r="I14" s="144"/>
      <c r="J14" s="144"/>
      <c r="K14" s="144"/>
      <c r="L14" s="145"/>
    </row>
    <row r="15" spans="1:13">
      <c r="A15" s="128" t="str">
        <f>'Obra Civil'!A9</f>
        <v>1.1</v>
      </c>
      <c r="B15" s="271" t="str">
        <f>'Obra Civil'!B9</f>
        <v>Placa da obra - padrão Governo Federal</v>
      </c>
      <c r="C15" s="272"/>
      <c r="D15" s="273"/>
      <c r="E15" s="129" t="str">
        <f>'Obra Civil'!C9</f>
        <v xml:space="preserve"> m²</v>
      </c>
      <c r="F15" s="130">
        <f>'Obra Civil'!G9</f>
        <v>473</v>
      </c>
      <c r="G15" s="131">
        <f>'Obra Civil'!D9</f>
        <v>4</v>
      </c>
      <c r="H15" s="132">
        <v>0</v>
      </c>
      <c r="I15" s="132">
        <v>4</v>
      </c>
      <c r="J15" s="132">
        <f>F15*G15</f>
        <v>1892</v>
      </c>
      <c r="K15" s="132">
        <f>H15*F15</f>
        <v>0</v>
      </c>
      <c r="L15" s="133">
        <f>I15*F15</f>
        <v>1892</v>
      </c>
      <c r="M15" s="142">
        <f>'B01'!K15+'B02'!K15+'B03'!K15+'B04'!K15+'B0 5'!K15+'B06'!K15+'B07'!K15+'B08'!K15+'B09'!K15+'B10'!K15</f>
        <v>1892</v>
      </c>
    </row>
    <row r="16" spans="1:13">
      <c r="A16" s="128" t="str">
        <f>'Obra Civil'!A10</f>
        <v>1.2</v>
      </c>
      <c r="B16" s="271" t="str">
        <f>'Obra Civil'!B10</f>
        <v xml:space="preserve">Ligação provisória de água </v>
      </c>
      <c r="C16" s="272"/>
      <c r="D16" s="273"/>
      <c r="E16" s="129" t="str">
        <f>'Obra Civil'!C10</f>
        <v>unid</v>
      </c>
      <c r="F16" s="130">
        <f>'Obra Civil'!G10</f>
        <v>766</v>
      </c>
      <c r="G16" s="131">
        <f>'Obra Civil'!D10</f>
        <v>1</v>
      </c>
      <c r="H16" s="132">
        <v>0</v>
      </c>
      <c r="I16" s="132">
        <v>1</v>
      </c>
      <c r="J16" s="132">
        <f>F16*G16</f>
        <v>766</v>
      </c>
      <c r="K16" s="132">
        <f>H16*F16</f>
        <v>0</v>
      </c>
      <c r="L16" s="133">
        <f>I16*F16</f>
        <v>766</v>
      </c>
      <c r="M16" s="142">
        <f>'B01'!K16+'B02'!K16+'B03'!K16+'B04'!K16+'B0 5'!K16+'B06'!K16+'B07'!K16+'B08'!K16+'B09'!K16+'B10'!K16</f>
        <v>766</v>
      </c>
    </row>
    <row r="17" spans="1:13">
      <c r="A17" s="128" t="str">
        <f>'Obra Civil'!A11</f>
        <v>1.3</v>
      </c>
      <c r="B17" s="271" t="str">
        <f>'Obra Civil'!B11</f>
        <v xml:space="preserve">Ligação provisória de energia elétrica em baixa tensão </v>
      </c>
      <c r="C17" s="272"/>
      <c r="D17" s="273"/>
      <c r="E17" s="129" t="str">
        <f>'Obra Civil'!C11</f>
        <v>unid</v>
      </c>
      <c r="F17" s="130">
        <f>'Obra Civil'!G11</f>
        <v>1650</v>
      </c>
      <c r="G17" s="131">
        <f>'Obra Civil'!D11</f>
        <v>1</v>
      </c>
      <c r="H17" s="132">
        <v>0</v>
      </c>
      <c r="I17" s="132">
        <v>1</v>
      </c>
      <c r="J17" s="132">
        <f>F17*G17</f>
        <v>1650</v>
      </c>
      <c r="K17" s="132">
        <f>H17*F17</f>
        <v>0</v>
      </c>
      <c r="L17" s="133">
        <f>I17*F17</f>
        <v>1650</v>
      </c>
      <c r="M17" s="142">
        <f>'B01'!K17+'B02'!K17+'B03'!K17+'B04'!K17+'B0 5'!K17+'B06'!K17+'B07'!K17+'B08'!K17+'B09'!K17+'B10'!K17</f>
        <v>1650</v>
      </c>
    </row>
    <row r="18" spans="1:13">
      <c r="A18" s="128" t="str">
        <f>'Obra Civil'!A12</f>
        <v>1.4</v>
      </c>
      <c r="B18" s="271" t="str">
        <f>'Obra Civil'!B12</f>
        <v>Barracões provisórios (depósito, escritório, vestiário e refeitório) com piso cimentado</v>
      </c>
      <c r="C18" s="272"/>
      <c r="D18" s="273"/>
      <c r="E18" s="129" t="str">
        <f>'Obra Civil'!C12</f>
        <v xml:space="preserve"> m²</v>
      </c>
      <c r="F18" s="130">
        <f>'Obra Civil'!G12</f>
        <v>390</v>
      </c>
      <c r="G18" s="131">
        <f>'Obra Civil'!D12</f>
        <v>20</v>
      </c>
      <c r="H18" s="132">
        <v>0</v>
      </c>
      <c r="I18" s="132">
        <v>20</v>
      </c>
      <c r="J18" s="132">
        <f>F18*G18</f>
        <v>7800</v>
      </c>
      <c r="K18" s="132">
        <f>H18*F18</f>
        <v>0</v>
      </c>
      <c r="L18" s="133">
        <f>I18*F18</f>
        <v>7800</v>
      </c>
      <c r="M18" s="142">
        <f>'B01'!K18+'B02'!K18+'B03'!K18+'B04'!K18+'B0 5'!K18+'B06'!K18+'B07'!K18+'B08'!K18+'B09'!K18+'B10'!K18</f>
        <v>7800</v>
      </c>
    </row>
    <row r="19" spans="1:13">
      <c r="A19" s="128" t="str">
        <f>'Obra Civil'!A13</f>
        <v>1.5</v>
      </c>
      <c r="B19" s="271" t="str">
        <f>'Obra Civil'!B13</f>
        <v xml:space="preserve">Locação da obra (execução de gabarito) </v>
      </c>
      <c r="C19" s="272"/>
      <c r="D19" s="273"/>
      <c r="E19" s="129" t="str">
        <f>'Obra Civil'!C13</f>
        <v xml:space="preserve"> m²</v>
      </c>
      <c r="F19" s="130">
        <f>'Obra Civil'!G13</f>
        <v>4.2</v>
      </c>
      <c r="G19" s="131">
        <f>'Obra Civil'!D13</f>
        <v>564.5</v>
      </c>
      <c r="H19" s="132">
        <v>0</v>
      </c>
      <c r="I19" s="132">
        <v>564.5</v>
      </c>
      <c r="J19" s="132">
        <f>F19*G19</f>
        <v>2370.9</v>
      </c>
      <c r="K19" s="132">
        <f>H19*F19</f>
        <v>0</v>
      </c>
      <c r="L19" s="133">
        <f>I19*F19</f>
        <v>2370.9</v>
      </c>
      <c r="M19" s="142">
        <f>'B01'!K19+'B02'!K19+'B03'!K19+'B04'!K19+'B0 5'!K19+'B06'!K19+'B07'!K19+'B08'!K19+'B09'!K19+'B10'!K19</f>
        <v>2370.9</v>
      </c>
    </row>
    <row r="20" spans="1:13">
      <c r="A20" s="143" t="str">
        <f>'Obra Civil'!A15</f>
        <v>2.0</v>
      </c>
      <c r="B20" s="268" t="str">
        <f>'Obra Civil'!B15</f>
        <v xml:space="preserve">MOVIMENTO DE TERRAS </v>
      </c>
      <c r="C20" s="269"/>
      <c r="D20" s="270"/>
      <c r="E20" s="146"/>
      <c r="F20" s="147"/>
      <c r="G20" s="148"/>
      <c r="H20" s="149"/>
      <c r="I20" s="149"/>
      <c r="J20" s="149"/>
      <c r="K20" s="149"/>
      <c r="L20" s="150"/>
      <c r="M20" s="142">
        <f>'B01'!K20+'B02'!K20+'B03'!K20+'B04'!K20+'B0 5'!K20+'B06'!K20+'B07'!K20+'B08'!K20+'B09'!K20+'B10'!K20</f>
        <v>0</v>
      </c>
    </row>
    <row r="21" spans="1:13">
      <c r="A21" s="128" t="str">
        <f>'Obra Civil'!A16</f>
        <v>2.1</v>
      </c>
      <c r="B21" s="271" t="str">
        <f>'Obra Civil'!B16</f>
        <v>Aterro apiloado em camadas de 0,20 m com material argilo - arenoso (entre baldrames)</v>
      </c>
      <c r="C21" s="272"/>
      <c r="D21" s="273"/>
      <c r="E21" s="129" t="str">
        <f>'Obra Civil'!C16</f>
        <v>m³</v>
      </c>
      <c r="F21" s="130">
        <f>'Obra Civil'!G16</f>
        <v>38</v>
      </c>
      <c r="G21" s="131">
        <f>'Obra Civil'!D16</f>
        <v>225.6</v>
      </c>
      <c r="H21" s="132">
        <v>0</v>
      </c>
      <c r="I21" s="132">
        <v>225.6</v>
      </c>
      <c r="J21" s="132">
        <f>F21*G21</f>
        <v>8572.7999999999993</v>
      </c>
      <c r="K21" s="132">
        <f>H21*F21</f>
        <v>0</v>
      </c>
      <c r="L21" s="133">
        <f>I21*F21</f>
        <v>8572.7999999999993</v>
      </c>
      <c r="M21" s="142">
        <f>'B01'!K21+'B02'!K21+'B03'!K21+'B04'!K21+'B0 5'!K21+'B06'!K21+'B07'!K21+'B08'!K21+'B09'!K21+'B10'!K21</f>
        <v>8572.7999999999993</v>
      </c>
    </row>
    <row r="22" spans="1:13">
      <c r="A22" s="128" t="str">
        <f>'Obra Civil'!A17</f>
        <v>2.2</v>
      </c>
      <c r="B22" s="271" t="str">
        <f>'Obra Civil'!B17</f>
        <v xml:space="preserve">Escavação manual de valas em qualquer terreno exceto rocha até h=1,50 m </v>
      </c>
      <c r="C22" s="272"/>
      <c r="D22" s="273"/>
      <c r="E22" s="129" t="str">
        <f>'Obra Civil'!C17</f>
        <v>m³</v>
      </c>
      <c r="F22" s="130">
        <f>'Obra Civil'!G17</f>
        <v>34</v>
      </c>
      <c r="G22" s="131">
        <f>'Obra Civil'!D17</f>
        <v>137.63999999999999</v>
      </c>
      <c r="H22" s="132">
        <v>0</v>
      </c>
      <c r="I22" s="132">
        <v>137.63999999999999</v>
      </c>
      <c r="J22" s="132">
        <f>F22*G22</f>
        <v>4679.7599999999993</v>
      </c>
      <c r="K22" s="132">
        <f>H22*F22</f>
        <v>0</v>
      </c>
      <c r="L22" s="133">
        <f>I22*F22</f>
        <v>4679.7599999999993</v>
      </c>
      <c r="M22" s="142">
        <f>'B01'!K22+'B02'!K22+'B03'!K22+'B04'!K22+'B0 5'!K22+'B06'!K22+'B07'!K22+'B08'!K22+'B09'!K22+'B10'!K22</f>
        <v>4679.7599999999993</v>
      </c>
    </row>
    <row r="23" spans="1:13">
      <c r="A23" s="128" t="str">
        <f>'Obra Civil'!A18</f>
        <v>2.3</v>
      </c>
      <c r="B23" s="271" t="str">
        <f>'Obra Civil'!B18</f>
        <v xml:space="preserve">Regularização e compactação do fundo de valas </v>
      </c>
      <c r="C23" s="272"/>
      <c r="D23" s="273"/>
      <c r="E23" s="129" t="str">
        <f>'Obra Civil'!C18</f>
        <v>m²</v>
      </c>
      <c r="F23" s="130">
        <f>'Obra Civil'!G18</f>
        <v>5.68</v>
      </c>
      <c r="G23" s="131">
        <f>'Obra Civil'!D18</f>
        <v>121.3</v>
      </c>
      <c r="H23" s="132">
        <v>0</v>
      </c>
      <c r="I23" s="132">
        <v>121.3</v>
      </c>
      <c r="J23" s="132">
        <f>F23*G23</f>
        <v>688.98399999999992</v>
      </c>
      <c r="K23" s="132">
        <f>H23*F23</f>
        <v>0</v>
      </c>
      <c r="L23" s="133">
        <f>I23*F23</f>
        <v>688.98399999999992</v>
      </c>
      <c r="M23" s="142">
        <f>'B01'!K23+'B02'!K23+'B03'!K23+'B04'!K23+'B0 5'!K23+'B06'!K23+'B07'!K23+'B08'!K23+'B09'!K23+'B10'!K23</f>
        <v>688.98399999999992</v>
      </c>
    </row>
    <row r="24" spans="1:13">
      <c r="A24" s="128" t="str">
        <f>'Obra Civil'!A19</f>
        <v>2.4</v>
      </c>
      <c r="B24" s="271" t="str">
        <f>'Obra Civil'!B19</f>
        <v xml:space="preserve">Reaterro apiloado de vala com material da obra  </v>
      </c>
      <c r="C24" s="272"/>
      <c r="D24" s="273"/>
      <c r="E24" s="129" t="str">
        <f>'Obra Civil'!C19</f>
        <v>m³</v>
      </c>
      <c r="F24" s="130">
        <f>'Obra Civil'!G19</f>
        <v>26</v>
      </c>
      <c r="G24" s="131">
        <f>'Obra Civil'!D19</f>
        <v>74.88</v>
      </c>
      <c r="H24" s="132">
        <v>0</v>
      </c>
      <c r="I24" s="132">
        <v>74.88</v>
      </c>
      <c r="J24" s="132">
        <f>F24*G24</f>
        <v>1946.8799999999999</v>
      </c>
      <c r="K24" s="132">
        <f>H24*F24</f>
        <v>0</v>
      </c>
      <c r="L24" s="133">
        <f>I24*F24</f>
        <v>1946.8799999999999</v>
      </c>
      <c r="M24" s="142">
        <f>'B01'!K24+'B02'!K24+'B03'!K24+'B04'!K24+'B0 5'!K24+'B06'!K24+'B07'!K24+'B08'!K24+'B09'!K24+'B10'!K24</f>
        <v>1946.8799999999999</v>
      </c>
    </row>
    <row r="25" spans="1:13">
      <c r="A25" s="143" t="str">
        <f>'Obra Civil'!A21</f>
        <v>3.0</v>
      </c>
      <c r="B25" s="268" t="str">
        <f>'Obra Civil'!B21</f>
        <v xml:space="preserve">INFRA-ESTRUTURA: FUNDAÇÕES </v>
      </c>
      <c r="C25" s="269"/>
      <c r="D25" s="270"/>
      <c r="E25" s="146"/>
      <c r="F25" s="147"/>
      <c r="G25" s="148"/>
      <c r="H25" s="149"/>
      <c r="I25" s="149"/>
      <c r="J25" s="149"/>
      <c r="K25" s="149"/>
      <c r="L25" s="150"/>
      <c r="M25" s="142">
        <f>'B01'!K25+'B02'!K25+'B03'!K25+'B04'!K25+'B0 5'!K25+'B06'!K25+'B07'!K25+'B08'!K25+'B09'!K25+'B10'!K25</f>
        <v>0</v>
      </c>
    </row>
    <row r="26" spans="1:13">
      <c r="A26" s="125" t="str">
        <f>'Obra Civil'!A22</f>
        <v>3.1</v>
      </c>
      <c r="B26" s="291" t="str">
        <f>'Obra Civil'!B22</f>
        <v>CONCRETO ARMADO PARA FUNDAÇÕES - SAPATAS</v>
      </c>
      <c r="C26" s="292"/>
      <c r="D26" s="293"/>
      <c r="E26" s="129"/>
      <c r="F26" s="130"/>
      <c r="G26" s="131"/>
      <c r="H26" s="132"/>
      <c r="I26" s="132"/>
      <c r="J26" s="132"/>
      <c r="K26" s="132"/>
      <c r="L26" s="133"/>
      <c r="M26" s="142">
        <f>'B01'!K26+'B02'!K26+'B03'!K26+'B04'!K26+'B0 5'!K26+'B06'!K26+'B07'!K26+'B08'!K26+'B09'!K26+'B10'!K26</f>
        <v>0</v>
      </c>
    </row>
    <row r="27" spans="1:13">
      <c r="A27" s="128" t="str">
        <f>'Obra Civil'!A23</f>
        <v>3.1.1</v>
      </c>
      <c r="B27" s="271" t="str">
        <f>'Obra Civil'!B23</f>
        <v>Lastro de concreto magro (e=3,0 cm) - preparo mecânico - inclusive aditivo</v>
      </c>
      <c r="C27" s="272"/>
      <c r="D27" s="273"/>
      <c r="E27" s="129" t="str">
        <f>'Obra Civil'!C23</f>
        <v>m²</v>
      </c>
      <c r="F27" s="130">
        <f>'Obra Civil'!G23</f>
        <v>15.2</v>
      </c>
      <c r="G27" s="131">
        <f>'Obra Civil'!D23</f>
        <v>84.94</v>
      </c>
      <c r="H27" s="132">
        <v>0</v>
      </c>
      <c r="I27" s="132">
        <v>84.94</v>
      </c>
      <c r="J27" s="132">
        <f>F27*G27</f>
        <v>1291.088</v>
      </c>
      <c r="K27" s="132">
        <f>H27*F27</f>
        <v>0</v>
      </c>
      <c r="L27" s="133">
        <f>I27*F27</f>
        <v>1291.088</v>
      </c>
      <c r="M27" s="142">
        <f>'B01'!K27+'B02'!K27+'B03'!K27+'B04'!K27+'B0 5'!K27+'B06'!K27+'B07'!K27+'B08'!K27+'B09'!K27+'B10'!K27</f>
        <v>1291.088</v>
      </c>
    </row>
    <row r="28" spans="1:13" ht="25.5" customHeight="1">
      <c r="A28" s="128" t="str">
        <f>'Obra Civil'!A24</f>
        <v>3.1.2</v>
      </c>
      <c r="B28" s="294" t="str">
        <f>'Obra Civil'!B24</f>
        <v>Concreto armado - para sapatas inclusive arranque dos pilares - (fck=25MPa), incluindo preparo, lançamento, adensamento e cura. Inclusive formas para reutilização 2x, conforme projeto.</v>
      </c>
      <c r="C28" s="295"/>
      <c r="D28" s="296"/>
      <c r="E28" s="129" t="str">
        <f>'Obra Civil'!C24</f>
        <v>m³</v>
      </c>
      <c r="F28" s="130">
        <f>'Obra Civil'!G24</f>
        <v>1320</v>
      </c>
      <c r="G28" s="131">
        <f>'Obra Civil'!D24</f>
        <v>26.34</v>
      </c>
      <c r="H28" s="132">
        <v>0</v>
      </c>
      <c r="I28" s="132">
        <v>26.34</v>
      </c>
      <c r="J28" s="132">
        <f>F28*G28</f>
        <v>34768.800000000003</v>
      </c>
      <c r="K28" s="132">
        <f>H28*F28</f>
        <v>0</v>
      </c>
      <c r="L28" s="133">
        <f>I28*F28</f>
        <v>34768.800000000003</v>
      </c>
      <c r="M28" s="142">
        <f>'B01'!K28+'B02'!K28+'B03'!K28+'B04'!K28+'B0 5'!K28+'B06'!K28+'B07'!K28+'B08'!K28+'B09'!K28+'B10'!K28</f>
        <v>34768.800000000003</v>
      </c>
    </row>
    <row r="29" spans="1:13">
      <c r="A29" s="143" t="str">
        <f>'Obra Civil'!A25</f>
        <v>3.2</v>
      </c>
      <c r="B29" s="268" t="str">
        <f>'Obra Civil'!B25</f>
        <v>CONCRETO ARMADO PARA FUNDAÇÕES - VIGAS BALDRAMES</v>
      </c>
      <c r="C29" s="269"/>
      <c r="D29" s="270"/>
      <c r="E29" s="146"/>
      <c r="F29" s="147"/>
      <c r="G29" s="148"/>
      <c r="H29" s="149"/>
      <c r="I29" s="149"/>
      <c r="J29" s="149"/>
      <c r="K29" s="149"/>
      <c r="L29" s="150"/>
      <c r="M29" s="142">
        <f>'B01'!K29+'B02'!K29+'B03'!K29+'B04'!K29+'B0 5'!K29+'B06'!K29+'B07'!K29+'B08'!K29+'B09'!K29+'B10'!K29</f>
        <v>0</v>
      </c>
    </row>
    <row r="30" spans="1:13">
      <c r="A30" s="128" t="str">
        <f>'Obra Civil'!A26</f>
        <v>3.2.1</v>
      </c>
      <c r="B30" s="271" t="str">
        <f>'Obra Civil'!B26</f>
        <v>Lastro de concreto magro, e=3,0 cm-reparo mecânico - inclusive aditivo, conforme projeto.</v>
      </c>
      <c r="C30" s="272"/>
      <c r="D30" s="273"/>
      <c r="E30" s="129" t="str">
        <f>'Obra Civil'!C26</f>
        <v>m²</v>
      </c>
      <c r="F30" s="130">
        <f>'Obra Civil'!G26</f>
        <v>15.2</v>
      </c>
      <c r="G30" s="131">
        <f>'Obra Civil'!D26</f>
        <v>87.74</v>
      </c>
      <c r="H30" s="132">
        <v>0</v>
      </c>
      <c r="I30" s="132">
        <v>87.74</v>
      </c>
      <c r="J30" s="132">
        <f>F30*G30</f>
        <v>1333.6479999999999</v>
      </c>
      <c r="K30" s="132">
        <f>H30*F30</f>
        <v>0</v>
      </c>
      <c r="L30" s="133">
        <f>I30*F30</f>
        <v>1333.6479999999999</v>
      </c>
      <c r="M30" s="142">
        <f>'B01'!K30+'B02'!K30+'B03'!K30+'B04'!K30+'B0 5'!K30+'B06'!K30+'B07'!K30+'B08'!K30+'B09'!K30+'B10'!K30</f>
        <v>1333.6479999999999</v>
      </c>
    </row>
    <row r="31" spans="1:13" ht="23.25" customHeight="1">
      <c r="A31" s="128" t="str">
        <f>'Obra Civil'!A27</f>
        <v>3.2.2</v>
      </c>
      <c r="B31" s="294" t="str">
        <f>'Obra Civil'!B27</f>
        <v>Concreto armado - para vigas baldrames (fck25MPa), incluindo preparo, lançamento, adensamento e cura. Inclusive formas para reutilização 2x, conforme projeto.</v>
      </c>
      <c r="C31" s="295"/>
      <c r="D31" s="296"/>
      <c r="E31" s="129" t="str">
        <f>'Obra Civil'!C27</f>
        <v>m³</v>
      </c>
      <c r="F31" s="130">
        <f>'Obra Civil'!G27</f>
        <v>1320</v>
      </c>
      <c r="G31" s="131">
        <f>'Obra Civil'!D27</f>
        <v>26.32</v>
      </c>
      <c r="H31" s="132">
        <v>0</v>
      </c>
      <c r="I31" s="132">
        <v>26.32</v>
      </c>
      <c r="J31" s="132">
        <f>F31*G31</f>
        <v>34742.400000000001</v>
      </c>
      <c r="K31" s="132">
        <f>H31*F31</f>
        <v>0</v>
      </c>
      <c r="L31" s="133">
        <f>I31*F31</f>
        <v>34742.400000000001</v>
      </c>
      <c r="M31" s="142">
        <f>'B01'!K31+'B02'!K31+'B03'!K31+'B04'!K31+'B0 5'!K31+'B06'!K31+'B07'!K31+'B08'!K31+'B09'!K31+'B10'!K31</f>
        <v>34742.400000000001</v>
      </c>
    </row>
    <row r="32" spans="1:13">
      <c r="A32" s="143" t="str">
        <f>'Obra Civil'!A29</f>
        <v>4.0</v>
      </c>
      <c r="B32" s="268" t="str">
        <f>'Obra Civil'!B29</f>
        <v xml:space="preserve">SUPERESTRUTURA </v>
      </c>
      <c r="C32" s="269"/>
      <c r="D32" s="270"/>
      <c r="E32" s="146"/>
      <c r="F32" s="147"/>
      <c r="G32" s="148"/>
      <c r="H32" s="149"/>
      <c r="I32" s="149"/>
      <c r="J32" s="149"/>
      <c r="K32" s="149"/>
      <c r="L32" s="150"/>
      <c r="M32" s="142">
        <f>'B01'!K32+'B02'!K32+'B03'!K32+'B04'!K32+'B0 5'!K32+'B06'!K32+'B07'!K32+'B08'!K32+'B09'!K32+'B10'!K32</f>
        <v>0</v>
      </c>
    </row>
    <row r="33" spans="1:13">
      <c r="A33" s="125" t="str">
        <f>'Obra Civil'!A30</f>
        <v>4.1</v>
      </c>
      <c r="B33" s="291" t="str">
        <f>'Obra Civil'!B30</f>
        <v>CONCRETO ARMADO PARA PILARES</v>
      </c>
      <c r="C33" s="292"/>
      <c r="D33" s="293"/>
      <c r="E33" s="129"/>
      <c r="F33" s="130"/>
      <c r="G33" s="131"/>
      <c r="H33" s="132"/>
      <c r="I33" s="132"/>
      <c r="J33" s="132"/>
      <c r="K33" s="132"/>
      <c r="L33" s="133"/>
      <c r="M33" s="142">
        <f>'B01'!K33+'B02'!K33+'B03'!K33+'B04'!K33+'B0 5'!K33+'B06'!K33+'B07'!K33+'B08'!K33+'B09'!K33+'B10'!K33</f>
        <v>0</v>
      </c>
    </row>
    <row r="34" spans="1:13" ht="22.5" customHeight="1">
      <c r="A34" s="128" t="str">
        <f>'Obra Civil'!A31</f>
        <v>4.1.1</v>
      </c>
      <c r="B34" s="294" t="str">
        <f>'Obra Civil'!B31</f>
        <v>Concreto armado - para pilares - (fck=25MPa), incluindo preparo, lançamento, adensamento e cura. Inclusive formas para reutilização 2x, conforme projeto.</v>
      </c>
      <c r="C34" s="295"/>
      <c r="D34" s="296"/>
      <c r="E34" s="129" t="str">
        <f>'Obra Civil'!C31</f>
        <v>m³</v>
      </c>
      <c r="F34" s="130">
        <f>'Obra Civil'!G31</f>
        <v>1795</v>
      </c>
      <c r="G34" s="131">
        <f>'Obra Civil'!D31</f>
        <v>10.220000000000001</v>
      </c>
      <c r="H34" s="132">
        <v>0</v>
      </c>
      <c r="I34" s="132">
        <v>10.220000000000001</v>
      </c>
      <c r="J34" s="132">
        <f>F34*G34</f>
        <v>18344.900000000001</v>
      </c>
      <c r="K34" s="132">
        <f>H34*F34</f>
        <v>0</v>
      </c>
      <c r="L34" s="133">
        <f>I34*F34</f>
        <v>18344.900000000001</v>
      </c>
      <c r="M34" s="142">
        <f>'B01'!K34+'B02'!K34+'B03'!K34+'B04'!K34+'B0 5'!K34+'B06'!K34+'B07'!K34+'B08'!K34+'B09'!K34+'B10'!K34</f>
        <v>18344.900000000001</v>
      </c>
    </row>
    <row r="35" spans="1:13">
      <c r="A35" s="125" t="str">
        <f>'Obra Civil'!A32</f>
        <v>4.2</v>
      </c>
      <c r="B35" s="291" t="str">
        <f>'Obra Civil'!B32</f>
        <v>CONCRETO ARMADO PARA VIGAS DE RESPALDO</v>
      </c>
      <c r="C35" s="292"/>
      <c r="D35" s="293"/>
      <c r="E35" s="129"/>
      <c r="F35" s="130"/>
      <c r="G35" s="131"/>
      <c r="H35" s="132"/>
      <c r="I35" s="132"/>
      <c r="J35" s="132"/>
      <c r="K35" s="132"/>
      <c r="L35" s="133"/>
      <c r="M35" s="142">
        <f>'B01'!K35+'B02'!K35+'B03'!K35+'B04'!K35+'B0 5'!K35+'B06'!K35+'B07'!K35+'B08'!K35+'B09'!K35+'B10'!K35</f>
        <v>0</v>
      </c>
    </row>
    <row r="36" spans="1:13" ht="24.75" customHeight="1">
      <c r="A36" s="128" t="str">
        <f>'Obra Civil'!A33</f>
        <v>4.2.1</v>
      </c>
      <c r="B36" s="294" t="str">
        <f>'Obra Civil'!B33</f>
        <v>Concreto armado - para Vigas nível 3,15 m - (fck=25MPa), incluindo preparo, lançamento, adensamento e cura. Inclusive formas para reutilização 2x, conforme projeto.</v>
      </c>
      <c r="C36" s="295"/>
      <c r="D36" s="296"/>
      <c r="E36" s="129" t="str">
        <f>'Obra Civil'!C33</f>
        <v>m³</v>
      </c>
      <c r="F36" s="130">
        <f>'Obra Civil'!G33</f>
        <v>1795</v>
      </c>
      <c r="G36" s="131">
        <f>'Obra Civil'!D33</f>
        <v>34.58</v>
      </c>
      <c r="H36" s="132">
        <v>0</v>
      </c>
      <c r="I36" s="132">
        <v>34.58</v>
      </c>
      <c r="J36" s="132">
        <f>F36*G36</f>
        <v>62071.1</v>
      </c>
      <c r="K36" s="132">
        <f>H36*F36</f>
        <v>0</v>
      </c>
      <c r="L36" s="133">
        <f>I36*F36</f>
        <v>62071.1</v>
      </c>
      <c r="M36" s="142">
        <f>'B01'!K36+'B02'!K36+'B03'!K36+'B04'!K36+'B0 5'!K36+'B06'!K36+'B07'!K36+'B08'!K36+'B09'!K36+'B10'!K36</f>
        <v>62071.1</v>
      </c>
    </row>
    <row r="37" spans="1:13">
      <c r="A37" s="128" t="str">
        <f>'Obra Civil'!A34</f>
        <v>4.3</v>
      </c>
      <c r="B37" s="271" t="str">
        <f>'Obra Civil'!B34</f>
        <v>CONCRETO ARMADO PARA VERGAS</v>
      </c>
      <c r="C37" s="272"/>
      <c r="D37" s="273"/>
      <c r="E37" s="129"/>
      <c r="F37" s="130"/>
      <c r="G37" s="131"/>
      <c r="H37" s="132"/>
      <c r="I37" s="132"/>
      <c r="J37" s="132"/>
      <c r="K37" s="132"/>
      <c r="L37" s="133"/>
      <c r="M37" s="142">
        <f>'B01'!K37+'B02'!K37+'B03'!K37+'B04'!K37+'B0 5'!K37+'B06'!K37+'B07'!K37+'B08'!K37+'B09'!K37+'B10'!K37</f>
        <v>0</v>
      </c>
    </row>
    <row r="38" spans="1:13">
      <c r="A38" s="128" t="str">
        <f>'Obra Civil'!A35</f>
        <v>4.3.1</v>
      </c>
      <c r="B38" s="271" t="str">
        <f>'Obra Civil'!B35</f>
        <v>Verga pré-moldada em concreto armado fck 15Mpa - 10x10cm, conforme projeto.</v>
      </c>
      <c r="C38" s="272"/>
      <c r="D38" s="273"/>
      <c r="E38" s="129" t="str">
        <f>'Obra Civil'!C35</f>
        <v>m³</v>
      </c>
      <c r="F38" s="130">
        <f>'Obra Civil'!G35</f>
        <v>1390</v>
      </c>
      <c r="G38" s="131">
        <f>'Obra Civil'!D35</f>
        <v>1.6</v>
      </c>
      <c r="H38" s="132">
        <v>0</v>
      </c>
      <c r="I38" s="132">
        <v>1.6</v>
      </c>
      <c r="J38" s="132">
        <f>F38*G38</f>
        <v>2224</v>
      </c>
      <c r="K38" s="132">
        <f>H38*F38</f>
        <v>0</v>
      </c>
      <c r="L38" s="133">
        <f>I38*F38</f>
        <v>2224</v>
      </c>
      <c r="M38" s="142">
        <f>'B01'!K38+'B02'!K38+'B03'!K38+'B04'!K38+'B0 5'!K38+'B06'!K38+'B07'!K38+'B08'!K38+'B09'!K38+'B10'!K38</f>
        <v>2224</v>
      </c>
    </row>
    <row r="39" spans="1:13">
      <c r="A39" s="125" t="str">
        <f>'Obra Civil'!A36</f>
        <v>4.4</v>
      </c>
      <c r="B39" s="291" t="str">
        <f>'Obra Civil'!B36</f>
        <v>LAJE PRÉ-MOLDADA</v>
      </c>
      <c r="C39" s="292"/>
      <c r="D39" s="293"/>
      <c r="E39" s="129"/>
      <c r="F39" s="130"/>
      <c r="G39" s="131"/>
      <c r="H39" s="132"/>
      <c r="I39" s="132"/>
      <c r="J39" s="132"/>
      <c r="K39" s="132"/>
      <c r="L39" s="133"/>
      <c r="M39" s="142">
        <f>'B01'!K39+'B02'!K39+'B03'!K39+'B04'!K39+'B0 5'!K39+'B06'!K39+'B07'!K39+'B08'!K39+'B09'!K39+'B10'!K39</f>
        <v>0</v>
      </c>
    </row>
    <row r="40" spans="1:13" ht="33" customHeight="1">
      <c r="A40" s="128" t="str">
        <f>'Obra Civil'!A37</f>
        <v>4.4.1</v>
      </c>
      <c r="B40" s="294" t="str">
        <f>'Obra Civil'!B37</f>
        <v>Laje pré-moldada para cobertura, intereixo 38cm, h=12cm, elemento de enchimento em bloco cerâmico, capeamento de 4cm, inclusive armadura, escoramento, material e mão-de-obra, conforme projeto.</v>
      </c>
      <c r="C40" s="295"/>
      <c r="D40" s="296"/>
      <c r="E40" s="129" t="str">
        <f>'Obra Civil'!C37</f>
        <v>m²</v>
      </c>
      <c r="F40" s="130">
        <f>'Obra Civil'!G37</f>
        <v>58.56</v>
      </c>
      <c r="G40" s="131">
        <f>'Obra Civil'!D37</f>
        <v>617.89</v>
      </c>
      <c r="H40" s="132">
        <v>0</v>
      </c>
      <c r="I40" s="132">
        <v>617.89</v>
      </c>
      <c r="J40" s="132">
        <f>F40*G40</f>
        <v>36183.638400000003</v>
      </c>
      <c r="K40" s="132">
        <f>H40*F40</f>
        <v>0</v>
      </c>
      <c r="L40" s="133">
        <f>I40*F40</f>
        <v>36183.638400000003</v>
      </c>
      <c r="M40" s="142">
        <f>'B01'!K40+'B02'!K40+'B03'!K40+'B04'!K40+'B0 5'!K40+'B06'!K40+'B07'!K40+'B08'!K40+'B09'!K40+'B10'!K40</f>
        <v>36183.638400000003</v>
      </c>
    </row>
    <row r="41" spans="1:13">
      <c r="A41" s="143" t="str">
        <f>'Obra Civil'!A39</f>
        <v>5.0</v>
      </c>
      <c r="B41" s="268" t="str">
        <f>'Obra Civil'!B39</f>
        <v xml:space="preserve">PAREDES E PAINEIS </v>
      </c>
      <c r="C41" s="269"/>
      <c r="D41" s="270"/>
      <c r="E41" s="146"/>
      <c r="F41" s="147"/>
      <c r="G41" s="148"/>
      <c r="H41" s="149"/>
      <c r="I41" s="149"/>
      <c r="J41" s="149"/>
      <c r="K41" s="149"/>
      <c r="L41" s="150"/>
      <c r="M41" s="142">
        <f>'B01'!K41+'B02'!K41+'B03'!K41+'B04'!K41+'B0 5'!K41+'B06'!K41+'B07'!K41+'B08'!K41+'B09'!K41+'B10'!K41</f>
        <v>0</v>
      </c>
    </row>
    <row r="42" spans="1:13">
      <c r="A42" s="128" t="str">
        <f>'Obra Civil'!A40</f>
        <v>5.1</v>
      </c>
      <c r="B42" s="291" t="str">
        <f>'Obra Civil'!B40</f>
        <v>ELEMENTOS VAZADOS</v>
      </c>
      <c r="C42" s="292"/>
      <c r="D42" s="293"/>
      <c r="E42" s="129"/>
      <c r="F42" s="130"/>
      <c r="G42" s="131"/>
      <c r="H42" s="132"/>
      <c r="I42" s="132"/>
      <c r="J42" s="132"/>
      <c r="K42" s="132"/>
      <c r="L42" s="133"/>
      <c r="M42" s="142">
        <f>'B01'!K42+'B02'!K42+'B03'!K42+'B04'!K42+'B0 5'!K42+'B06'!K42+'B07'!K42+'B08'!K42+'B09'!K42+'B10'!K42</f>
        <v>0</v>
      </c>
    </row>
    <row r="43" spans="1:13" ht="21.75" customHeight="1">
      <c r="A43" s="128" t="str">
        <f>'Obra Civil'!A41</f>
        <v>5.1.1</v>
      </c>
      <c r="B43" s="294" t="str">
        <f>'Obra Civil'!B41</f>
        <v>Cobogó de concreto - (7,0x30,0x30,0cm) assentado com argamassa traço 1:4 (cimento, areia)</v>
      </c>
      <c r="C43" s="295"/>
      <c r="D43" s="296"/>
      <c r="E43" s="129" t="str">
        <f>'Obra Civil'!C41</f>
        <v>m²</v>
      </c>
      <c r="F43" s="130">
        <f>'Obra Civil'!G41</f>
        <v>77.650000000000006</v>
      </c>
      <c r="G43" s="131">
        <f>'Obra Civil'!D41</f>
        <v>48.65</v>
      </c>
      <c r="H43" s="132">
        <v>0</v>
      </c>
      <c r="I43" s="132">
        <v>0</v>
      </c>
      <c r="J43" s="132">
        <f>F43*G43</f>
        <v>3777.6725000000001</v>
      </c>
      <c r="K43" s="132">
        <f>H43*F43</f>
        <v>0</v>
      </c>
      <c r="L43" s="133">
        <f>I43*F43</f>
        <v>0</v>
      </c>
      <c r="M43" s="142">
        <f>'B01'!K43+'B02'!K43+'B03'!K43+'B04'!K43+'B0 5'!K43+'B06'!K43+'B07'!K43+'B08'!K43+'B09'!K43+'B10'!K43</f>
        <v>0</v>
      </c>
    </row>
    <row r="44" spans="1:13">
      <c r="A44" s="125" t="str">
        <f>'Obra Civil'!A42</f>
        <v>5.2</v>
      </c>
      <c r="B44" s="291" t="str">
        <f>'Obra Civil'!B42</f>
        <v>ALVENARIA DE VEDAÇÃO</v>
      </c>
      <c r="C44" s="292"/>
      <c r="D44" s="293"/>
      <c r="E44" s="129"/>
      <c r="F44" s="130"/>
      <c r="G44" s="131"/>
      <c r="H44" s="132"/>
      <c r="I44" s="132"/>
      <c r="J44" s="132">
        <f>F44*G44</f>
        <v>0</v>
      </c>
      <c r="K44" s="132">
        <f>H44*F44</f>
        <v>0</v>
      </c>
      <c r="L44" s="133">
        <f>I44*F44</f>
        <v>0</v>
      </c>
      <c r="M44" s="142">
        <f>'B01'!K44+'B02'!K44+'B03'!K44+'B04'!K44+'B0 5'!K44+'B06'!K44+'B07'!K44+'B08'!K44+'B09'!K44+'B10'!K44</f>
        <v>0</v>
      </c>
    </row>
    <row r="45" spans="1:13" ht="23.25" customHeight="1">
      <c r="A45" s="128" t="str">
        <f>'Obra Civil'!A43</f>
        <v>5.2.1</v>
      </c>
      <c r="B45" s="294" t="str">
        <f>'Obra Civil'!B43</f>
        <v>Alvenaria de vedação de 1/2 vez em tijolos cerâmicos de 08 furos (dimensões nominais: 19x19x09); assentamento em argamassa no traço 1:6 (cimento e areia) em volume</v>
      </c>
      <c r="C45" s="295"/>
      <c r="D45" s="296"/>
      <c r="E45" s="129" t="str">
        <f>'Obra Civil'!C43</f>
        <v>m²</v>
      </c>
      <c r="F45" s="130">
        <f>'Obra Civil'!G43</f>
        <v>30</v>
      </c>
      <c r="G45" s="131">
        <f>'Obra Civil'!D43</f>
        <v>1019.74</v>
      </c>
      <c r="H45" s="132">
        <v>0</v>
      </c>
      <c r="I45" s="132">
        <v>1019.74</v>
      </c>
      <c r="J45" s="132">
        <f>F45*G45</f>
        <v>30592.2</v>
      </c>
      <c r="K45" s="132">
        <f>H45*F45</f>
        <v>0</v>
      </c>
      <c r="L45" s="133">
        <f>I45*F45</f>
        <v>30592.2</v>
      </c>
      <c r="M45" s="142">
        <f>'B01'!K45+'B02'!K45+'B03'!K45+'B04'!K45+'B0 5'!K45+'B06'!K45+'B07'!K45+'B08'!K45+'B09'!K45+'B10'!K45</f>
        <v>30592.2</v>
      </c>
    </row>
    <row r="46" spans="1:13" ht="21.75" customHeight="1">
      <c r="A46" s="128" t="str">
        <f>'Obra Civil'!A44</f>
        <v>5.2.3</v>
      </c>
      <c r="B46" s="294" t="str">
        <f>'Obra Civil'!B44</f>
        <v>Divisória de banheiros e sanitários em granito com espessura de 2cm polido assentado com argamassa traço 1:4</v>
      </c>
      <c r="C46" s="295"/>
      <c r="D46" s="296"/>
      <c r="E46" s="129" t="str">
        <f>'Obra Civil'!C44</f>
        <v>m²</v>
      </c>
      <c r="F46" s="130">
        <f>'Obra Civil'!G44</f>
        <v>138.44999999999999</v>
      </c>
      <c r="G46" s="131">
        <f>'Obra Civil'!D44</f>
        <v>33.85</v>
      </c>
      <c r="H46" s="132">
        <v>0</v>
      </c>
      <c r="I46" s="132">
        <v>0</v>
      </c>
      <c r="J46" s="132">
        <f>F46*G46</f>
        <v>4686.5325000000003</v>
      </c>
      <c r="K46" s="132">
        <f>H46*F46</f>
        <v>0</v>
      </c>
      <c r="L46" s="133">
        <f>I46*F46</f>
        <v>0</v>
      </c>
      <c r="M46" s="142">
        <f>'B01'!K46+'B02'!K46+'B03'!K46+'B04'!K46+'B0 5'!K46+'B06'!K46+'B07'!K46+'B08'!K46+'B09'!K46+'B10'!K46</f>
        <v>0</v>
      </c>
    </row>
    <row r="47" spans="1:13">
      <c r="A47" s="143" t="str">
        <f>'Obra Civil'!A46</f>
        <v>6.0</v>
      </c>
      <c r="B47" s="268" t="str">
        <f>'Obra Civil'!B46</f>
        <v xml:space="preserve">ESQUADRIAS </v>
      </c>
      <c r="C47" s="269"/>
      <c r="D47" s="270"/>
      <c r="E47" s="146"/>
      <c r="F47" s="147"/>
      <c r="G47" s="148"/>
      <c r="H47" s="149"/>
      <c r="I47" s="149"/>
      <c r="J47" s="149"/>
      <c r="K47" s="149"/>
      <c r="L47" s="150"/>
      <c r="M47" s="142">
        <f>'B01'!K47+'B02'!K47+'B03'!K47+'B04'!K47+'B0 5'!K47+'B06'!K47+'B07'!K47+'B08'!K47+'B09'!K47+'B10'!K47</f>
        <v>0</v>
      </c>
    </row>
    <row r="48" spans="1:13">
      <c r="A48" s="125" t="str">
        <f>'Obra Civil'!A47</f>
        <v>6.1</v>
      </c>
      <c r="B48" s="291" t="str">
        <f>'Obra Civil'!B47</f>
        <v>PORTAS DE MADEIRA</v>
      </c>
      <c r="C48" s="292"/>
      <c r="D48" s="293"/>
      <c r="E48" s="129"/>
      <c r="F48" s="130"/>
      <c r="G48" s="131"/>
      <c r="H48" s="132"/>
      <c r="I48" s="132"/>
      <c r="J48" s="132"/>
      <c r="K48" s="132"/>
      <c r="L48" s="133"/>
      <c r="M48" s="142">
        <f>'B01'!K48+'B02'!K48+'B03'!K48+'B04'!K48+'B0 5'!K48+'B06'!K48+'B07'!K48+'B08'!K48+'B09'!K48+'B10'!K48</f>
        <v>0</v>
      </c>
    </row>
    <row r="49" spans="1:13">
      <c r="A49" s="128" t="str">
        <f>'Obra Civil'!A48</f>
        <v>6.1.1</v>
      </c>
      <c r="B49" s="271" t="str">
        <f>'Obra Civil'!B48</f>
        <v xml:space="preserve">Porta de Madeira - P01 - com ferragens, conforme projeto de esquadrias </v>
      </c>
      <c r="C49" s="272"/>
      <c r="D49" s="273"/>
      <c r="E49" s="129" t="str">
        <f>'Obra Civil'!C48</f>
        <v>und</v>
      </c>
      <c r="F49" s="130">
        <f>'Obra Civil'!G48</f>
        <v>412.3</v>
      </c>
      <c r="G49" s="131">
        <f>'Obra Civil'!D48</f>
        <v>9</v>
      </c>
      <c r="H49" s="132">
        <v>0</v>
      </c>
      <c r="I49" s="132">
        <v>0</v>
      </c>
      <c r="J49" s="132">
        <f t="shared" ref="J49:J55" si="0">F49*G49</f>
        <v>3710.7000000000003</v>
      </c>
      <c r="K49" s="132">
        <f t="shared" ref="K49:K55" si="1">H49*F49</f>
        <v>0</v>
      </c>
      <c r="L49" s="133">
        <f t="shared" ref="L49:L55" si="2">I49*F49</f>
        <v>0</v>
      </c>
      <c r="M49" s="142">
        <f>'B01'!K49+'B02'!K49+'B03'!K49+'B04'!K49+'B0 5'!K49+'B06'!K49+'B07'!K49+'B08'!K49+'B09'!K49+'B10'!K49</f>
        <v>0</v>
      </c>
    </row>
    <row r="50" spans="1:13">
      <c r="A50" s="128" t="str">
        <f>'Obra Civil'!A49</f>
        <v>6.1.2</v>
      </c>
      <c r="B50" s="271" t="str">
        <f>'Obra Civil'!B49</f>
        <v xml:space="preserve">Porta de Madeira - P02 - com ferragens, conforme projeto de esquadrias </v>
      </c>
      <c r="C50" s="272"/>
      <c r="D50" s="273"/>
      <c r="E50" s="129" t="str">
        <f>'Obra Civil'!C49</f>
        <v>und</v>
      </c>
      <c r="F50" s="130">
        <f>'Obra Civil'!G49</f>
        <v>297.64999999999998</v>
      </c>
      <c r="G50" s="131">
        <f>'Obra Civil'!D49</f>
        <v>6</v>
      </c>
      <c r="H50" s="132">
        <v>0</v>
      </c>
      <c r="I50" s="132">
        <v>0</v>
      </c>
      <c r="J50" s="132">
        <f t="shared" si="0"/>
        <v>1785.8999999999999</v>
      </c>
      <c r="K50" s="132">
        <f t="shared" si="1"/>
        <v>0</v>
      </c>
      <c r="L50" s="133">
        <f t="shared" si="2"/>
        <v>0</v>
      </c>
      <c r="M50" s="142">
        <f>'B01'!K50+'B02'!K50+'B03'!K50+'B04'!K50+'B0 5'!K50+'B06'!K50+'B07'!K50+'B08'!K50+'B09'!K50+'B10'!K50</f>
        <v>0</v>
      </c>
    </row>
    <row r="51" spans="1:13">
      <c r="A51" s="128" t="str">
        <f>'Obra Civil'!A50</f>
        <v>6.1.3</v>
      </c>
      <c r="B51" s="271" t="str">
        <f>'Obra Civil'!B50</f>
        <v>Porta de Madeira - P03 - com ferragens, conforme projeto de esquadrias</v>
      </c>
      <c r="C51" s="272"/>
      <c r="D51" s="273"/>
      <c r="E51" s="129" t="str">
        <f>'Obra Civil'!C50</f>
        <v>und</v>
      </c>
      <c r="F51" s="130">
        <f>'Obra Civil'!G50</f>
        <v>343.2</v>
      </c>
      <c r="G51" s="131">
        <f>'Obra Civil'!D50</f>
        <v>6</v>
      </c>
      <c r="H51" s="132">
        <v>0</v>
      </c>
      <c r="I51" s="132">
        <v>0</v>
      </c>
      <c r="J51" s="132">
        <f t="shared" si="0"/>
        <v>2059.1999999999998</v>
      </c>
      <c r="K51" s="132">
        <f t="shared" si="1"/>
        <v>0</v>
      </c>
      <c r="L51" s="133">
        <f t="shared" si="2"/>
        <v>0</v>
      </c>
      <c r="M51" s="142">
        <f>'B01'!K51+'B02'!K51+'B03'!K51+'B04'!K51+'B0 5'!K51+'B06'!K51+'B07'!K51+'B08'!K51+'B09'!K51+'B10'!K51</f>
        <v>0</v>
      </c>
    </row>
    <row r="52" spans="1:13">
      <c r="A52" s="128" t="str">
        <f>'Obra Civil'!A51</f>
        <v>6.1.4</v>
      </c>
      <c r="B52" s="271" t="str">
        <f>'Obra Civil'!B51</f>
        <v>Porta de Madeira - P05 - com ferragens, conforme projeto de esquadrias</v>
      </c>
      <c r="C52" s="272"/>
      <c r="D52" s="273"/>
      <c r="E52" s="129" t="str">
        <f>'Obra Civil'!C51</f>
        <v>und</v>
      </c>
      <c r="F52" s="130">
        <f>'Obra Civil'!G51</f>
        <v>265.3</v>
      </c>
      <c r="G52" s="131">
        <f>'Obra Civil'!D51</f>
        <v>9</v>
      </c>
      <c r="H52" s="132">
        <v>0</v>
      </c>
      <c r="I52" s="132">
        <v>0</v>
      </c>
      <c r="J52" s="132">
        <f t="shared" si="0"/>
        <v>2387.7000000000003</v>
      </c>
      <c r="K52" s="132">
        <f t="shared" si="1"/>
        <v>0</v>
      </c>
      <c r="L52" s="133">
        <f t="shared" si="2"/>
        <v>0</v>
      </c>
      <c r="M52" s="142">
        <f>'B01'!K52+'B02'!K52+'B03'!K52+'B04'!K52+'B0 5'!K52+'B06'!K52+'B07'!K52+'B08'!K52+'B09'!K52+'B10'!K52</f>
        <v>0</v>
      </c>
    </row>
    <row r="53" spans="1:13">
      <c r="A53" s="128" t="str">
        <f>'Obra Civil'!A52</f>
        <v>6.1.5</v>
      </c>
      <c r="B53" s="271" t="str">
        <f>'Obra Civil'!B52</f>
        <v>Porta de Madeira - PM04B - com ferragens, conforme projeto de esquadrias</v>
      </c>
      <c r="C53" s="272"/>
      <c r="D53" s="273"/>
      <c r="E53" s="129" t="str">
        <f>'Obra Civil'!C52</f>
        <v>und</v>
      </c>
      <c r="F53" s="130">
        <f>'Obra Civil'!G52</f>
        <v>203.35</v>
      </c>
      <c r="G53" s="131">
        <f>'Obra Civil'!D52</f>
        <v>2</v>
      </c>
      <c r="H53" s="132">
        <v>0</v>
      </c>
      <c r="I53" s="132">
        <v>0</v>
      </c>
      <c r="J53" s="132">
        <f t="shared" si="0"/>
        <v>406.7</v>
      </c>
      <c r="K53" s="132">
        <f t="shared" si="1"/>
        <v>0</v>
      </c>
      <c r="L53" s="133">
        <f t="shared" si="2"/>
        <v>0</v>
      </c>
      <c r="M53" s="142">
        <f>'B01'!K53+'B02'!K53+'B03'!K53+'B04'!K53+'B0 5'!K53+'B06'!K53+'B07'!K53+'B08'!K53+'B09'!K53+'B10'!K53</f>
        <v>0</v>
      </c>
    </row>
    <row r="54" spans="1:13">
      <c r="A54" s="128" t="str">
        <f>'Obra Civil'!A53</f>
        <v>6.1.6</v>
      </c>
      <c r="B54" s="271" t="str">
        <f>'Obra Civil'!B53</f>
        <v>Porta de Madeira - PM04C - com ferragens, conforme projeto de esquadrias</v>
      </c>
      <c r="C54" s="272"/>
      <c r="D54" s="273"/>
      <c r="E54" s="129" t="str">
        <f>'Obra Civil'!C53</f>
        <v>und</v>
      </c>
      <c r="F54" s="130">
        <f>'Obra Civil'!G53</f>
        <v>233.58</v>
      </c>
      <c r="G54" s="131">
        <f>'Obra Civil'!D53</f>
        <v>2</v>
      </c>
      <c r="H54" s="132">
        <v>0</v>
      </c>
      <c r="I54" s="132">
        <v>0</v>
      </c>
      <c r="J54" s="132">
        <f t="shared" si="0"/>
        <v>467.16</v>
      </c>
      <c r="K54" s="132">
        <f t="shared" si="1"/>
        <v>0</v>
      </c>
      <c r="L54" s="133">
        <f t="shared" si="2"/>
        <v>0</v>
      </c>
      <c r="M54" s="142">
        <f>'B01'!K54+'B02'!K54+'B03'!K54+'B04'!K54+'B0 5'!K54+'B06'!K54+'B07'!K54+'B08'!K54+'B09'!K54+'B10'!K54</f>
        <v>0</v>
      </c>
    </row>
    <row r="55" spans="1:13">
      <c r="A55" s="128" t="str">
        <f>'Obra Civil'!A54</f>
        <v>6.1.7</v>
      </c>
      <c r="B55" s="271" t="str">
        <f>'Obra Civil'!B54</f>
        <v xml:space="preserve">Porta de Madeira - Banheiros e Sanitários completa inclusive targeta metálica </v>
      </c>
      <c r="C55" s="272"/>
      <c r="D55" s="273"/>
      <c r="E55" s="129" t="str">
        <f>'Obra Civil'!C54</f>
        <v>und</v>
      </c>
      <c r="F55" s="130">
        <f>'Obra Civil'!G54</f>
        <v>265.98</v>
      </c>
      <c r="G55" s="131">
        <f>'Obra Civil'!D54</f>
        <v>13</v>
      </c>
      <c r="H55" s="132">
        <v>0</v>
      </c>
      <c r="I55" s="132">
        <v>0</v>
      </c>
      <c r="J55" s="132">
        <f t="shared" si="0"/>
        <v>3457.7400000000002</v>
      </c>
      <c r="K55" s="132">
        <f t="shared" si="1"/>
        <v>0</v>
      </c>
      <c r="L55" s="133">
        <f t="shared" si="2"/>
        <v>0</v>
      </c>
      <c r="M55" s="142">
        <f>'B01'!K55+'B02'!K55+'B03'!K55+'B04'!K55+'B0 5'!K55+'B06'!K55+'B07'!K55+'B08'!K55+'B09'!K55+'B10'!K55</f>
        <v>0</v>
      </c>
    </row>
    <row r="56" spans="1:13">
      <c r="A56" s="151" t="str">
        <f>'Obra Civil'!A55</f>
        <v>6.2</v>
      </c>
      <c r="B56" s="303" t="str">
        <f>'Obra Civil'!B55</f>
        <v>PORTAS DE FERRO</v>
      </c>
      <c r="C56" s="304"/>
      <c r="D56" s="305"/>
      <c r="E56" s="152"/>
      <c r="F56" s="153"/>
      <c r="G56" s="154"/>
      <c r="H56" s="155"/>
      <c r="I56" s="155"/>
      <c r="J56" s="155"/>
      <c r="K56" s="155"/>
      <c r="L56" s="156"/>
      <c r="M56" s="142">
        <f>'B01'!K56+'B02'!K56+'B03'!K56+'B04'!K56+'B0 5'!K56+'B06'!K56+'B07'!K56+'B08'!K56+'B09'!K56+'B10'!K56</f>
        <v>0</v>
      </c>
    </row>
    <row r="57" spans="1:13">
      <c r="A57" s="128" t="str">
        <f>'Obra Civil'!A56</f>
        <v>6.2.1</v>
      </c>
      <c r="B57" s="271" t="str">
        <f>'Obra Civil'!B56</f>
        <v>Porta de Ferro - PF1 - com ferragens, conforme projeto de esquadrias</v>
      </c>
      <c r="C57" s="272"/>
      <c r="D57" s="273"/>
      <c r="E57" s="129" t="str">
        <f>'Obra Civil'!C56</f>
        <v>m²</v>
      </c>
      <c r="F57" s="130">
        <f>'Obra Civil'!G56</f>
        <v>217.13</v>
      </c>
      <c r="G57" s="131">
        <f>'Obra Civil'!D56</f>
        <v>1</v>
      </c>
      <c r="H57" s="132">
        <v>0</v>
      </c>
      <c r="I57" s="132">
        <v>0</v>
      </c>
      <c r="J57" s="132">
        <f t="shared" ref="J57:J65" si="3">F57*G57</f>
        <v>217.13</v>
      </c>
      <c r="K57" s="132">
        <f t="shared" ref="K57:K65" si="4">H57*F57</f>
        <v>0</v>
      </c>
      <c r="L57" s="133">
        <f t="shared" ref="L57:L65" si="5">I57*F57</f>
        <v>0</v>
      </c>
      <c r="M57" s="142">
        <f>'B01'!K57+'B02'!K57+'B03'!K57+'B04'!K57+'B0 5'!K57+'B06'!K57+'B07'!K57+'B08'!K57+'B09'!K57+'B10'!K57</f>
        <v>0</v>
      </c>
    </row>
    <row r="58" spans="1:13">
      <c r="A58" s="128" t="str">
        <f>'Obra Civil'!A57</f>
        <v>6.2.2</v>
      </c>
      <c r="B58" s="271" t="str">
        <f>'Obra Civil'!B57</f>
        <v>Porta de Ferro - PF2 - com ferragens, conforme projeto de esquadrias</v>
      </c>
      <c r="C58" s="272"/>
      <c r="D58" s="273"/>
      <c r="E58" s="129" t="str">
        <f>'Obra Civil'!C57</f>
        <v>m²</v>
      </c>
      <c r="F58" s="130">
        <f>'Obra Civil'!G57</f>
        <v>134.5</v>
      </c>
      <c r="G58" s="131">
        <f>'Obra Civil'!D57</f>
        <v>1</v>
      </c>
      <c r="H58" s="132">
        <v>0</v>
      </c>
      <c r="I58" s="132">
        <v>0</v>
      </c>
      <c r="J58" s="132">
        <f t="shared" si="3"/>
        <v>134.5</v>
      </c>
      <c r="K58" s="132">
        <f t="shared" si="4"/>
        <v>0</v>
      </c>
      <c r="L58" s="133">
        <f t="shared" si="5"/>
        <v>0</v>
      </c>
      <c r="M58" s="142">
        <f>'B01'!K58+'B02'!K58+'B03'!K58+'B04'!K58+'B0 5'!K58+'B06'!K58+'B07'!K58+'B08'!K58+'B09'!K58+'B10'!K58</f>
        <v>0</v>
      </c>
    </row>
    <row r="59" spans="1:13">
      <c r="A59" s="125" t="str">
        <f>'Obra Civil'!A58</f>
        <v>6.3</v>
      </c>
      <c r="B59" s="291" t="str">
        <f>'Obra Civil'!B58</f>
        <v>JANELAS DE FERRO</v>
      </c>
      <c r="C59" s="292"/>
      <c r="D59" s="293"/>
      <c r="E59" s="129"/>
      <c r="F59" s="130">
        <f>'Obra Civil'!G58</f>
        <v>0</v>
      </c>
      <c r="G59" s="131">
        <f>'Obra Civil'!D58</f>
        <v>0</v>
      </c>
      <c r="H59" s="132">
        <v>0</v>
      </c>
      <c r="I59" s="132">
        <v>0</v>
      </c>
      <c r="J59" s="132">
        <f t="shared" si="3"/>
        <v>0</v>
      </c>
      <c r="K59" s="132">
        <f t="shared" si="4"/>
        <v>0</v>
      </c>
      <c r="L59" s="133">
        <f t="shared" si="5"/>
        <v>0</v>
      </c>
      <c r="M59" s="142">
        <f>'B01'!K59+'B02'!K59+'B03'!K59+'B04'!K59+'B0 5'!K59+'B06'!K59+'B07'!K59+'B08'!K59+'B09'!K59+'B10'!K59</f>
        <v>0</v>
      </c>
    </row>
    <row r="60" spans="1:13" ht="20.25" customHeight="1">
      <c r="A60" s="128" t="str">
        <f>'Obra Civil'!A59</f>
        <v>6.3.1</v>
      </c>
      <c r="B60" s="294" t="str">
        <f>'Obra Civil'!B59</f>
        <v xml:space="preserve">Janela de Ferro EF-17-A - com ferragens, conforme projeto de esquadrias - Basculante - inclusive vidro 4mm </v>
      </c>
      <c r="C60" s="295"/>
      <c r="D60" s="296"/>
      <c r="E60" s="129" t="str">
        <f>'Obra Civil'!C59</f>
        <v>m²</v>
      </c>
      <c r="F60" s="130">
        <f>'Obra Civil'!G59</f>
        <v>278.12</v>
      </c>
      <c r="G60" s="131">
        <f>'Obra Civil'!D59</f>
        <v>3.6</v>
      </c>
      <c r="H60" s="132">
        <v>3.6</v>
      </c>
      <c r="I60" s="132">
        <v>3.6</v>
      </c>
      <c r="J60" s="132">
        <f t="shared" si="3"/>
        <v>1001.2320000000001</v>
      </c>
      <c r="K60" s="132">
        <f t="shared" si="4"/>
        <v>1001.2320000000001</v>
      </c>
      <c r="L60" s="133">
        <f t="shared" si="5"/>
        <v>1001.2320000000001</v>
      </c>
      <c r="M60" s="142">
        <f>'B01'!K60+'B02'!K60+'B03'!K60+'B04'!K60+'B0 5'!K60+'B06'!K60+'B07'!K60+'B08'!K60+'B09'!K60+'B10'!K60</f>
        <v>1001.2320000000001</v>
      </c>
    </row>
    <row r="61" spans="1:13" ht="21.75" customHeight="1">
      <c r="A61" s="128" t="str">
        <f>'Obra Civil'!A60</f>
        <v>6.3.2</v>
      </c>
      <c r="B61" s="294" t="str">
        <f>'Obra Civil'!B60</f>
        <v xml:space="preserve">Janela de Ferro EF-17-B - com ferragens, conforme projeto de esquadrias - Basculante- inclusive vidro 4mm </v>
      </c>
      <c r="C61" s="295"/>
      <c r="D61" s="296"/>
      <c r="E61" s="129" t="str">
        <f>'Obra Civil'!C60</f>
        <v>m²</v>
      </c>
      <c r="F61" s="130">
        <f>'Obra Civil'!G60</f>
        <v>278.12</v>
      </c>
      <c r="G61" s="131">
        <f>'Obra Civil'!D60</f>
        <v>2.52</v>
      </c>
      <c r="H61" s="132">
        <v>2.52</v>
      </c>
      <c r="I61" s="132">
        <v>2.52</v>
      </c>
      <c r="J61" s="132">
        <f t="shared" si="3"/>
        <v>700.86239999999998</v>
      </c>
      <c r="K61" s="132">
        <f t="shared" si="4"/>
        <v>700.86239999999998</v>
      </c>
      <c r="L61" s="133">
        <f t="shared" si="5"/>
        <v>700.86239999999998</v>
      </c>
      <c r="M61" s="142">
        <f>'B01'!K61+'B02'!K61+'B03'!K61+'B04'!K61+'B0 5'!K61+'B06'!K61+'B07'!K61+'B08'!K61+'B09'!K61+'B10'!K61</f>
        <v>700.86239999999998</v>
      </c>
    </row>
    <row r="62" spans="1:13" ht="21.75" customHeight="1">
      <c r="A62" s="128" t="str">
        <f>'Obra Civil'!A61</f>
        <v>6.3.3</v>
      </c>
      <c r="B62" s="294" t="str">
        <f>'Obra Civil'!B61</f>
        <v xml:space="preserve">Janela de Ferro EF-19 - com ferragens, conforme projeto de esquadrias - Corrediça- inclusive vidro 4mm </v>
      </c>
      <c r="C62" s="295"/>
      <c r="D62" s="296"/>
      <c r="E62" s="129" t="str">
        <f>'Obra Civil'!C61</f>
        <v>m²</v>
      </c>
      <c r="F62" s="130">
        <f>'Obra Civil'!G61</f>
        <v>295.76</v>
      </c>
      <c r="G62" s="131">
        <f>'Obra Civil'!D61</f>
        <v>12.96</v>
      </c>
      <c r="H62" s="132">
        <v>12.96</v>
      </c>
      <c r="I62" s="132">
        <v>12.96</v>
      </c>
      <c r="J62" s="132">
        <f t="shared" si="3"/>
        <v>3833.0496000000003</v>
      </c>
      <c r="K62" s="132">
        <f t="shared" si="4"/>
        <v>3833.0496000000003</v>
      </c>
      <c r="L62" s="133">
        <f t="shared" si="5"/>
        <v>3833.0496000000003</v>
      </c>
      <c r="M62" s="142">
        <f>'B01'!K62+'B02'!K62+'B03'!K62+'B04'!K62+'B0 5'!K62+'B06'!K62+'B07'!K62+'B08'!K62+'B09'!K62+'B10'!K62</f>
        <v>3833.0496000000003</v>
      </c>
    </row>
    <row r="63" spans="1:13" ht="21" customHeight="1">
      <c r="A63" s="128" t="str">
        <f>'Obra Civil'!A62</f>
        <v>6.3.4</v>
      </c>
      <c r="B63" s="294" t="str">
        <f>'Obra Civil'!B62</f>
        <v xml:space="preserve">Janela de Ferro EF-28 - com ferragens, conforme projeto de esquadrias - Corrediça- inclusive vidro 4mm </v>
      </c>
      <c r="C63" s="295"/>
      <c r="D63" s="296"/>
      <c r="E63" s="129" t="str">
        <f>'Obra Civil'!C62</f>
        <v>m²</v>
      </c>
      <c r="F63" s="130">
        <f>'Obra Civil'!G62</f>
        <v>295.76</v>
      </c>
      <c r="G63" s="131">
        <f>'Obra Civil'!D62</f>
        <v>2.16</v>
      </c>
      <c r="H63" s="132">
        <v>2.16</v>
      </c>
      <c r="I63" s="132">
        <v>2.16</v>
      </c>
      <c r="J63" s="132">
        <f t="shared" si="3"/>
        <v>638.84159999999997</v>
      </c>
      <c r="K63" s="132">
        <f t="shared" si="4"/>
        <v>638.84159999999997</v>
      </c>
      <c r="L63" s="133">
        <f t="shared" si="5"/>
        <v>638.84159999999997</v>
      </c>
      <c r="M63" s="142">
        <f>'B01'!K63+'B02'!K63+'B03'!K63+'B04'!K63+'B0 5'!K63+'B06'!K63+'B07'!K63+'B08'!K63+'B09'!K63+'B10'!K63</f>
        <v>638.84159999999997</v>
      </c>
    </row>
    <row r="64" spans="1:13" ht="24.75" customHeight="1">
      <c r="A64" s="128" t="str">
        <f>'Obra Civil'!A63</f>
        <v>6.3.5</v>
      </c>
      <c r="B64" s="294" t="str">
        <f>'Obra Civil'!B63</f>
        <v xml:space="preserve">Janela de Ferro EF-31 - com ferragens, conforme projeto de esquadrias - Corrediça- inclusive vidro 4mm </v>
      </c>
      <c r="C64" s="295"/>
      <c r="D64" s="296"/>
      <c r="E64" s="129" t="str">
        <f>'Obra Civil'!C63</f>
        <v>m²</v>
      </c>
      <c r="F64" s="130">
        <f>'Obra Civil'!G63</f>
        <v>295.76</v>
      </c>
      <c r="G64" s="131">
        <f>'Obra Civil'!D63</f>
        <v>34.56</v>
      </c>
      <c r="H64" s="132">
        <v>34.56</v>
      </c>
      <c r="I64" s="132">
        <v>34.56</v>
      </c>
      <c r="J64" s="132">
        <f t="shared" si="3"/>
        <v>10221.4656</v>
      </c>
      <c r="K64" s="132">
        <f t="shared" si="4"/>
        <v>10221.4656</v>
      </c>
      <c r="L64" s="133">
        <f t="shared" si="5"/>
        <v>10221.4656</v>
      </c>
      <c r="M64" s="142">
        <f>'B01'!K64+'B02'!K64+'B03'!K64+'B04'!K64+'B0 5'!K64+'B06'!K64+'B07'!K64+'B08'!K64+'B09'!K64+'B10'!K64</f>
        <v>10221.4656</v>
      </c>
    </row>
    <row r="65" spans="1:13" ht="23.25" customHeight="1">
      <c r="A65" s="128" t="str">
        <f>'Obra Civil'!A64</f>
        <v>6.3.6</v>
      </c>
      <c r="B65" s="294" t="str">
        <f>'Obra Civil'!B64</f>
        <v>Janela de Ferro EF-32 - com ferragens, conforme projeto de esquadrias - Basculante- inclusive vidro 4mm</v>
      </c>
      <c r="C65" s="295"/>
      <c r="D65" s="296"/>
      <c r="E65" s="129" t="str">
        <f>'Obra Civil'!C64</f>
        <v>m²</v>
      </c>
      <c r="F65" s="130">
        <f>'Obra Civil'!G64</f>
        <v>278.12</v>
      </c>
      <c r="G65" s="131">
        <f>'Obra Civil'!D64</f>
        <v>8.2799999999999994</v>
      </c>
      <c r="H65" s="132">
        <v>8.2799999999999994</v>
      </c>
      <c r="I65" s="132">
        <v>8.2799999999999994</v>
      </c>
      <c r="J65" s="132">
        <f t="shared" si="3"/>
        <v>2302.8335999999999</v>
      </c>
      <c r="K65" s="132">
        <f t="shared" si="4"/>
        <v>2302.8335999999999</v>
      </c>
      <c r="L65" s="133">
        <f t="shared" si="5"/>
        <v>2302.8335999999999</v>
      </c>
      <c r="M65" s="142">
        <f>'B01'!K65+'B02'!K65+'B03'!K65+'B04'!K65+'B0 5'!K65+'B06'!K65+'B07'!K65+'B08'!K65+'B09'!K65+'B10'!K65</f>
        <v>2302.8335999999999</v>
      </c>
    </row>
    <row r="66" spans="1:13" ht="11.25" customHeight="1">
      <c r="A66" s="128" t="str">
        <f>'Obra Civil'!A65</f>
        <v>6.4</v>
      </c>
      <c r="B66" s="271" t="str">
        <f>'Obra Civil'!B65</f>
        <v>FECHAMENTO DE MEIA-PAREDE (CRECHE I)</v>
      </c>
      <c r="C66" s="272"/>
      <c r="D66" s="273"/>
      <c r="E66" s="129"/>
      <c r="F66" s="130"/>
      <c r="G66" s="131"/>
      <c r="H66" s="132"/>
      <c r="I66" s="132"/>
      <c r="J66" s="132"/>
      <c r="K66" s="132"/>
      <c r="L66" s="133"/>
      <c r="M66" s="142">
        <f>'B01'!K66+'B02'!K66+'B03'!K66+'B04'!K66+'B0 5'!K66+'B06'!K66+'B07'!K66+'B08'!K66+'B09'!K66+'B10'!K66</f>
        <v>0</v>
      </c>
    </row>
    <row r="67" spans="1:13" ht="12.75" customHeight="1">
      <c r="A67" s="128" t="str">
        <f>'Obra Civil'!A66</f>
        <v>6.4.1</v>
      </c>
      <c r="B67" s="271" t="str">
        <f>'Obra Civil'!B66</f>
        <v>Estrutura metálica com vidro fixo 8 mm</v>
      </c>
      <c r="C67" s="272"/>
      <c r="D67" s="273"/>
      <c r="E67" s="129" t="str">
        <f>'Obra Civil'!C66</f>
        <v>m²</v>
      </c>
      <c r="F67" s="130">
        <f>'Obra Civil'!G66</f>
        <v>198.76</v>
      </c>
      <c r="G67" s="131">
        <f>'Obra Civil'!D66</f>
        <v>5.75</v>
      </c>
      <c r="H67" s="132">
        <v>0</v>
      </c>
      <c r="I67" s="132">
        <v>0</v>
      </c>
      <c r="J67" s="132">
        <f t="shared" ref="J67:J72" si="6">F67*G67</f>
        <v>1142.8699999999999</v>
      </c>
      <c r="K67" s="132">
        <f t="shared" ref="K67:K72" si="7">H67*F67</f>
        <v>0</v>
      </c>
      <c r="L67" s="133">
        <f t="shared" ref="L67:L72" si="8">I67*F67</f>
        <v>0</v>
      </c>
      <c r="M67" s="142">
        <f>'B01'!K67+'B02'!K67+'B03'!K67+'B04'!K67+'B0 5'!K67+'B06'!K67+'B07'!K67+'B08'!K67+'B09'!K67+'B10'!K67</f>
        <v>0</v>
      </c>
    </row>
    <row r="68" spans="1:13">
      <c r="A68" s="143" t="str">
        <f>'Obra Civil'!A68</f>
        <v>7.0</v>
      </c>
      <c r="B68" s="268" t="str">
        <f>'Obra Civil'!B68</f>
        <v xml:space="preserve">COBERTURA </v>
      </c>
      <c r="C68" s="269"/>
      <c r="D68" s="270"/>
      <c r="E68" s="146"/>
      <c r="F68" s="147">
        <f>'Obra Civil'!G68</f>
        <v>0</v>
      </c>
      <c r="G68" s="148">
        <f>'Obra Civil'!D68</f>
        <v>0</v>
      </c>
      <c r="H68" s="149">
        <v>0</v>
      </c>
      <c r="I68" s="149">
        <v>0</v>
      </c>
      <c r="J68" s="149">
        <f t="shared" si="6"/>
        <v>0</v>
      </c>
      <c r="K68" s="149">
        <f t="shared" si="7"/>
        <v>0</v>
      </c>
      <c r="L68" s="150">
        <f t="shared" si="8"/>
        <v>0</v>
      </c>
      <c r="M68" s="142">
        <f>'B01'!K68+'B02'!K68+'B03'!K68+'B04'!K68+'B0 5'!K68+'B06'!K68+'B07'!K68+'B08'!K68+'B09'!K68+'B10'!K68</f>
        <v>0</v>
      </c>
    </row>
    <row r="69" spans="1:13" ht="14.25" customHeight="1">
      <c r="A69" s="128" t="str">
        <f>'Obra Civil'!A69</f>
        <v>7.1</v>
      </c>
      <c r="B69" s="271" t="str">
        <f>'Obra Civil'!B69</f>
        <v xml:space="preserve">Estrutura de Madeira aparelhada com tesoura vão de 3,0 a 7,0 m para telha cerâmica </v>
      </c>
      <c r="C69" s="272"/>
      <c r="D69" s="273"/>
      <c r="E69" s="129" t="str">
        <f>'Obra Civil'!C69</f>
        <v>m²</v>
      </c>
      <c r="F69" s="130">
        <f>'Obra Civil'!G69</f>
        <v>29.94</v>
      </c>
      <c r="G69" s="131">
        <f>'Obra Civil'!D69</f>
        <v>595.08000000000004</v>
      </c>
      <c r="H69" s="132">
        <v>0</v>
      </c>
      <c r="I69" s="132">
        <v>595.08000000000004</v>
      </c>
      <c r="J69" s="132">
        <f t="shared" si="6"/>
        <v>17816.695200000002</v>
      </c>
      <c r="K69" s="132">
        <f t="shared" si="7"/>
        <v>0</v>
      </c>
      <c r="L69" s="133">
        <f t="shared" si="8"/>
        <v>17816.695200000002</v>
      </c>
      <c r="M69" s="142">
        <f>'B01'!K69+'B02'!K69+'B03'!K69+'B04'!K69+'B0 5'!K69+'B06'!K69+'B07'!K69+'B08'!K69+'B09'!K69+'B10'!K69</f>
        <v>17816.695200000002</v>
      </c>
    </row>
    <row r="70" spans="1:13">
      <c r="A70" s="128" t="str">
        <f>'Obra Civil'!A70</f>
        <v>7.2</v>
      </c>
      <c r="B70" s="271" t="str">
        <f>'Obra Civil'!B70</f>
        <v xml:space="preserve">Cobertura em telha cerâmica tipo capa e canal </v>
      </c>
      <c r="C70" s="272"/>
      <c r="D70" s="273"/>
      <c r="E70" s="129" t="str">
        <f>'Obra Civil'!C70</f>
        <v>m²</v>
      </c>
      <c r="F70" s="130">
        <f>'Obra Civil'!G70</f>
        <v>39.06</v>
      </c>
      <c r="G70" s="131">
        <f>'Obra Civil'!D70</f>
        <v>595.08000000000004</v>
      </c>
      <c r="H70" s="132">
        <v>0</v>
      </c>
      <c r="I70" s="132">
        <v>595.08000000000004</v>
      </c>
      <c r="J70" s="132">
        <f t="shared" si="6"/>
        <v>23243.824800000002</v>
      </c>
      <c r="K70" s="132">
        <f t="shared" si="7"/>
        <v>0</v>
      </c>
      <c r="L70" s="133">
        <f t="shared" si="8"/>
        <v>23243.824800000002</v>
      </c>
      <c r="M70" s="142">
        <f>'B01'!K70+'B02'!K70+'B03'!K70+'B04'!K70+'B0 5'!K70+'B06'!K70+'B07'!K70+'B08'!K70+'B09'!K70+'B10'!K70</f>
        <v>23243.824800000002</v>
      </c>
    </row>
    <row r="71" spans="1:13">
      <c r="A71" s="128" t="str">
        <f>'Obra Civil'!A71</f>
        <v>7.3</v>
      </c>
      <c r="B71" s="271" t="str">
        <f>'Obra Civil'!B71</f>
        <v xml:space="preserve">Cumeeira com telha cerâmica emboçada com argamassa traço 1:2:8 </v>
      </c>
      <c r="C71" s="272"/>
      <c r="D71" s="273"/>
      <c r="E71" s="129" t="str">
        <f>'Obra Civil'!C71</f>
        <v>m</v>
      </c>
      <c r="F71" s="130">
        <f>'Obra Civil'!G71</f>
        <v>12.97</v>
      </c>
      <c r="G71" s="131">
        <f>'Obra Civil'!D71</f>
        <v>159</v>
      </c>
      <c r="H71" s="132">
        <v>0</v>
      </c>
      <c r="I71" s="132">
        <v>159</v>
      </c>
      <c r="J71" s="132">
        <f t="shared" si="6"/>
        <v>2062.23</v>
      </c>
      <c r="K71" s="132">
        <f t="shared" si="7"/>
        <v>0</v>
      </c>
      <c r="L71" s="133">
        <f t="shared" si="8"/>
        <v>2062.23</v>
      </c>
      <c r="M71" s="142">
        <f>'B01'!K71+'B02'!K71+'B03'!K71+'B04'!K71+'B0 5'!K71+'B06'!K71+'B07'!K71+'B08'!K71+'B09'!K71+'B10'!K71</f>
        <v>2062.23</v>
      </c>
    </row>
    <row r="72" spans="1:13" ht="15.75" customHeight="1">
      <c r="A72" s="128" t="str">
        <f>'Obra Civil'!A72</f>
        <v>7.4</v>
      </c>
      <c r="B72" s="271" t="str">
        <f>'Obra Civil'!B72</f>
        <v>Calha em chapa de aço galvanizado nr. 24 desenvolvimento 33 cm</v>
      </c>
      <c r="C72" s="272"/>
      <c r="D72" s="273"/>
      <c r="E72" s="129" t="str">
        <f>'Obra Civil'!C72</f>
        <v>m</v>
      </c>
      <c r="F72" s="130">
        <f>'Obra Civil'!G72</f>
        <v>22.07</v>
      </c>
      <c r="G72" s="131">
        <f>'Obra Civil'!D72</f>
        <v>6.5</v>
      </c>
      <c r="H72" s="132">
        <v>0</v>
      </c>
      <c r="I72" s="132">
        <v>6.5</v>
      </c>
      <c r="J72" s="132">
        <f t="shared" si="6"/>
        <v>143.45500000000001</v>
      </c>
      <c r="K72" s="132">
        <f t="shared" si="7"/>
        <v>0</v>
      </c>
      <c r="L72" s="133">
        <f t="shared" si="8"/>
        <v>143.45500000000001</v>
      </c>
      <c r="M72" s="142">
        <f>'B01'!K72+'B02'!K72+'B03'!K72+'B04'!K72+'B0 5'!K72+'B06'!K72+'B07'!K72+'B08'!K72+'B09'!K72+'B10'!K72</f>
        <v>143.45500000000001</v>
      </c>
    </row>
    <row r="73" spans="1:13">
      <c r="A73" s="143" t="str">
        <f>'Obra Civil'!A74</f>
        <v>8.0</v>
      </c>
      <c r="B73" s="268" t="str">
        <f>'Obra Civil'!B74</f>
        <v xml:space="preserve">IMPERMEABILIZAÇÀO </v>
      </c>
      <c r="C73" s="269"/>
      <c r="D73" s="270"/>
      <c r="E73" s="146"/>
      <c r="F73" s="147"/>
      <c r="G73" s="148"/>
      <c r="H73" s="149"/>
      <c r="I73" s="149"/>
      <c r="J73" s="149"/>
      <c r="K73" s="149"/>
      <c r="L73" s="150"/>
      <c r="M73" s="142">
        <f>'B01'!K73+'B02'!K73+'B03'!K73+'B04'!K73+'B0 5'!K73+'B06'!K73+'B07'!K73+'B08'!K73+'B09'!K73+'B10'!K73</f>
        <v>0</v>
      </c>
    </row>
    <row r="74" spans="1:13">
      <c r="A74" s="128" t="str">
        <f>'Obra Civil'!A75</f>
        <v>8.1</v>
      </c>
      <c r="B74" s="271" t="str">
        <f>'Obra Civil'!B75</f>
        <v xml:space="preserve">Impermeabilização com tinta betuminosa em fundações, baldrames e muros de arrimo </v>
      </c>
      <c r="C74" s="272"/>
      <c r="D74" s="273"/>
      <c r="E74" s="129" t="str">
        <f>'Obra Civil'!C75</f>
        <v>m²</v>
      </c>
      <c r="F74" s="130">
        <f>'Obra Civil'!G75</f>
        <v>6.35</v>
      </c>
      <c r="G74" s="131">
        <f>'Obra Civil'!D75</f>
        <v>148.52000000000001</v>
      </c>
      <c r="H74" s="132">
        <v>0</v>
      </c>
      <c r="I74" s="132">
        <v>148.52000000000001</v>
      </c>
      <c r="J74" s="132">
        <f>F74*G74</f>
        <v>943.10199999999998</v>
      </c>
      <c r="K74" s="132">
        <f>H74*F74</f>
        <v>0</v>
      </c>
      <c r="L74" s="133">
        <f>I74*F74</f>
        <v>943.10199999999998</v>
      </c>
      <c r="M74" s="142">
        <f>'B01'!K74+'B02'!K74+'B03'!K74+'B04'!K74+'B0 5'!K74+'B06'!K74+'B07'!K74+'B08'!K74+'B09'!K74+'B10'!K74</f>
        <v>943.10199999999998</v>
      </c>
    </row>
    <row r="75" spans="1:13">
      <c r="A75" s="128" t="str">
        <f>'Obra Civil'!A76</f>
        <v>8.2</v>
      </c>
      <c r="B75" s="271" t="str">
        <f>'Obra Civil'!B76</f>
        <v>Impermeabilização de calhas de concreto com mastique betuminoso a frio</v>
      </c>
      <c r="C75" s="272"/>
      <c r="D75" s="273"/>
      <c r="E75" s="129" t="str">
        <f>'Obra Civil'!C76</f>
        <v>m</v>
      </c>
      <c r="F75" s="130">
        <f>'Obra Civil'!G76</f>
        <v>19.350000000000001</v>
      </c>
      <c r="G75" s="131">
        <f>'Obra Civil'!D76</f>
        <v>239.33</v>
      </c>
      <c r="H75" s="132">
        <v>0</v>
      </c>
      <c r="I75" s="132">
        <v>239.33</v>
      </c>
      <c r="J75" s="132">
        <f>F75*G75</f>
        <v>4631.0355000000009</v>
      </c>
      <c r="K75" s="132">
        <f>H75*F75</f>
        <v>0</v>
      </c>
      <c r="L75" s="133">
        <f>I75*F75</f>
        <v>4631.0355000000009</v>
      </c>
      <c r="M75" s="142">
        <f>'B01'!K75+'B02'!K75+'B03'!K75+'B04'!K75+'B0 5'!K75+'B06'!K75+'B07'!K75+'B08'!K75+'B09'!K75+'B10'!K75</f>
        <v>4631.0355000000009</v>
      </c>
    </row>
    <row r="76" spans="1:13">
      <c r="A76" s="143" t="str">
        <f>'Obra Civil'!A78</f>
        <v>9.0</v>
      </c>
      <c r="B76" s="268" t="str">
        <f>'Obra Civil'!B78</f>
        <v>REVESTIMENTOS DE PAREDES</v>
      </c>
      <c r="C76" s="269"/>
      <c r="D76" s="270"/>
      <c r="E76" s="146"/>
      <c r="F76" s="147"/>
      <c r="G76" s="148"/>
      <c r="H76" s="149"/>
      <c r="I76" s="149"/>
      <c r="J76" s="149"/>
      <c r="K76" s="149"/>
      <c r="L76" s="150"/>
      <c r="M76" s="142">
        <f>'B01'!K76+'B02'!K76+'B03'!K76+'B04'!K76+'B0 5'!K76+'B06'!K76+'B07'!K76+'B08'!K76+'B09'!K76+'B10'!K76</f>
        <v>0</v>
      </c>
    </row>
    <row r="77" spans="1:13">
      <c r="A77" s="128" t="str">
        <f>'Obra Civil'!A79</f>
        <v>9.1</v>
      </c>
      <c r="B77" s="271" t="str">
        <f>'Obra Civil'!B79</f>
        <v xml:space="preserve">Chapisco de aderência em paredes internas e externas </v>
      </c>
      <c r="C77" s="272"/>
      <c r="D77" s="273"/>
      <c r="E77" s="129" t="str">
        <f>'Obra Civil'!C79</f>
        <v>m²</v>
      </c>
      <c r="F77" s="130">
        <f>'Obra Civil'!G79</f>
        <v>2</v>
      </c>
      <c r="G77" s="131">
        <f>'Obra Civil'!D79</f>
        <v>1872.27</v>
      </c>
      <c r="H77" s="132">
        <v>0</v>
      </c>
      <c r="I77" s="132">
        <v>1872.27</v>
      </c>
      <c r="J77" s="132">
        <f t="shared" ref="J77:J98" si="9">F77*G77</f>
        <v>3744.54</v>
      </c>
      <c r="K77" s="132">
        <f t="shared" ref="K77:K98" si="10">H77*F77</f>
        <v>0</v>
      </c>
      <c r="L77" s="133">
        <f t="shared" ref="L77:L98" si="11">I77*F77</f>
        <v>3744.54</v>
      </c>
      <c r="M77" s="142">
        <f>'B01'!K77+'B02'!K77+'B03'!K77+'B04'!K77+'B0 5'!K77+'B06'!K77+'B07'!K77+'B08'!K77+'B09'!K77+'B10'!K77</f>
        <v>3744.54</v>
      </c>
    </row>
    <row r="78" spans="1:13">
      <c r="A78" s="128" t="str">
        <f>'Obra Civil'!A80</f>
        <v>9.2</v>
      </c>
      <c r="B78" s="271" t="str">
        <f>'Obra Civil'!B80</f>
        <v>Chapisco de aderência em lajes prémoldadas</v>
      </c>
      <c r="C78" s="272"/>
      <c r="D78" s="273"/>
      <c r="E78" s="129" t="str">
        <f>'Obra Civil'!C80</f>
        <v>m²</v>
      </c>
      <c r="F78" s="130">
        <f>'Obra Civil'!G80</f>
        <v>4</v>
      </c>
      <c r="G78" s="131">
        <f>'Obra Civil'!D80</f>
        <v>617.89</v>
      </c>
      <c r="H78" s="132">
        <v>0</v>
      </c>
      <c r="I78" s="132">
        <v>617.89</v>
      </c>
      <c r="J78" s="132">
        <f t="shared" si="9"/>
        <v>2471.56</v>
      </c>
      <c r="K78" s="132">
        <f t="shared" si="10"/>
        <v>0</v>
      </c>
      <c r="L78" s="133">
        <f t="shared" si="11"/>
        <v>2471.56</v>
      </c>
      <c r="M78" s="142">
        <f>'B01'!K78+'B02'!K78+'B03'!K78+'B04'!K78+'B0 5'!K78+'B06'!K78+'B07'!K78+'B08'!K78+'B09'!K78+'B10'!K78</f>
        <v>2471.56</v>
      </c>
    </row>
    <row r="79" spans="1:13">
      <c r="A79" s="128" t="str">
        <f>'Obra Civil'!A81</f>
        <v>9.3</v>
      </c>
      <c r="B79" s="271" t="str">
        <f>'Obra Civil'!B81</f>
        <v xml:space="preserve">Emboço para paredes internas e externas traço 1:5 preparo manual - espessura 2,0 cm </v>
      </c>
      <c r="C79" s="272"/>
      <c r="D79" s="273"/>
      <c r="E79" s="129" t="str">
        <f>'Obra Civil'!C81</f>
        <v>m²</v>
      </c>
      <c r="F79" s="130">
        <f>'Obra Civil'!G81</f>
        <v>11</v>
      </c>
      <c r="G79" s="131">
        <f>'Obra Civil'!D81</f>
        <v>698.15</v>
      </c>
      <c r="H79" s="132">
        <v>0</v>
      </c>
      <c r="I79" s="132">
        <v>698.15</v>
      </c>
      <c r="J79" s="132">
        <f t="shared" si="9"/>
        <v>7679.65</v>
      </c>
      <c r="K79" s="132">
        <f t="shared" si="10"/>
        <v>0</v>
      </c>
      <c r="L79" s="133">
        <f t="shared" si="11"/>
        <v>7679.65</v>
      </c>
      <c r="M79" s="142">
        <f>'B01'!K79+'B02'!K79+'B03'!K79+'B04'!K79+'B0 5'!K79+'B06'!K79+'B07'!K79+'B08'!K79+'B09'!K79+'B10'!K79</f>
        <v>7679.65</v>
      </c>
    </row>
    <row r="80" spans="1:13">
      <c r="A80" s="128" t="str">
        <f>'Obra Civil'!A82</f>
        <v>9.4</v>
      </c>
      <c r="B80" s="271" t="str">
        <f>'Obra Civil'!B82</f>
        <v xml:space="preserve">Reboco tipo paulista para paredes internas e externas  - espessura 2,0 cm </v>
      </c>
      <c r="C80" s="272"/>
      <c r="D80" s="273"/>
      <c r="E80" s="129" t="str">
        <f>'Obra Civil'!C82</f>
        <v>m²</v>
      </c>
      <c r="F80" s="130">
        <f>'Obra Civil'!G82</f>
        <v>12</v>
      </c>
      <c r="G80" s="131">
        <f>'Obra Civil'!D82</f>
        <v>1174.1199999999999</v>
      </c>
      <c r="H80" s="132"/>
      <c r="I80" s="132">
        <v>1174.1199999999999</v>
      </c>
      <c r="J80" s="132">
        <f t="shared" si="9"/>
        <v>14089.439999999999</v>
      </c>
      <c r="K80" s="132">
        <f t="shared" si="10"/>
        <v>0</v>
      </c>
      <c r="L80" s="133">
        <f t="shared" si="11"/>
        <v>14089.439999999999</v>
      </c>
      <c r="M80" s="142">
        <f>'B01'!K80+'B02'!K80+'B03'!K80+'B04'!K80+'B0 5'!K80+'B06'!K80+'B07'!K80+'B08'!K80+'B09'!K80+'B10'!K80</f>
        <v>14089.44</v>
      </c>
    </row>
    <row r="81" spans="1:13">
      <c r="A81" s="128" t="str">
        <f>'Obra Civil'!A83</f>
        <v>9.5</v>
      </c>
      <c r="B81" s="271" t="str">
        <f>'Obra Civil'!B83</f>
        <v xml:space="preserve">Reboco tipo paulista para lajes - espessura 2,0 cm </v>
      </c>
      <c r="C81" s="272"/>
      <c r="D81" s="273"/>
      <c r="E81" s="129" t="str">
        <f>'Obra Civil'!C83</f>
        <v>m²</v>
      </c>
      <c r="F81" s="130">
        <f>'Obra Civil'!G83</f>
        <v>12</v>
      </c>
      <c r="G81" s="131">
        <f>'Obra Civil'!D83</f>
        <v>617.89</v>
      </c>
      <c r="H81" s="132">
        <v>0</v>
      </c>
      <c r="I81" s="132">
        <v>617.89</v>
      </c>
      <c r="J81" s="132">
        <f t="shared" si="9"/>
        <v>7414.68</v>
      </c>
      <c r="K81" s="132">
        <f t="shared" si="10"/>
        <v>0</v>
      </c>
      <c r="L81" s="133">
        <f t="shared" si="11"/>
        <v>7414.68</v>
      </c>
      <c r="M81" s="142">
        <f>'B01'!K81+'B02'!K81+'B03'!K81+'B04'!K81+'B0 5'!K81+'B06'!K81+'B07'!K81+'B08'!K81+'B09'!K81+'B10'!K81</f>
        <v>7414.68</v>
      </c>
    </row>
    <row r="82" spans="1:13">
      <c r="A82" s="128" t="str">
        <f>'Obra Civil'!A84</f>
        <v>9.6</v>
      </c>
      <c r="B82" s="271" t="str">
        <f>'Obra Civil'!B84</f>
        <v xml:space="preserve">Revestimento cerâmico de paredes PEI III - cerâmica 20 x 20 cm - incl. rejunte - conforme projeto </v>
      </c>
      <c r="C82" s="272"/>
      <c r="D82" s="273"/>
      <c r="E82" s="129" t="str">
        <f>'Obra Civil'!C84</f>
        <v>m²</v>
      </c>
      <c r="F82" s="130">
        <f>'Obra Civil'!G84</f>
        <v>30.04</v>
      </c>
      <c r="G82" s="131">
        <f>'Obra Civil'!D84</f>
        <v>493.21</v>
      </c>
      <c r="H82" s="132">
        <v>0</v>
      </c>
      <c r="I82" s="132">
        <v>480</v>
      </c>
      <c r="J82" s="132">
        <f t="shared" si="9"/>
        <v>14816.028399999999</v>
      </c>
      <c r="K82" s="132">
        <f t="shared" si="10"/>
        <v>0</v>
      </c>
      <c r="L82" s="133">
        <f t="shared" si="11"/>
        <v>14419.199999999999</v>
      </c>
      <c r="M82" s="142">
        <f>'B01'!K82+'B02'!K82+'B03'!K82+'B04'!K82+'B0 5'!K82+'B06'!K82+'B07'!K82+'B08'!K82+'B09'!K82+'B10'!K82</f>
        <v>14419.2</v>
      </c>
    </row>
    <row r="83" spans="1:13">
      <c r="A83" s="128" t="str">
        <f>'Obra Civil'!A85</f>
        <v>9.7</v>
      </c>
      <c r="B83" s="271" t="str">
        <f>'Obra Civil'!B85</f>
        <v>Revestimento cerâmico de paredes PEI III - cerâmica 10 x 10 cm - incl. rejunte - conforme projeto</v>
      </c>
      <c r="C83" s="272"/>
      <c r="D83" s="273"/>
      <c r="E83" s="129" t="str">
        <f>'Obra Civil'!C85</f>
        <v>m²</v>
      </c>
      <c r="F83" s="130">
        <f>'Obra Civil'!G85</f>
        <v>29.33</v>
      </c>
      <c r="G83" s="131">
        <f>'Obra Civil'!D85</f>
        <v>204.94</v>
      </c>
      <c r="H83" s="132">
        <v>0</v>
      </c>
      <c r="I83" s="132">
        <v>190</v>
      </c>
      <c r="J83" s="132">
        <f t="shared" si="9"/>
        <v>6010.8901999999998</v>
      </c>
      <c r="K83" s="132">
        <f t="shared" si="10"/>
        <v>0</v>
      </c>
      <c r="L83" s="133">
        <f t="shared" si="11"/>
        <v>5572.7</v>
      </c>
      <c r="M83" s="142">
        <f>'B01'!K83+'B02'!K83+'B03'!K83+'B04'!K83+'B0 5'!K83+'B06'!K83+'B07'!K83+'B08'!K83+'B09'!K83+'B10'!K83</f>
        <v>5572.7</v>
      </c>
    </row>
    <row r="84" spans="1:13">
      <c r="A84" s="143" t="str">
        <f>'Obra Civil'!A87</f>
        <v>10.0</v>
      </c>
      <c r="B84" s="268" t="str">
        <f>'Obra Civil'!B87</f>
        <v xml:space="preserve">PAVIMENTAÇÃO </v>
      </c>
      <c r="C84" s="269"/>
      <c r="D84" s="270"/>
      <c r="E84" s="146"/>
      <c r="F84" s="147">
        <f>'Obra Civil'!G87</f>
        <v>0</v>
      </c>
      <c r="G84" s="148">
        <f>'Obra Civil'!D87</f>
        <v>0</v>
      </c>
      <c r="H84" s="149">
        <v>0</v>
      </c>
      <c r="I84" s="149">
        <v>0</v>
      </c>
      <c r="J84" s="149">
        <f t="shared" si="9"/>
        <v>0</v>
      </c>
      <c r="K84" s="149">
        <f t="shared" si="10"/>
        <v>0</v>
      </c>
      <c r="L84" s="150">
        <f t="shared" si="11"/>
        <v>0</v>
      </c>
      <c r="M84" s="142">
        <f>'B01'!K84+'B02'!K84+'B03'!K84+'B04'!K84+'B0 5'!K84+'B06'!K84+'B07'!K84+'B08'!K84+'B09'!K84+'B10'!K84</f>
        <v>0</v>
      </c>
    </row>
    <row r="85" spans="1:13">
      <c r="A85" s="128" t="str">
        <f>'Obra Civil'!A88</f>
        <v>10.1</v>
      </c>
      <c r="B85" s="271" t="str">
        <f>'Obra Civil'!B88</f>
        <v xml:space="preserve">Camada impermeabilizadora e=5cm </v>
      </c>
      <c r="C85" s="272"/>
      <c r="D85" s="273"/>
      <c r="E85" s="129" t="str">
        <f>'Obra Civil'!C88</f>
        <v>m²</v>
      </c>
      <c r="F85" s="130">
        <f>'Obra Civil'!G88</f>
        <v>12.88</v>
      </c>
      <c r="G85" s="131">
        <f>'Obra Civil'!D88</f>
        <v>739.05</v>
      </c>
      <c r="H85" s="132">
        <v>0</v>
      </c>
      <c r="I85" s="132">
        <v>739.05</v>
      </c>
      <c r="J85" s="132">
        <f t="shared" si="9"/>
        <v>9518.9639999999999</v>
      </c>
      <c r="K85" s="132">
        <f t="shared" si="10"/>
        <v>0</v>
      </c>
      <c r="L85" s="133">
        <f t="shared" si="11"/>
        <v>9518.9639999999999</v>
      </c>
      <c r="M85" s="142">
        <f>'B01'!K85+'B02'!K85+'B03'!K85+'B04'!K85+'B0 5'!K85+'B06'!K85+'B07'!K85+'B08'!K85+'B09'!K85+'B10'!K85</f>
        <v>9518.9639999999999</v>
      </c>
    </row>
    <row r="86" spans="1:13">
      <c r="A86" s="128" t="str">
        <f>'Obra Civil'!A89</f>
        <v>10.2</v>
      </c>
      <c r="B86" s="271" t="str">
        <f>'Obra Civil'!B89</f>
        <v xml:space="preserve">Camada regularizadora e=3cm </v>
      </c>
      <c r="C86" s="272"/>
      <c r="D86" s="273"/>
      <c r="E86" s="129" t="str">
        <f>'Obra Civil'!C89</f>
        <v>m²</v>
      </c>
      <c r="F86" s="130">
        <f>'Obra Civil'!G89</f>
        <v>10.92</v>
      </c>
      <c r="G86" s="131">
        <f>'Obra Civil'!D89</f>
        <v>739.05</v>
      </c>
      <c r="H86" s="132">
        <v>0</v>
      </c>
      <c r="I86" s="132">
        <v>739.05</v>
      </c>
      <c r="J86" s="132">
        <f t="shared" si="9"/>
        <v>8070.4259999999995</v>
      </c>
      <c r="K86" s="132">
        <f t="shared" si="10"/>
        <v>0</v>
      </c>
      <c r="L86" s="133">
        <f t="shared" si="11"/>
        <v>8070.4259999999995</v>
      </c>
      <c r="M86" s="142">
        <f>'B01'!K86+'B02'!K86+'B03'!K86+'B04'!K86+'B0 5'!K86+'B06'!K86+'B07'!K86+'B08'!K86+'B09'!K86+'B10'!K86</f>
        <v>8070.4259999999995</v>
      </c>
    </row>
    <row r="87" spans="1:13">
      <c r="A87" s="128" t="str">
        <f>'Obra Civil'!A90</f>
        <v>10.3</v>
      </c>
      <c r="B87" s="271" t="str">
        <f>'Obra Civil'!B90</f>
        <v>Piso de alta resistência em massa granilítica, inclusive polimento e enceramento</v>
      </c>
      <c r="C87" s="272"/>
      <c r="D87" s="273"/>
      <c r="E87" s="129" t="str">
        <f>'Obra Civil'!C90</f>
        <v>m²</v>
      </c>
      <c r="F87" s="130">
        <f>'Obra Civil'!G90</f>
        <v>43</v>
      </c>
      <c r="G87" s="131">
        <f>'Obra Civil'!D90</f>
        <v>513.25</v>
      </c>
      <c r="H87" s="132">
        <v>0</v>
      </c>
      <c r="I87" s="132">
        <v>513.25</v>
      </c>
      <c r="J87" s="132">
        <f t="shared" si="9"/>
        <v>22069.75</v>
      </c>
      <c r="K87" s="132">
        <f t="shared" si="10"/>
        <v>0</v>
      </c>
      <c r="L87" s="133">
        <f t="shared" si="11"/>
        <v>22069.75</v>
      </c>
      <c r="M87" s="142">
        <f>'B01'!K87+'B02'!K87+'B03'!K87+'B04'!K87+'B0 5'!K87+'B06'!K87+'B07'!K87+'B08'!K87+'B09'!K87+'B10'!K87</f>
        <v>22069.75</v>
      </c>
    </row>
    <row r="88" spans="1:13">
      <c r="A88" s="128" t="str">
        <f>'Obra Civil'!A91</f>
        <v>10.4</v>
      </c>
      <c r="B88" s="271" t="str">
        <f>'Obra Civil'!B91</f>
        <v xml:space="preserve">Piso cerâmico esmaltado PEI IV - 20 x 20 cm - incl. rejunte - conforme projeto </v>
      </c>
      <c r="C88" s="272"/>
      <c r="D88" s="273"/>
      <c r="E88" s="129" t="str">
        <f>'Obra Civil'!C91</f>
        <v>m²</v>
      </c>
      <c r="F88" s="130">
        <f>'Obra Civil'!G91</f>
        <v>29.91</v>
      </c>
      <c r="G88" s="131">
        <f>'Obra Civil'!D91</f>
        <v>14.58</v>
      </c>
      <c r="H88" s="132">
        <v>0</v>
      </c>
      <c r="I88" s="132">
        <v>7</v>
      </c>
      <c r="J88" s="132">
        <f t="shared" si="9"/>
        <v>436.08780000000002</v>
      </c>
      <c r="K88" s="132">
        <f t="shared" si="10"/>
        <v>0</v>
      </c>
      <c r="L88" s="133">
        <f t="shared" si="11"/>
        <v>209.37</v>
      </c>
      <c r="M88" s="142">
        <f>'B01'!K88+'B02'!K88+'B03'!K88+'B04'!K88+'B0 5'!K88+'B06'!K88+'B07'!K88+'B08'!K88+'B09'!K88+'B10'!K88</f>
        <v>209.37</v>
      </c>
    </row>
    <row r="89" spans="1:13">
      <c r="A89" s="128" t="str">
        <f>'Obra Civil'!A92</f>
        <v>10.5</v>
      </c>
      <c r="B89" s="271" t="str">
        <f>'Obra Civil'!B92</f>
        <v>Lastro de areia para o playground</v>
      </c>
      <c r="C89" s="272"/>
      <c r="D89" s="273"/>
      <c r="E89" s="129" t="str">
        <f>'Obra Civil'!C92</f>
        <v>m³</v>
      </c>
      <c r="F89" s="130">
        <f>'Obra Civil'!G92</f>
        <v>45</v>
      </c>
      <c r="G89" s="131">
        <f>'Obra Civil'!D92</f>
        <v>28.4</v>
      </c>
      <c r="H89" s="132">
        <v>0</v>
      </c>
      <c r="I89" s="132">
        <v>10</v>
      </c>
      <c r="J89" s="132">
        <f t="shared" si="9"/>
        <v>1278</v>
      </c>
      <c r="K89" s="132">
        <f t="shared" si="10"/>
        <v>0</v>
      </c>
      <c r="L89" s="133">
        <f t="shared" si="11"/>
        <v>450</v>
      </c>
      <c r="M89" s="142">
        <f>'B01'!K89+'B02'!K89+'B03'!K89+'B04'!K89+'B0 5'!K89+'B06'!K89+'B07'!K89+'B08'!K89+'B09'!K89+'B10'!K89</f>
        <v>450</v>
      </c>
    </row>
    <row r="90" spans="1:13">
      <c r="A90" s="128" t="str">
        <f>'Obra Civil'!A93</f>
        <v>10.6</v>
      </c>
      <c r="B90" s="271" t="str">
        <f>'Obra Civil'!B93</f>
        <v>Piso de cimento desempenado com juntas de dilatação</v>
      </c>
      <c r="C90" s="272"/>
      <c r="D90" s="273"/>
      <c r="E90" s="129" t="str">
        <f>'Obra Civil'!C93</f>
        <v>m²</v>
      </c>
      <c r="F90" s="130">
        <f>'Obra Civil'!G93</f>
        <v>19.350000000000001</v>
      </c>
      <c r="G90" s="131">
        <f>'Obra Civil'!D93</f>
        <v>211.22</v>
      </c>
      <c r="H90" s="132">
        <v>0</v>
      </c>
      <c r="I90" s="132">
        <v>100</v>
      </c>
      <c r="J90" s="132">
        <f t="shared" si="9"/>
        <v>4087.1070000000004</v>
      </c>
      <c r="K90" s="132">
        <f t="shared" si="10"/>
        <v>0</v>
      </c>
      <c r="L90" s="133">
        <f t="shared" si="11"/>
        <v>1935.0000000000002</v>
      </c>
      <c r="M90" s="142">
        <f>'B01'!K90+'B02'!K90+'B03'!K90+'B04'!K90+'B0 5'!K90+'B06'!K90+'B07'!K90+'B08'!K90+'B09'!K90+'B10'!K90</f>
        <v>1935.0000000000002</v>
      </c>
    </row>
    <row r="91" spans="1:13">
      <c r="A91" s="128" t="str">
        <f>'Obra Civil'!A94</f>
        <v>10.7</v>
      </c>
      <c r="B91" s="271" t="str">
        <f>'Obra Civil'!B94</f>
        <v>Blocos de argamassa armada prefabricados 50 x 50 cm</v>
      </c>
      <c r="C91" s="272"/>
      <c r="D91" s="273"/>
      <c r="E91" s="129" t="str">
        <f>'Obra Civil'!C94</f>
        <v>m²</v>
      </c>
      <c r="F91" s="130">
        <f>'Obra Civil'!G94</f>
        <v>29.83</v>
      </c>
      <c r="G91" s="131">
        <f>'Obra Civil'!D94</f>
        <v>59.93</v>
      </c>
      <c r="H91" s="132">
        <v>0</v>
      </c>
      <c r="I91" s="132">
        <v>0</v>
      </c>
      <c r="J91" s="132">
        <f t="shared" si="9"/>
        <v>1787.7118999999998</v>
      </c>
      <c r="K91" s="132">
        <f t="shared" si="10"/>
        <v>0</v>
      </c>
      <c r="L91" s="133">
        <f t="shared" si="11"/>
        <v>0</v>
      </c>
      <c r="M91" s="142">
        <f>'B01'!K91+'B02'!K91+'B03'!K91+'B04'!K91+'B0 5'!K91+'B06'!K91+'B07'!K91+'B08'!K91+'B09'!K91+'B10'!K91</f>
        <v>0</v>
      </c>
    </row>
    <row r="92" spans="1:13">
      <c r="A92" s="128" t="str">
        <f>'Obra Civil'!A95</f>
        <v>10.8</v>
      </c>
      <c r="B92" s="271" t="str">
        <f>'Obra Civil'!B95</f>
        <v>Piso de pedra rolada</v>
      </c>
      <c r="C92" s="272"/>
      <c r="D92" s="273"/>
      <c r="E92" s="129" t="str">
        <f>'Obra Civil'!C95</f>
        <v>m²</v>
      </c>
      <c r="F92" s="130">
        <f>'Obra Civil'!G95</f>
        <v>7.27</v>
      </c>
      <c r="G92" s="131">
        <f>'Obra Civil'!D95</f>
        <v>168.15</v>
      </c>
      <c r="H92" s="132">
        <v>0</v>
      </c>
      <c r="I92" s="132">
        <v>0</v>
      </c>
      <c r="J92" s="132">
        <f t="shared" si="9"/>
        <v>1222.4504999999999</v>
      </c>
      <c r="K92" s="132">
        <f t="shared" si="10"/>
        <v>0</v>
      </c>
      <c r="L92" s="133">
        <f t="shared" si="11"/>
        <v>0</v>
      </c>
      <c r="M92" s="142">
        <f>'B01'!K92+'B02'!K92+'B03'!K92+'B04'!K92+'B0 5'!K92+'B06'!K92+'B07'!K92+'B08'!K92+'B09'!K92+'B10'!K92</f>
        <v>727</v>
      </c>
    </row>
    <row r="93" spans="1:13">
      <c r="A93" s="128" t="str">
        <f>'Obra Civil'!A96</f>
        <v>10.9</v>
      </c>
      <c r="B93" s="271" t="str">
        <f>'Obra Civil'!B96</f>
        <v>Blocrete intertravado de concreto</v>
      </c>
      <c r="C93" s="272"/>
      <c r="D93" s="273"/>
      <c r="E93" s="129" t="str">
        <f>'Obra Civil'!C96</f>
        <v>m²</v>
      </c>
      <c r="F93" s="130">
        <f>'Obra Civil'!G96</f>
        <v>36.58</v>
      </c>
      <c r="G93" s="131">
        <f>'Obra Civil'!D96</f>
        <v>83.4</v>
      </c>
      <c r="H93" s="132">
        <v>0</v>
      </c>
      <c r="I93" s="132">
        <v>0</v>
      </c>
      <c r="J93" s="132">
        <f t="shared" si="9"/>
        <v>3050.7719999999999</v>
      </c>
      <c r="K93" s="132">
        <f t="shared" si="10"/>
        <v>0</v>
      </c>
      <c r="L93" s="133">
        <f t="shared" si="11"/>
        <v>0</v>
      </c>
      <c r="M93" s="142">
        <f>'B01'!K93+'B02'!K93+'B03'!K93+'B04'!K93+'B0 5'!K93+'B06'!K93+'B07'!K93+'B08'!K93+'B09'!K93+'B10'!K93</f>
        <v>1463.1999999999998</v>
      </c>
    </row>
    <row r="94" spans="1:13">
      <c r="A94" s="143" t="str">
        <f>'Obra Civil'!A98</f>
        <v>11.0</v>
      </c>
      <c r="B94" s="268" t="str">
        <f>'Obra Civil'!B98</f>
        <v xml:space="preserve">RODAPÉS E PEITORIS </v>
      </c>
      <c r="C94" s="269"/>
      <c r="D94" s="270"/>
      <c r="E94" s="146"/>
      <c r="F94" s="147">
        <f>'Obra Civil'!G98</f>
        <v>0</v>
      </c>
      <c r="G94" s="148">
        <f>'Obra Civil'!D98</f>
        <v>0</v>
      </c>
      <c r="H94" s="149">
        <v>0</v>
      </c>
      <c r="I94" s="149">
        <v>0</v>
      </c>
      <c r="J94" s="149">
        <f t="shared" si="9"/>
        <v>0</v>
      </c>
      <c r="K94" s="149">
        <f t="shared" si="10"/>
        <v>0</v>
      </c>
      <c r="L94" s="150">
        <f t="shared" si="11"/>
        <v>0</v>
      </c>
      <c r="M94" s="142">
        <f>'B01'!K94+'B02'!K94+'B03'!K94+'B04'!K94+'B0 5'!K94+'B06'!K94+'B07'!K94+'B08'!K94+'B09'!K94+'B10'!K94</f>
        <v>0</v>
      </c>
    </row>
    <row r="95" spans="1:13">
      <c r="A95" s="128" t="str">
        <f>'Obra Civil'!A99</f>
        <v>11.1</v>
      </c>
      <c r="B95" s="271" t="str">
        <f>'Obra Civil'!B99</f>
        <v xml:space="preserve">Rodapé em massa granilítica h=10 cm </v>
      </c>
      <c r="C95" s="272"/>
      <c r="D95" s="273"/>
      <c r="E95" s="129" t="str">
        <f>'Obra Civil'!C99</f>
        <v>m²</v>
      </c>
      <c r="F95" s="130">
        <f>'Obra Civil'!G99</f>
        <v>15.88</v>
      </c>
      <c r="G95" s="131">
        <f>'Obra Civil'!D99</f>
        <v>157.35</v>
      </c>
      <c r="H95" s="132">
        <v>0</v>
      </c>
      <c r="I95" s="132">
        <v>157.35</v>
      </c>
      <c r="J95" s="132">
        <f t="shared" si="9"/>
        <v>2498.7179999999998</v>
      </c>
      <c r="K95" s="132">
        <f t="shared" si="10"/>
        <v>0</v>
      </c>
      <c r="L95" s="133">
        <f t="shared" si="11"/>
        <v>2498.7179999999998</v>
      </c>
      <c r="M95" s="142">
        <f>'B01'!K95+'B02'!K95+'B03'!K95+'B04'!K95+'B0 5'!K95+'B06'!K95+'B07'!K95+'B08'!K95+'B09'!K95+'B10'!K95</f>
        <v>2498.7179999999998</v>
      </c>
    </row>
    <row r="96" spans="1:13">
      <c r="A96" s="181" t="str">
        <f>'Obra Civil'!A100</f>
        <v>11.2</v>
      </c>
      <c r="B96" s="317" t="str">
        <f>'Obra Civil'!B100</f>
        <v xml:space="preserve">Soleira em granito </v>
      </c>
      <c r="C96" s="318"/>
      <c r="D96" s="319"/>
      <c r="E96" s="182" t="str">
        <f>'Obra Civil'!C100</f>
        <v>m</v>
      </c>
      <c r="F96" s="183">
        <f>'Obra Civil'!G100</f>
        <v>70.67</v>
      </c>
      <c r="G96" s="184">
        <f>'Obra Civil'!D100</f>
        <v>19.600000000000001</v>
      </c>
      <c r="H96" s="185">
        <v>0</v>
      </c>
      <c r="I96" s="185">
        <v>19.600000000000001</v>
      </c>
      <c r="J96" s="185">
        <f t="shared" si="9"/>
        <v>1385.1320000000001</v>
      </c>
      <c r="K96" s="185">
        <f t="shared" si="10"/>
        <v>0</v>
      </c>
      <c r="L96" s="186">
        <f t="shared" si="11"/>
        <v>1385.1320000000001</v>
      </c>
      <c r="M96" s="142">
        <f>'B01'!K96+'B02'!K96+'B03'!K96+'B04'!K96+'B0 5'!K96+'B06'!K96+'B07'!K96+'B08'!K96+'B09'!K96+'B10'!K96</f>
        <v>1385.1320000000001</v>
      </c>
    </row>
    <row r="97" spans="1:13">
      <c r="A97" s="128" t="str">
        <f>'Obra Civil'!A101</f>
        <v>11.3</v>
      </c>
      <c r="B97" s="271" t="str">
        <f>'Obra Civil'!B101</f>
        <v>Peitoril em granito ( 2 x 18 ) cm</v>
      </c>
      <c r="C97" s="272"/>
      <c r="D97" s="273"/>
      <c r="E97" s="129" t="str">
        <f>'Obra Civil'!C101</f>
        <v>m</v>
      </c>
      <c r="F97" s="130">
        <f>'Obra Civil'!G101</f>
        <v>59.15</v>
      </c>
      <c r="G97" s="131">
        <f>'Obra Civil'!D101</f>
        <v>2.4</v>
      </c>
      <c r="H97" s="132">
        <v>1.4</v>
      </c>
      <c r="I97" s="132">
        <v>2.4</v>
      </c>
      <c r="J97" s="132">
        <f t="shared" si="9"/>
        <v>141.95999999999998</v>
      </c>
      <c r="K97" s="132">
        <f t="shared" si="10"/>
        <v>82.809999999999988</v>
      </c>
      <c r="L97" s="133">
        <f t="shared" si="11"/>
        <v>141.95999999999998</v>
      </c>
      <c r="M97" s="142">
        <f>'B01'!K97+'B02'!K97+'B03'!K97+'B04'!K97+'B0 5'!K97+'B06'!K97+'B07'!K97+'B08'!K97+'B09'!K97+'B10'!K97</f>
        <v>141.95999999999998</v>
      </c>
    </row>
    <row r="98" spans="1:13">
      <c r="A98" s="128" t="str">
        <f>'Obra Civil'!A102</f>
        <v>11.4</v>
      </c>
      <c r="B98" s="271" t="str">
        <f>'Obra Civil'!B102</f>
        <v>Roda meio em madeira (largura=10cm)</v>
      </c>
      <c r="C98" s="272"/>
      <c r="D98" s="273"/>
      <c r="E98" s="129" t="str">
        <f>'Obra Civil'!C102</f>
        <v>m</v>
      </c>
      <c r="F98" s="130">
        <f>'Obra Civil'!G102</f>
        <v>9.35</v>
      </c>
      <c r="G98" s="131">
        <f>'Obra Civil'!D102</f>
        <v>99.45</v>
      </c>
      <c r="H98" s="132">
        <v>0</v>
      </c>
      <c r="I98" s="132">
        <v>0</v>
      </c>
      <c r="J98" s="132">
        <f t="shared" si="9"/>
        <v>929.85749999999996</v>
      </c>
      <c r="K98" s="132">
        <f t="shared" si="10"/>
        <v>0</v>
      </c>
      <c r="L98" s="133">
        <f t="shared" si="11"/>
        <v>0</v>
      </c>
      <c r="M98" s="142">
        <f>'B01'!K98+'B02'!K98+'B03'!K98+'B04'!K98+'B0 5'!K98+'B06'!K98+'B07'!K98+'B08'!K98+'B09'!K98+'B10'!K98</f>
        <v>0</v>
      </c>
    </row>
    <row r="99" spans="1:13">
      <c r="A99" s="143" t="str">
        <f>'Obra Civil'!A104</f>
        <v>12.0</v>
      </c>
      <c r="B99" s="268" t="str">
        <f>'Obra Civil'!B104</f>
        <v xml:space="preserve">PINTURA </v>
      </c>
      <c r="C99" s="269"/>
      <c r="D99" s="270"/>
      <c r="E99" s="146"/>
      <c r="F99" s="147"/>
      <c r="G99" s="148"/>
      <c r="H99" s="149"/>
      <c r="I99" s="149"/>
      <c r="J99" s="149"/>
      <c r="K99" s="149"/>
      <c r="L99" s="150"/>
      <c r="M99" s="142">
        <f>'B01'!K99+'B02'!K99+'B03'!K99+'B04'!K99+'B0 5'!K99+'B06'!K99+'B07'!K99+'B08'!K99+'B09'!K99+'B10'!K99</f>
        <v>0</v>
      </c>
    </row>
    <row r="100" spans="1:13">
      <c r="A100" s="128" t="str">
        <f>'Obra Civil'!A105</f>
        <v>12.1</v>
      </c>
      <c r="B100" s="271" t="str">
        <f>'Obra Civil'!B105</f>
        <v xml:space="preserve">Emassamento de paredes internas e externas com massa acrílica - 02 demãos </v>
      </c>
      <c r="C100" s="272"/>
      <c r="D100" s="273"/>
      <c r="E100" s="129" t="str">
        <f>'Obra Civil'!C105</f>
        <v>m²</v>
      </c>
      <c r="F100" s="130">
        <f>'Obra Civil'!G105</f>
        <v>6</v>
      </c>
      <c r="G100" s="131">
        <f>'Obra Civil'!D105</f>
        <v>1029.6199999999999</v>
      </c>
      <c r="H100" s="132">
        <v>500</v>
      </c>
      <c r="I100" s="132">
        <v>727.1</v>
      </c>
      <c r="J100" s="132">
        <f t="shared" ref="J100:J105" si="12">F100*G100</f>
        <v>6177.7199999999993</v>
      </c>
      <c r="K100" s="132">
        <f t="shared" ref="K100:K105" si="13">H100*F100</f>
        <v>3000</v>
      </c>
      <c r="L100" s="133">
        <f t="shared" ref="L100:L105" si="14">I100*F100</f>
        <v>4362.6000000000004</v>
      </c>
      <c r="M100" s="142">
        <f>'B01'!K100+'B02'!K100+'B03'!K100+'B04'!K100+'B0 5'!K100+'B06'!K100+'B07'!K100+'B08'!K100+'B09'!K100+'B10'!K100</f>
        <v>4362.57</v>
      </c>
    </row>
    <row r="101" spans="1:13">
      <c r="A101" s="128" t="str">
        <f>'Obra Civil'!A106</f>
        <v>12.2</v>
      </c>
      <c r="B101" s="271" t="str">
        <f>'Obra Civil'!B106</f>
        <v xml:space="preserve">Emassamento de lajes internas e externas com massa acrílica - 02 demãos </v>
      </c>
      <c r="C101" s="272"/>
      <c r="D101" s="273"/>
      <c r="E101" s="129" t="str">
        <f>'Obra Civil'!C106</f>
        <v>m²</v>
      </c>
      <c r="F101" s="130">
        <f>'Obra Civil'!G106</f>
        <v>8.14</v>
      </c>
      <c r="G101" s="131">
        <f>'Obra Civil'!D106</f>
        <v>617.89</v>
      </c>
      <c r="H101" s="132">
        <v>200</v>
      </c>
      <c r="I101" s="132">
        <v>200</v>
      </c>
      <c r="J101" s="132">
        <f t="shared" si="12"/>
        <v>5029.6246000000001</v>
      </c>
      <c r="K101" s="132">
        <f t="shared" si="13"/>
        <v>1628</v>
      </c>
      <c r="L101" s="133">
        <f t="shared" si="14"/>
        <v>1628</v>
      </c>
      <c r="M101" s="142">
        <f>'B01'!K101+'B02'!K101+'B03'!K101+'B04'!K101+'B0 5'!K101+'B06'!K101+'B07'!K101+'B08'!K101+'B09'!K101+'B10'!K101</f>
        <v>1628</v>
      </c>
    </row>
    <row r="102" spans="1:13">
      <c r="A102" s="128" t="str">
        <f>'Obra Civil'!A107</f>
        <v>12.3</v>
      </c>
      <c r="B102" s="271" t="str">
        <f>'Obra Civil'!B107</f>
        <v xml:space="preserve">Pintura em latex acrílico 02 demãos sobre paredes internas e externas </v>
      </c>
      <c r="C102" s="272"/>
      <c r="D102" s="273"/>
      <c r="E102" s="129" t="str">
        <f>'Obra Civil'!C107</f>
        <v>m²</v>
      </c>
      <c r="F102" s="130">
        <f>'Obra Civil'!G107</f>
        <v>9</v>
      </c>
      <c r="G102" s="131">
        <f>'Obra Civil'!D107</f>
        <v>1029.6199999999999</v>
      </c>
      <c r="H102" s="132">
        <v>600</v>
      </c>
      <c r="I102" s="132">
        <v>600</v>
      </c>
      <c r="J102" s="132">
        <f t="shared" si="12"/>
        <v>9266.5799999999981</v>
      </c>
      <c r="K102" s="132">
        <f t="shared" si="13"/>
        <v>5400</v>
      </c>
      <c r="L102" s="133">
        <f t="shared" si="14"/>
        <v>5400</v>
      </c>
      <c r="M102" s="142">
        <f>'B01'!K102+'B02'!K102+'B03'!K102+'B04'!K102+'B0 5'!K102+'B06'!K102+'B07'!K102+'B08'!K102+'B09'!K102+'B10'!K102</f>
        <v>5400</v>
      </c>
    </row>
    <row r="103" spans="1:13">
      <c r="A103" s="128" t="str">
        <f>'Obra Civil'!A108</f>
        <v>12.4</v>
      </c>
      <c r="B103" s="271" t="str">
        <f>'Obra Civil'!B108</f>
        <v xml:space="preserve">Pintura em latex acrílico 02 demãos sobre lajes internas e externas </v>
      </c>
      <c r="C103" s="272"/>
      <c r="D103" s="273"/>
      <c r="E103" s="129" t="str">
        <f>'Obra Civil'!C108</f>
        <v>m²</v>
      </c>
      <c r="F103" s="130">
        <f>'Obra Civil'!G108</f>
        <v>9.93</v>
      </c>
      <c r="G103" s="131">
        <f>'Obra Civil'!D108</f>
        <v>617.89</v>
      </c>
      <c r="H103" s="132">
        <v>0</v>
      </c>
      <c r="I103" s="132">
        <v>0</v>
      </c>
      <c r="J103" s="132">
        <f t="shared" si="12"/>
        <v>6135.6476999999995</v>
      </c>
      <c r="K103" s="132">
        <f t="shared" si="13"/>
        <v>0</v>
      </c>
      <c r="L103" s="133">
        <f t="shared" si="14"/>
        <v>0</v>
      </c>
      <c r="M103" s="142">
        <f>'B01'!K103+'B02'!K103+'B03'!K103+'B04'!K103+'B0 5'!K103+'B06'!K103+'B07'!K103+'B08'!K103+'B09'!K103+'B10'!K103</f>
        <v>0</v>
      </c>
    </row>
    <row r="104" spans="1:13">
      <c r="A104" s="128" t="str">
        <f>'Obra Civil'!A109</f>
        <v>12.5</v>
      </c>
      <c r="B104" s="271" t="str">
        <f>'Obra Civil'!B109</f>
        <v>Pintura em esmalte sintético 02 demãos em esquadrias de madeira</v>
      </c>
      <c r="C104" s="272"/>
      <c r="D104" s="273"/>
      <c r="E104" s="129" t="str">
        <f>'Obra Civil'!C109</f>
        <v>m²</v>
      </c>
      <c r="F104" s="130">
        <f>'Obra Civil'!G109</f>
        <v>11.07</v>
      </c>
      <c r="G104" s="131">
        <f>'Obra Civil'!D109</f>
        <v>133.91999999999999</v>
      </c>
      <c r="H104" s="132">
        <v>0</v>
      </c>
      <c r="I104" s="132">
        <v>0</v>
      </c>
      <c r="J104" s="132">
        <f t="shared" si="12"/>
        <v>1482.4943999999998</v>
      </c>
      <c r="K104" s="132">
        <f t="shared" si="13"/>
        <v>0</v>
      </c>
      <c r="L104" s="133">
        <f t="shared" si="14"/>
        <v>0</v>
      </c>
      <c r="M104" s="142">
        <f>'B01'!K104+'B02'!K104+'B03'!K104+'B04'!K104+'B0 5'!K104+'B06'!K104+'B07'!K104+'B08'!K104+'B09'!K104+'B10'!K104</f>
        <v>0</v>
      </c>
    </row>
    <row r="105" spans="1:13">
      <c r="A105" s="128" t="str">
        <f>'Obra Civil'!A110</f>
        <v>12.6</v>
      </c>
      <c r="B105" s="271" t="str">
        <f>'Obra Civil'!B110</f>
        <v>Pintura em esmalte sintético 02 demãos em esquadrias de ferro</v>
      </c>
      <c r="C105" s="272"/>
      <c r="D105" s="273"/>
      <c r="E105" s="129" t="str">
        <f>'Obra Civil'!C110</f>
        <v>m²</v>
      </c>
      <c r="F105" s="130">
        <f>'Obra Civil'!G110</f>
        <v>14.84</v>
      </c>
      <c r="G105" s="131">
        <f>'Obra Civil'!D110</f>
        <v>132.4</v>
      </c>
      <c r="H105" s="132">
        <v>0</v>
      </c>
      <c r="I105" s="132">
        <v>0</v>
      </c>
      <c r="J105" s="132">
        <f t="shared" si="12"/>
        <v>1964.816</v>
      </c>
      <c r="K105" s="132">
        <f t="shared" si="13"/>
        <v>0</v>
      </c>
      <c r="L105" s="133">
        <f t="shared" si="14"/>
        <v>0</v>
      </c>
      <c r="M105" s="142">
        <f>'B01'!K105+'B02'!K105+'B03'!K105+'B04'!K105+'B0 5'!K105+'B06'!K105+'B07'!K105+'B08'!K105+'B09'!K105+'B10'!K105</f>
        <v>0</v>
      </c>
    </row>
    <row r="106" spans="1:13">
      <c r="A106" s="143" t="str">
        <f>'Obra Civil'!A112</f>
        <v>13.0</v>
      </c>
      <c r="B106" s="268" t="str">
        <f>'Obra Civil'!B112</f>
        <v>INSTALAÇÃO ELÉTRICA E ELETRÔNICA 127/220V</v>
      </c>
      <c r="C106" s="269"/>
      <c r="D106" s="270"/>
      <c r="E106" s="146"/>
      <c r="F106" s="147"/>
      <c r="G106" s="148"/>
      <c r="H106" s="149"/>
      <c r="I106" s="149"/>
      <c r="J106" s="149"/>
      <c r="K106" s="149"/>
      <c r="L106" s="150"/>
      <c r="M106" s="142">
        <f>'B01'!K106+'B02'!K106+'B03'!K106+'B04'!K106+'B0 5'!K106+'B06'!K106+'B07'!K106+'B08'!K106+'B09'!K106+'B10'!K106</f>
        <v>0</v>
      </c>
    </row>
    <row r="107" spans="1:13">
      <c r="A107" s="128" t="str">
        <f>'Obra Civil'!A113</f>
        <v>13.1</v>
      </c>
      <c r="B107" s="271" t="str">
        <f>'Obra Civil'!B113</f>
        <v>CENTRO DE DISTRIBUIÇÃO</v>
      </c>
      <c r="C107" s="272"/>
      <c r="D107" s="273"/>
      <c r="E107" s="129"/>
      <c r="F107" s="130"/>
      <c r="G107" s="131"/>
      <c r="H107" s="132"/>
      <c r="I107" s="132"/>
      <c r="J107" s="132"/>
      <c r="K107" s="132"/>
      <c r="L107" s="133"/>
      <c r="M107" s="142">
        <f>'B01'!K107+'B02'!K107+'B03'!K107+'B04'!K107+'B0 5'!K107+'B06'!K107+'B07'!K107+'B08'!K107+'B09'!K107+'B10'!K107</f>
        <v>0</v>
      </c>
    </row>
    <row r="108" spans="1:13" ht="48" customHeight="1">
      <c r="A108" s="128" t="str">
        <f>'Obra Civil'!A114</f>
        <v>13.1.1</v>
      </c>
      <c r="B108" s="294" t="str">
        <f>'Obra Civil'!B114</f>
        <v>Quadro de Distribuição Geral de Baixa Tensão, de embutir, completo, com 04 disjuntores tripolares, com barramento para as fases, neutro e para proteção, disjuntor Geral trifásico de 200A e Dispositivo de Proteção contra Surtos, metálico, pintura eletrostática epóxi cor bege, c/ porta, trinco e acessórios (QGD - conforme projeto)</v>
      </c>
      <c r="C108" s="295"/>
      <c r="D108" s="296"/>
      <c r="E108" s="129" t="str">
        <f>'Obra Civil'!C114</f>
        <v>un</v>
      </c>
      <c r="F108" s="130">
        <f>'Obra Civil'!G114</f>
        <v>2697.3</v>
      </c>
      <c r="G108" s="131">
        <f>'Obra Civil'!D114</f>
        <v>1</v>
      </c>
      <c r="H108" s="132">
        <v>0</v>
      </c>
      <c r="I108" s="132">
        <v>0</v>
      </c>
      <c r="J108" s="132">
        <f t="shared" ref="J108:J113" si="15">F108*G108</f>
        <v>2697.3</v>
      </c>
      <c r="K108" s="132">
        <f t="shared" ref="K108:K113" si="16">H108*F108</f>
        <v>0</v>
      </c>
      <c r="L108" s="133">
        <f t="shared" ref="L108:L113" si="17">I108*F108</f>
        <v>0</v>
      </c>
      <c r="M108" s="142">
        <f>'B01'!K108+'B02'!K108+'B03'!K108+'B04'!K108+'B0 5'!K108+'B06'!K108+'B07'!K108+'B08'!K108+'B09'!K108+'B10'!K108</f>
        <v>0</v>
      </c>
    </row>
    <row r="109" spans="1:13" ht="44.25" customHeight="1">
      <c r="A109" s="128" t="str">
        <f>'Obra Civil'!A115</f>
        <v>13.1.2</v>
      </c>
      <c r="B109" s="294" t="str">
        <f>'Obra Civil'!B115</f>
        <v>Quadro de Distribuição de embutir, completo, com 07 circuitos (05 disjuntores monopolares e 02 disjuntores bipolares), com barramento para as fases, neutro e para proteção, disjuntor geral trifásico de 30A e 01 Dispositivo Diferencial Residual, metálico, pintura eletrostática epóxi cor bege, c/ porta, trinco e acessórios (QD-1 - conforme projeto)</v>
      </c>
      <c r="C109" s="295"/>
      <c r="D109" s="296"/>
      <c r="E109" s="129" t="str">
        <f>'Obra Civil'!C115</f>
        <v>un</v>
      </c>
      <c r="F109" s="130">
        <f>'Obra Civil'!G115</f>
        <v>267.39999999999998</v>
      </c>
      <c r="G109" s="131">
        <f>'Obra Civil'!D115</f>
        <v>1</v>
      </c>
      <c r="H109" s="132">
        <v>1</v>
      </c>
      <c r="I109" s="132">
        <v>1</v>
      </c>
      <c r="J109" s="132">
        <f t="shared" si="15"/>
        <v>267.39999999999998</v>
      </c>
      <c r="K109" s="132">
        <f t="shared" si="16"/>
        <v>267.39999999999998</v>
      </c>
      <c r="L109" s="133">
        <f t="shared" si="17"/>
        <v>267.39999999999998</v>
      </c>
      <c r="M109" s="188">
        <f>'B01'!K109+'B02'!K109+'B03'!K109+'B04'!K109+'B0 5'!K109+'B06'!K109+'B07'!K109+'B08'!K109+'B09'!K109+'B10'!K109</f>
        <v>534.79999999999995</v>
      </c>
    </row>
    <row r="110" spans="1:13" ht="45" customHeight="1">
      <c r="A110" s="128" t="str">
        <f>'Obra Civil'!A116</f>
        <v>13.1.3</v>
      </c>
      <c r="B110" s="294" t="str">
        <f>'Obra Civil'!B116</f>
        <v>Quadro de Distribuição de embutir, completo, com 10 circuitos (03 disjuntores monopolares e 07 disjuntores bipolares), com barramento para as fases, neutro e para proteção, disjuntor geral trifásico de 50A e 06 Dispositivos Diferencial Residual, metálico, pintura eletrostática epóxi cor bege,c/ porta, trinco e acessórios (QD-2 - conforme projeto)</v>
      </c>
      <c r="C110" s="295"/>
      <c r="D110" s="296"/>
      <c r="E110" s="129" t="str">
        <f>'Obra Civil'!C116</f>
        <v>un</v>
      </c>
      <c r="F110" s="130">
        <f>'Obra Civil'!G116</f>
        <v>312.39999999999998</v>
      </c>
      <c r="G110" s="131">
        <f>'Obra Civil'!D116</f>
        <v>1</v>
      </c>
      <c r="H110" s="132">
        <v>1</v>
      </c>
      <c r="I110" s="132">
        <v>1</v>
      </c>
      <c r="J110" s="132">
        <f t="shared" si="15"/>
        <v>312.39999999999998</v>
      </c>
      <c r="K110" s="132">
        <f t="shared" si="16"/>
        <v>312.39999999999998</v>
      </c>
      <c r="L110" s="133">
        <f t="shared" si="17"/>
        <v>312.39999999999998</v>
      </c>
      <c r="M110" s="188">
        <f>'B01'!K110+'B02'!K110+'B03'!K110+'B04'!K110+'B0 5'!K110+'B06'!K110+'B07'!K110+'B08'!K110+'B09'!K110+'B10'!K110</f>
        <v>624.79999999999995</v>
      </c>
    </row>
    <row r="111" spans="1:13" ht="44.25" customHeight="1">
      <c r="A111" s="128" t="str">
        <f>'Obra Civil'!A117</f>
        <v>13.1.4</v>
      </c>
      <c r="B111" s="294" t="str">
        <f>'Obra Civil'!B117</f>
        <v>Quadro de Distribuição de embutir, completo, com 08 circuitos (02 disjuntores monopolares e 06 disjuntores bipolares), com barramento para as fases, neutro e para proteção, disjuntor geral trifásico de 50A e 04 Dispositivos Diferencial Residual, metálico, pintura eletrostática epóxi cor bege, c/ porta e trinco e acessórios (QD-3 - conforme projeto)</v>
      </c>
      <c r="C111" s="295"/>
      <c r="D111" s="296"/>
      <c r="E111" s="129" t="str">
        <f>'Obra Civil'!C117</f>
        <v>un</v>
      </c>
      <c r="F111" s="130">
        <f>'Obra Civil'!G117</f>
        <v>306.2</v>
      </c>
      <c r="G111" s="131">
        <f>'Obra Civil'!D117</f>
        <v>1</v>
      </c>
      <c r="H111" s="132">
        <v>0</v>
      </c>
      <c r="I111" s="132">
        <v>0</v>
      </c>
      <c r="J111" s="132">
        <f t="shared" si="15"/>
        <v>306.2</v>
      </c>
      <c r="K111" s="132">
        <f t="shared" si="16"/>
        <v>0</v>
      </c>
      <c r="L111" s="133">
        <f t="shared" si="17"/>
        <v>0</v>
      </c>
      <c r="M111" s="142">
        <f>'B01'!K111+'B02'!K111+'B03'!K111+'B04'!K111+'B0 5'!K111+'B06'!K111+'B07'!K111+'B08'!K111+'B09'!K111+'B10'!K111</f>
        <v>0</v>
      </c>
    </row>
    <row r="112" spans="1:13" ht="48.75" customHeight="1">
      <c r="A112" s="128" t="str">
        <f>'Obra Civil'!A118</f>
        <v>13.1.5</v>
      </c>
      <c r="B112" s="294" t="str">
        <f>'Obra Civil'!B118</f>
        <v>Quadro de Distribuição de embutir,  completo, com 24 circuitos (17 disjuntores monopolares e 07 disjuntores bipolares), com barramento para as fases, neutro e para proteção, disjuntor geral trifásico de 100A e 13 Dispositivos Diferencial Residual, metálico, pintura eletrostática epóxi cor bege, c/ porta e trinco e acessórios (QD-4 - conforme projeto)</v>
      </c>
      <c r="C112" s="295"/>
      <c r="D112" s="296"/>
      <c r="E112" s="129" t="str">
        <f>'Obra Civil'!C118</f>
        <v>un</v>
      </c>
      <c r="F112" s="130">
        <f>'Obra Civil'!G118</f>
        <v>784.2</v>
      </c>
      <c r="G112" s="131">
        <f>'Obra Civil'!D118</f>
        <v>1</v>
      </c>
      <c r="H112" s="132">
        <v>0</v>
      </c>
      <c r="I112" s="132">
        <v>0</v>
      </c>
      <c r="J112" s="132">
        <f t="shared" si="15"/>
        <v>784.2</v>
      </c>
      <c r="K112" s="132">
        <f t="shared" si="16"/>
        <v>0</v>
      </c>
      <c r="L112" s="133">
        <f t="shared" si="17"/>
        <v>0</v>
      </c>
      <c r="M112" s="142">
        <f>'B01'!K112+'B02'!K112+'B03'!K112+'B04'!K112+'B0 5'!K112+'B06'!K112+'B07'!K112+'B08'!K112+'B09'!K112+'B10'!K112</f>
        <v>0</v>
      </c>
    </row>
    <row r="113" spans="1:13" ht="45.75" customHeight="1">
      <c r="A113" s="128" t="str">
        <f>'Obra Civil'!A119</f>
        <v>13.1.6</v>
      </c>
      <c r="B113" s="294" t="str">
        <f>'Obra Civil'!B119</f>
        <v>Quadro de comando de Motor, de embutir, completo, p/ 2 motores de 3/4 cv (1 de reserva) , para controle automático de nível de reservatório superior e inferior, com contatores, bases fusíveis completas com fusível, relé térmico de sobrecarga, relé de falta de fase, chaves e lâmpadas,  com porta e trinco e acessórios (QCM - conforme projeto)</v>
      </c>
      <c r="C113" s="295"/>
      <c r="D113" s="296"/>
      <c r="E113" s="129" t="str">
        <f>'Obra Civil'!C119</f>
        <v>un</v>
      </c>
      <c r="F113" s="130">
        <f>'Obra Civil'!G119</f>
        <v>323.5</v>
      </c>
      <c r="G113" s="131">
        <f>'Obra Civil'!D119</f>
        <v>1</v>
      </c>
      <c r="H113" s="132">
        <v>0</v>
      </c>
      <c r="I113" s="132">
        <v>0</v>
      </c>
      <c r="J113" s="132">
        <f t="shared" si="15"/>
        <v>323.5</v>
      </c>
      <c r="K113" s="132">
        <f t="shared" si="16"/>
        <v>0</v>
      </c>
      <c r="L113" s="133">
        <f t="shared" si="17"/>
        <v>0</v>
      </c>
      <c r="M113" s="142">
        <f>'B01'!K113+'B02'!K113+'B03'!K113+'B04'!K113+'B0 5'!K113+'B06'!K113+'B07'!K113+'B08'!K113+'B09'!K113+'B10'!K113</f>
        <v>0</v>
      </c>
    </row>
    <row r="114" spans="1:13">
      <c r="A114" s="128" t="str">
        <f>'Obra Civil'!A120</f>
        <v>13.2</v>
      </c>
      <c r="B114" s="271" t="str">
        <f>'Obra Civil'!B120</f>
        <v>ELETRODUTOS E ACESSÓRIOS</v>
      </c>
      <c r="C114" s="272"/>
      <c r="D114" s="273"/>
      <c r="E114" s="129"/>
      <c r="F114" s="130"/>
      <c r="G114" s="131"/>
      <c r="H114" s="132"/>
      <c r="I114" s="132"/>
      <c r="J114" s="132"/>
      <c r="K114" s="132"/>
      <c r="L114" s="133"/>
      <c r="M114" s="142">
        <f>'B01'!K114+'B02'!K114+'B03'!K114+'B04'!K114+'B0 5'!K114+'B06'!K114+'B07'!K114+'B08'!K114+'B09'!K114+'B10'!K114</f>
        <v>0</v>
      </c>
    </row>
    <row r="115" spans="1:13">
      <c r="A115" s="128" t="str">
        <f>'Obra Civil'!A121</f>
        <v>13.2.1</v>
      </c>
      <c r="B115" s="271" t="str">
        <f>'Obra Civil'!B121</f>
        <v>Eletroduto PVC flexível, Ø16mm (DN 3/8"), inclusive curvas</v>
      </c>
      <c r="C115" s="272"/>
      <c r="D115" s="273"/>
      <c r="E115" s="129" t="str">
        <f>'Obra Civil'!C121</f>
        <v>m</v>
      </c>
      <c r="F115" s="130">
        <f>'Obra Civil'!G121</f>
        <v>1.98</v>
      </c>
      <c r="G115" s="131">
        <f>'Obra Civil'!D121</f>
        <v>380</v>
      </c>
      <c r="H115" s="132">
        <v>0</v>
      </c>
      <c r="I115" s="132">
        <v>380</v>
      </c>
      <c r="J115" s="132">
        <f t="shared" ref="J115:J123" si="18">F115*G115</f>
        <v>752.4</v>
      </c>
      <c r="K115" s="132">
        <f t="shared" ref="K115:K123" si="19">H115*F115</f>
        <v>0</v>
      </c>
      <c r="L115" s="133">
        <f t="shared" ref="L115:L123" si="20">I115*F115</f>
        <v>752.4</v>
      </c>
      <c r="M115" s="142">
        <f>'B01'!K115+'B02'!K115+'B03'!K115+'B04'!K115+'B0 5'!K115+'B06'!K115+'B07'!K115+'B08'!K115+'B09'!K115+'B10'!K115</f>
        <v>752.4</v>
      </c>
    </row>
    <row r="116" spans="1:13">
      <c r="A116" s="128" t="str">
        <f>'Obra Civil'!A122</f>
        <v>13.2.2</v>
      </c>
      <c r="B116" s="271" t="str">
        <f>'Obra Civil'!B122</f>
        <v>Eletroduto PVC flexível corrugado reforçado, Ø20mm (DN 1/2"), inclusive curvas</v>
      </c>
      <c r="C116" s="272"/>
      <c r="D116" s="273"/>
      <c r="E116" s="129" t="str">
        <f>'Obra Civil'!C122</f>
        <v>m</v>
      </c>
      <c r="F116" s="130">
        <f>'Obra Civil'!G122</f>
        <v>2.14</v>
      </c>
      <c r="G116" s="131">
        <f>'Obra Civil'!D122</f>
        <v>125</v>
      </c>
      <c r="H116" s="132">
        <v>0</v>
      </c>
      <c r="I116" s="132">
        <v>125</v>
      </c>
      <c r="J116" s="132">
        <f t="shared" si="18"/>
        <v>267.5</v>
      </c>
      <c r="K116" s="132">
        <f t="shared" si="19"/>
        <v>0</v>
      </c>
      <c r="L116" s="133">
        <f t="shared" si="20"/>
        <v>267.5</v>
      </c>
      <c r="M116" s="142">
        <f>'B01'!K116+'B02'!K116+'B03'!K116+'B04'!K116+'B0 5'!K116+'B06'!K116+'B07'!K116+'B08'!K116+'B09'!K116+'B10'!K116</f>
        <v>267.5</v>
      </c>
    </row>
    <row r="117" spans="1:13">
      <c r="A117" s="128" t="str">
        <f>'Obra Civil'!A123</f>
        <v>13.2.3</v>
      </c>
      <c r="B117" s="271" t="str">
        <f>'Obra Civil'!B123</f>
        <v>Eletroduto PVC flexível corrugado reforçado, Ø25mm (DN 3/4"), inclusive curvas</v>
      </c>
      <c r="C117" s="272"/>
      <c r="D117" s="273"/>
      <c r="E117" s="129" t="str">
        <f>'Obra Civil'!C123</f>
        <v>m</v>
      </c>
      <c r="F117" s="130">
        <f>'Obra Civil'!G123</f>
        <v>2.87</v>
      </c>
      <c r="G117" s="131">
        <f>'Obra Civil'!D123</f>
        <v>90</v>
      </c>
      <c r="H117" s="132">
        <v>0</v>
      </c>
      <c r="I117" s="132">
        <v>90</v>
      </c>
      <c r="J117" s="132">
        <f t="shared" si="18"/>
        <v>258.3</v>
      </c>
      <c r="K117" s="132">
        <f t="shared" si="19"/>
        <v>0</v>
      </c>
      <c r="L117" s="133">
        <f t="shared" si="20"/>
        <v>258.3</v>
      </c>
      <c r="M117" s="142">
        <f>'B01'!K117+'B02'!K117+'B03'!K117+'B04'!K117+'B0 5'!K117+'B06'!K117+'B07'!K117+'B08'!K117+'B09'!K117+'B10'!K117</f>
        <v>258.3</v>
      </c>
    </row>
    <row r="118" spans="1:13">
      <c r="A118" s="128" t="str">
        <f>'Obra Civil'!A124</f>
        <v>13.2.4</v>
      </c>
      <c r="B118" s="271" t="str">
        <f>'Obra Civil'!B124</f>
        <v>Eletroduto ,Ø31mm (DN 1"), inclusive curvas</v>
      </c>
      <c r="C118" s="272"/>
      <c r="D118" s="273"/>
      <c r="E118" s="129" t="str">
        <f>'Obra Civil'!C124</f>
        <v>m</v>
      </c>
      <c r="F118" s="130">
        <f>'Obra Civil'!G124</f>
        <v>7.12</v>
      </c>
      <c r="G118" s="131">
        <f>'Obra Civil'!D124</f>
        <v>55</v>
      </c>
      <c r="H118" s="132">
        <v>0</v>
      </c>
      <c r="I118" s="132">
        <v>55</v>
      </c>
      <c r="J118" s="132">
        <f t="shared" si="18"/>
        <v>391.6</v>
      </c>
      <c r="K118" s="132">
        <f t="shared" si="19"/>
        <v>0</v>
      </c>
      <c r="L118" s="133">
        <f t="shared" si="20"/>
        <v>391.6</v>
      </c>
      <c r="M118" s="142">
        <f>'B01'!K118+'B02'!K118+'B03'!K118+'B04'!K118+'B0 5'!K118+'B06'!K118+'B07'!K118+'B08'!K118+'B09'!K118+'B10'!K118</f>
        <v>391.6</v>
      </c>
    </row>
    <row r="119" spans="1:13">
      <c r="A119" s="128" t="str">
        <f>'Obra Civil'!A125</f>
        <v>13.2.5</v>
      </c>
      <c r="B119" s="271" t="str">
        <f>'Obra Civil'!B125</f>
        <v>Eletroduto, Ø41mm (DN 1.1/4"), inclusive curvas</v>
      </c>
      <c r="C119" s="272"/>
      <c r="D119" s="273"/>
      <c r="E119" s="129" t="str">
        <f>'Obra Civil'!C125</f>
        <v>m</v>
      </c>
      <c r="F119" s="130">
        <f>'Obra Civil'!G125</f>
        <v>9.36</v>
      </c>
      <c r="G119" s="131">
        <f>'Obra Civil'!D125</f>
        <v>5</v>
      </c>
      <c r="H119" s="132">
        <v>0</v>
      </c>
      <c r="I119" s="132">
        <v>5</v>
      </c>
      <c r="J119" s="132">
        <f t="shared" si="18"/>
        <v>46.8</v>
      </c>
      <c r="K119" s="132">
        <f t="shared" si="19"/>
        <v>0</v>
      </c>
      <c r="L119" s="133">
        <f t="shared" si="20"/>
        <v>46.8</v>
      </c>
      <c r="M119" s="142">
        <f>'B01'!K119+'B02'!K119+'B03'!K119+'B04'!K119+'B0 5'!K119+'B06'!K119+'B07'!K119+'B08'!K119+'B09'!K119+'B10'!K119</f>
        <v>46.8</v>
      </c>
    </row>
    <row r="120" spans="1:13">
      <c r="A120" s="128" t="str">
        <f>'Obra Civil'!A126</f>
        <v>13.2.6</v>
      </c>
      <c r="B120" s="271" t="str">
        <f>'Obra Civil'!B126</f>
        <v>Eletroduto Ø47mm (DN 1.1/2"), inclusive curvas</v>
      </c>
      <c r="C120" s="272"/>
      <c r="D120" s="273"/>
      <c r="E120" s="129" t="str">
        <f>'Obra Civil'!C126</f>
        <v>m</v>
      </c>
      <c r="F120" s="130">
        <f>'Obra Civil'!G126</f>
        <v>12.32</v>
      </c>
      <c r="G120" s="131">
        <f>'Obra Civil'!D126</f>
        <v>14</v>
      </c>
      <c r="H120" s="132">
        <v>0</v>
      </c>
      <c r="I120" s="132">
        <v>14</v>
      </c>
      <c r="J120" s="132">
        <f t="shared" si="18"/>
        <v>172.48000000000002</v>
      </c>
      <c r="K120" s="132">
        <f t="shared" si="19"/>
        <v>0</v>
      </c>
      <c r="L120" s="133">
        <f t="shared" si="20"/>
        <v>172.48000000000002</v>
      </c>
      <c r="M120" s="142">
        <f>'B01'!K120+'B02'!K120+'B03'!K120+'B04'!K120+'B0 5'!K120+'B06'!K120+'B07'!K120+'B08'!K120+'B09'!K120+'B10'!K120</f>
        <v>172.48000000000002</v>
      </c>
    </row>
    <row r="121" spans="1:13">
      <c r="A121" s="128" t="str">
        <f>'Obra Civil'!A127</f>
        <v>13.2.7</v>
      </c>
      <c r="B121" s="271" t="str">
        <f>'Obra Civil'!B127</f>
        <v>Eletroduto  Ø59 mm (DN 2"), inclusive curvas</v>
      </c>
      <c r="C121" s="272"/>
      <c r="D121" s="273"/>
      <c r="E121" s="129" t="str">
        <f>'Obra Civil'!C127</f>
        <v>m</v>
      </c>
      <c r="F121" s="130">
        <f>'Obra Civil'!G127</f>
        <v>18.23</v>
      </c>
      <c r="G121" s="131">
        <f>'Obra Civil'!D127</f>
        <v>6</v>
      </c>
      <c r="H121" s="132">
        <v>0</v>
      </c>
      <c r="I121" s="132">
        <v>6</v>
      </c>
      <c r="J121" s="132">
        <f t="shared" si="18"/>
        <v>109.38</v>
      </c>
      <c r="K121" s="132">
        <f t="shared" si="19"/>
        <v>0</v>
      </c>
      <c r="L121" s="133">
        <f t="shared" si="20"/>
        <v>109.38</v>
      </c>
      <c r="M121" s="142">
        <f>'B01'!K121+'B02'!K121+'B03'!K121+'B04'!K121+'B0 5'!K121+'B06'!K121+'B07'!K121+'B08'!K121+'B09'!K121+'B10'!K121</f>
        <v>109.38</v>
      </c>
    </row>
    <row r="122" spans="1:13">
      <c r="A122" s="128" t="str">
        <f>'Obra Civil'!A128</f>
        <v>13.2.8</v>
      </c>
      <c r="B122" s="271" t="str">
        <f>'Obra Civil'!B128</f>
        <v>Eletroduto  Ø75 mm (DN 2.1/2"), inclusive curvas</v>
      </c>
      <c r="C122" s="272"/>
      <c r="D122" s="273"/>
      <c r="E122" s="129" t="str">
        <f>'Obra Civil'!C128</f>
        <v>m</v>
      </c>
      <c r="F122" s="130">
        <f>'Obra Civil'!G128</f>
        <v>21.45</v>
      </c>
      <c r="G122" s="131">
        <f>'Obra Civil'!D128</f>
        <v>10</v>
      </c>
      <c r="H122" s="132">
        <v>0</v>
      </c>
      <c r="I122" s="132">
        <v>10</v>
      </c>
      <c r="J122" s="132">
        <f t="shared" si="18"/>
        <v>214.5</v>
      </c>
      <c r="K122" s="132">
        <f t="shared" si="19"/>
        <v>0</v>
      </c>
      <c r="L122" s="133">
        <f t="shared" si="20"/>
        <v>214.5</v>
      </c>
      <c r="M122" s="142">
        <f>'B01'!K122+'B02'!K122+'B03'!K122+'B04'!K122+'B0 5'!K122+'B06'!K122+'B07'!K122+'B08'!K122+'B09'!K122+'B10'!K122</f>
        <v>214.5</v>
      </c>
    </row>
    <row r="123" spans="1:13">
      <c r="A123" s="128" t="str">
        <f>'Obra Civil'!A129</f>
        <v>13.2.9</v>
      </c>
      <c r="B123" s="271" t="str">
        <f>'Obra Civil'!B129</f>
        <v>Caixa de passagem 40x40cm em alvenaria com tampa de ferro fundido tipo leve</v>
      </c>
      <c r="C123" s="272"/>
      <c r="D123" s="273"/>
      <c r="E123" s="129" t="str">
        <f>'Obra Civil'!C129</f>
        <v>un</v>
      </c>
      <c r="F123" s="130">
        <f>'Obra Civil'!G129</f>
        <v>67.900000000000006</v>
      </c>
      <c r="G123" s="131">
        <f>'Obra Civil'!D129</f>
        <v>2</v>
      </c>
      <c r="H123" s="132">
        <v>0</v>
      </c>
      <c r="I123" s="132">
        <v>2</v>
      </c>
      <c r="J123" s="132">
        <f t="shared" si="18"/>
        <v>135.80000000000001</v>
      </c>
      <c r="K123" s="132">
        <f t="shared" si="19"/>
        <v>0</v>
      </c>
      <c r="L123" s="133">
        <f t="shared" si="20"/>
        <v>135.80000000000001</v>
      </c>
      <c r="M123" s="142">
        <f>'B01'!K123+'B02'!K123+'B03'!K123+'B04'!K123+'B0 5'!K123+'B06'!K123+'B07'!K123+'B08'!K123+'B09'!K123+'B10'!K123</f>
        <v>135.80000000000001</v>
      </c>
    </row>
    <row r="124" spans="1:13">
      <c r="A124" s="125" t="str">
        <f>'Obra Civil'!A130</f>
        <v>13.3</v>
      </c>
      <c r="B124" s="291" t="str">
        <f>'Obra Civil'!B130</f>
        <v>CABOS E FIOS (CONDUTORES)</v>
      </c>
      <c r="C124" s="292"/>
      <c r="D124" s="293"/>
      <c r="E124" s="129"/>
      <c r="F124" s="130"/>
      <c r="G124" s="131"/>
      <c r="H124" s="132"/>
      <c r="I124" s="132"/>
      <c r="J124" s="132"/>
      <c r="K124" s="132"/>
      <c r="L124" s="133"/>
      <c r="M124" s="142">
        <f>'B01'!K124+'B02'!K124+'B03'!K124+'B04'!K124+'B0 5'!K124+'B06'!K124+'B07'!K124+'B08'!K124+'B09'!K124+'B10'!K124</f>
        <v>0</v>
      </c>
    </row>
    <row r="125" spans="1:13" ht="35.25" customHeight="1">
      <c r="A125" s="139"/>
      <c r="B125" s="306" t="str">
        <f>'Obra Civil'!B131</f>
        <v>Condutor de cobre unipolar, isolação em PVC/70ºC, camada de proteção em PVC, não propagador de chamas, classe de tensão 750V, encordoamento classe 5, flexível, com as seguintes seções nominais:</v>
      </c>
      <c r="C125" s="307"/>
      <c r="D125" s="308"/>
      <c r="E125" s="129"/>
      <c r="F125" s="140">
        <f>'Obra Civil'!G131</f>
        <v>100</v>
      </c>
      <c r="G125" s="141">
        <f>'Obra Civil'!D131</f>
        <v>0</v>
      </c>
      <c r="H125" s="132">
        <v>0</v>
      </c>
      <c r="I125" s="132">
        <v>0</v>
      </c>
      <c r="J125" s="132">
        <f t="shared" ref="J125:J135" si="21">F125*G125</f>
        <v>0</v>
      </c>
      <c r="K125" s="132">
        <f t="shared" ref="K125:K135" si="22">H125*F125</f>
        <v>0</v>
      </c>
      <c r="L125" s="133">
        <f t="shared" ref="L125:L188" si="23">I125*F125</f>
        <v>0</v>
      </c>
      <c r="M125" s="142">
        <f>'B01'!K125+'B02'!K125+'B03'!K125+'B04'!K125+'B0 5'!K125+'B06'!K125+'B07'!K125+'B08'!K125+'B09'!K125+'B10'!K125</f>
        <v>0</v>
      </c>
    </row>
    <row r="126" spans="1:13">
      <c r="A126" s="128" t="str">
        <f>'Obra Civil'!A132</f>
        <v>13.3.1</v>
      </c>
      <c r="B126" s="271" t="str">
        <f>'Obra Civil'!B132</f>
        <v>#1,5 mm²</v>
      </c>
      <c r="C126" s="272"/>
      <c r="D126" s="273"/>
      <c r="E126" s="129" t="str">
        <f>'Obra Civil'!C132</f>
        <v>m</v>
      </c>
      <c r="F126" s="130">
        <f>'Obra Civil'!G132</f>
        <v>1.52</v>
      </c>
      <c r="G126" s="131">
        <f>'Obra Civil'!D132</f>
        <v>80</v>
      </c>
      <c r="H126" s="132">
        <v>80</v>
      </c>
      <c r="I126" s="132">
        <v>80</v>
      </c>
      <c r="J126" s="132">
        <f t="shared" si="21"/>
        <v>121.6</v>
      </c>
      <c r="K126" s="132">
        <f t="shared" si="22"/>
        <v>121.6</v>
      </c>
      <c r="L126" s="133">
        <f t="shared" si="23"/>
        <v>121.6</v>
      </c>
      <c r="M126" s="142">
        <f>'B01'!K126+'B02'!K126+'B03'!K126+'B04'!K126+'B0 5'!K126+'B06'!K126+'B07'!K126+'B08'!K126+'B09'!K126+'B10'!K126</f>
        <v>121.6</v>
      </c>
    </row>
    <row r="127" spans="1:13">
      <c r="A127" s="128" t="str">
        <f>'Obra Civil'!A133</f>
        <v>13.3.2</v>
      </c>
      <c r="B127" s="271" t="str">
        <f>'Obra Civil'!B133</f>
        <v>#2,5 mm²</v>
      </c>
      <c r="C127" s="272"/>
      <c r="D127" s="273"/>
      <c r="E127" s="129" t="str">
        <f>'Obra Civil'!C133</f>
        <v>m</v>
      </c>
      <c r="F127" s="130">
        <f>'Obra Civil'!G133</f>
        <v>2.02</v>
      </c>
      <c r="G127" s="131">
        <f>'Obra Civil'!D133</f>
        <v>2350</v>
      </c>
      <c r="H127" s="132">
        <v>1500</v>
      </c>
      <c r="I127" s="132">
        <v>2000</v>
      </c>
      <c r="J127" s="132">
        <f t="shared" si="21"/>
        <v>4747</v>
      </c>
      <c r="K127" s="132">
        <f t="shared" si="22"/>
        <v>3030</v>
      </c>
      <c r="L127" s="133">
        <f t="shared" si="23"/>
        <v>4040</v>
      </c>
      <c r="M127" s="142">
        <f>'B01'!K127+'B02'!K127+'B03'!K127+'B04'!K127+'B0 5'!K127+'B06'!K127+'B07'!K127+'B08'!K127+'B09'!K127+'B10'!K127</f>
        <v>4040</v>
      </c>
    </row>
    <row r="128" spans="1:13">
      <c r="A128" s="128" t="str">
        <f>'Obra Civil'!A134</f>
        <v>13.3.3</v>
      </c>
      <c r="B128" s="271" t="str">
        <f>'Obra Civil'!B134</f>
        <v>#4 mm²</v>
      </c>
      <c r="C128" s="272"/>
      <c r="D128" s="273"/>
      <c r="E128" s="129" t="str">
        <f>'Obra Civil'!C134</f>
        <v>m</v>
      </c>
      <c r="F128" s="130">
        <f>'Obra Civil'!G134</f>
        <v>3.04</v>
      </c>
      <c r="G128" s="131">
        <f>'Obra Civil'!D134</f>
        <v>770</v>
      </c>
      <c r="H128" s="132">
        <v>470</v>
      </c>
      <c r="I128" s="132">
        <v>470</v>
      </c>
      <c r="J128" s="132">
        <f t="shared" si="21"/>
        <v>2340.8000000000002</v>
      </c>
      <c r="K128" s="132">
        <f t="shared" si="22"/>
        <v>1428.8</v>
      </c>
      <c r="L128" s="133">
        <f t="shared" si="23"/>
        <v>1428.8</v>
      </c>
      <c r="M128" s="142">
        <f>'B01'!K128+'B02'!K128+'B03'!K128+'B04'!K128+'B0 5'!K128+'B06'!K128+'B07'!K128+'B08'!K128+'B09'!K128+'B10'!K128</f>
        <v>1428.8</v>
      </c>
    </row>
    <row r="129" spans="1:13">
      <c r="A129" s="128" t="str">
        <f>'Obra Civil'!A135</f>
        <v>13.3.4</v>
      </c>
      <c r="B129" s="271" t="str">
        <f>'Obra Civil'!B135</f>
        <v>#6 mm²</v>
      </c>
      <c r="C129" s="272"/>
      <c r="D129" s="273"/>
      <c r="E129" s="129" t="str">
        <f>'Obra Civil'!C135</f>
        <v>m</v>
      </c>
      <c r="F129" s="130">
        <f>'Obra Civil'!G135</f>
        <v>4.1100000000000003</v>
      </c>
      <c r="G129" s="131">
        <f>'Obra Civil'!D135</f>
        <v>10</v>
      </c>
      <c r="H129" s="132">
        <v>10</v>
      </c>
      <c r="I129" s="132">
        <v>10</v>
      </c>
      <c r="J129" s="132">
        <f t="shared" si="21"/>
        <v>41.1</v>
      </c>
      <c r="K129" s="132">
        <f t="shared" si="22"/>
        <v>41.1</v>
      </c>
      <c r="L129" s="133">
        <f t="shared" si="23"/>
        <v>41.1</v>
      </c>
      <c r="M129" s="142">
        <f>'B01'!K129+'B02'!K129+'B03'!K129+'B04'!K129+'B0 5'!K129+'B06'!K129+'B07'!K129+'B08'!K129+'B09'!K129+'B10'!K129</f>
        <v>41.1</v>
      </c>
    </row>
    <row r="130" spans="1:13">
      <c r="A130" s="128" t="str">
        <f>'Obra Civil'!A136</f>
        <v>13.3.5</v>
      </c>
      <c r="B130" s="271" t="str">
        <f>'Obra Civil'!B136</f>
        <v>#10 mm²</v>
      </c>
      <c r="C130" s="272"/>
      <c r="D130" s="273"/>
      <c r="E130" s="129" t="str">
        <f>'Obra Civil'!C136</f>
        <v>m</v>
      </c>
      <c r="F130" s="130">
        <f>'Obra Civil'!G136</f>
        <v>7.38</v>
      </c>
      <c r="G130" s="131">
        <f>'Obra Civil'!D136</f>
        <v>152</v>
      </c>
      <c r="H130" s="132">
        <v>100</v>
      </c>
      <c r="I130" s="132">
        <v>100</v>
      </c>
      <c r="J130" s="132">
        <f t="shared" si="21"/>
        <v>1121.76</v>
      </c>
      <c r="K130" s="132">
        <f t="shared" si="22"/>
        <v>738</v>
      </c>
      <c r="L130" s="133">
        <f t="shared" si="23"/>
        <v>738</v>
      </c>
      <c r="M130" s="142">
        <f>'B01'!K130+'B02'!K130+'B03'!K130+'B04'!K130+'B0 5'!K130+'B06'!K130+'B07'!K130+'B08'!K130+'B09'!K130+'B10'!K130</f>
        <v>738</v>
      </c>
    </row>
    <row r="131" spans="1:13">
      <c r="A131" s="128" t="str">
        <f>'Obra Civil'!A137</f>
        <v>13.3.6</v>
      </c>
      <c r="B131" s="271" t="str">
        <f>'Obra Civil'!B137</f>
        <v>#16 mm²</v>
      </c>
      <c r="C131" s="272"/>
      <c r="D131" s="273"/>
      <c r="E131" s="129" t="str">
        <f>'Obra Civil'!C137</f>
        <v>m</v>
      </c>
      <c r="F131" s="130">
        <f>'Obra Civil'!G137</f>
        <v>7.45</v>
      </c>
      <c r="G131" s="131">
        <f>'Obra Civil'!D137</f>
        <v>21</v>
      </c>
      <c r="H131" s="132">
        <v>21</v>
      </c>
      <c r="I131" s="132">
        <v>21</v>
      </c>
      <c r="J131" s="132">
        <f t="shared" si="21"/>
        <v>156.45000000000002</v>
      </c>
      <c r="K131" s="132">
        <f t="shared" si="22"/>
        <v>156.45000000000002</v>
      </c>
      <c r="L131" s="133">
        <f t="shared" si="23"/>
        <v>156.45000000000002</v>
      </c>
      <c r="M131" s="142">
        <f>'B01'!K131+'B02'!K131+'B03'!K131+'B04'!K131+'B0 5'!K131+'B06'!K131+'B07'!K131+'B08'!K131+'B09'!K131+'B10'!K131</f>
        <v>156.45000000000002</v>
      </c>
    </row>
    <row r="132" spans="1:13">
      <c r="A132" s="128" t="str">
        <f>'Obra Civil'!A138</f>
        <v>13.3.7</v>
      </c>
      <c r="B132" s="271" t="str">
        <f>'Obra Civil'!B138</f>
        <v>#25 mm²</v>
      </c>
      <c r="C132" s="272"/>
      <c r="D132" s="273"/>
      <c r="E132" s="129" t="str">
        <f>'Obra Civil'!C138</f>
        <v>m</v>
      </c>
      <c r="F132" s="130">
        <f>'Obra Civil'!G138</f>
        <v>10.92</v>
      </c>
      <c r="G132" s="131">
        <f>'Obra Civil'!D138</f>
        <v>21</v>
      </c>
      <c r="H132" s="132">
        <v>21</v>
      </c>
      <c r="I132" s="132">
        <v>21</v>
      </c>
      <c r="J132" s="132">
        <f t="shared" si="21"/>
        <v>229.32</v>
      </c>
      <c r="K132" s="132">
        <f t="shared" si="22"/>
        <v>229.32</v>
      </c>
      <c r="L132" s="133">
        <f t="shared" si="23"/>
        <v>229.32</v>
      </c>
      <c r="M132" s="142">
        <f>'B01'!K132+'B02'!K132+'B03'!K132+'B04'!K132+'B0 5'!K132+'B06'!K132+'B07'!K132+'B08'!K132+'B09'!K132+'B10'!K132</f>
        <v>229.32</v>
      </c>
    </row>
    <row r="133" spans="1:13">
      <c r="A133" s="128" t="str">
        <f>'Obra Civil'!A139</f>
        <v>13.3.8</v>
      </c>
      <c r="B133" s="271" t="str">
        <f>'Obra Civil'!B139</f>
        <v>#35 mm²</v>
      </c>
      <c r="C133" s="272"/>
      <c r="D133" s="273"/>
      <c r="E133" s="129" t="str">
        <f>'Obra Civil'!C139</f>
        <v>m</v>
      </c>
      <c r="F133" s="130">
        <f>'Obra Civil'!G139</f>
        <v>100</v>
      </c>
      <c r="G133" s="131">
        <f>'Obra Civil'!D139</f>
        <v>63</v>
      </c>
      <c r="H133" s="132">
        <v>0</v>
      </c>
      <c r="I133" s="132">
        <v>0</v>
      </c>
      <c r="J133" s="132">
        <f t="shared" si="21"/>
        <v>6300</v>
      </c>
      <c r="K133" s="132">
        <f t="shared" si="22"/>
        <v>0</v>
      </c>
      <c r="L133" s="133">
        <f t="shared" si="23"/>
        <v>0</v>
      </c>
      <c r="M133" s="142">
        <f>'B01'!K133+'B02'!K133+'B03'!K133+'B04'!K133+'B0 5'!K133+'B06'!K133+'B07'!K133+'B08'!K133+'B09'!K133+'B10'!K133</f>
        <v>0</v>
      </c>
    </row>
    <row r="134" spans="1:13">
      <c r="A134" s="128" t="str">
        <f>'Obra Civil'!A140</f>
        <v>13.3.9</v>
      </c>
      <c r="B134" s="271" t="str">
        <f>'Obra Civil'!B140</f>
        <v>#70 mm²</v>
      </c>
      <c r="C134" s="272"/>
      <c r="D134" s="273"/>
      <c r="E134" s="129" t="str">
        <f>'Obra Civil'!C140</f>
        <v>m</v>
      </c>
      <c r="F134" s="130">
        <f>'Obra Civil'!G140</f>
        <v>100</v>
      </c>
      <c r="G134" s="131">
        <f>'Obra Civil'!D140</f>
        <v>20</v>
      </c>
      <c r="H134" s="132">
        <v>0</v>
      </c>
      <c r="I134" s="132">
        <v>0</v>
      </c>
      <c r="J134" s="132">
        <f t="shared" si="21"/>
        <v>2000</v>
      </c>
      <c r="K134" s="132">
        <f t="shared" si="22"/>
        <v>0</v>
      </c>
      <c r="L134" s="133">
        <f t="shared" si="23"/>
        <v>0</v>
      </c>
      <c r="M134" s="142">
        <f>'B01'!K134+'B02'!K134+'B03'!K134+'B04'!K134+'B0 5'!K134+'B06'!K134+'B07'!K134+'B08'!K134+'B09'!K134+'B10'!K134</f>
        <v>0</v>
      </c>
    </row>
    <row r="135" spans="1:13">
      <c r="A135" s="128" t="str">
        <f>'Obra Civil'!A141</f>
        <v>13.3.10</v>
      </c>
      <c r="B135" s="271" t="str">
        <f>'Obra Civil'!B141</f>
        <v>#120 mm²</v>
      </c>
      <c r="C135" s="272"/>
      <c r="D135" s="273"/>
      <c r="E135" s="129" t="str">
        <f>'Obra Civil'!C141</f>
        <v>m</v>
      </c>
      <c r="F135" s="130">
        <f>'Obra Civil'!G141</f>
        <v>100</v>
      </c>
      <c r="G135" s="131">
        <f>'Obra Civil'!D141</f>
        <v>80</v>
      </c>
      <c r="H135" s="132">
        <v>0</v>
      </c>
      <c r="I135" s="132">
        <v>0</v>
      </c>
      <c r="J135" s="132">
        <f t="shared" si="21"/>
        <v>8000</v>
      </c>
      <c r="K135" s="132">
        <f t="shared" si="22"/>
        <v>0</v>
      </c>
      <c r="L135" s="133">
        <f t="shared" si="23"/>
        <v>0</v>
      </c>
      <c r="M135" s="142">
        <f>'B01'!K135+'B02'!K135+'B03'!K135+'B04'!K135+'B0 5'!K135+'B06'!K135+'B07'!K135+'B08'!K135+'B09'!K135+'B10'!K135</f>
        <v>0</v>
      </c>
    </row>
    <row r="136" spans="1:13">
      <c r="A136" s="125" t="str">
        <f>'Obra Civil'!A142</f>
        <v>13.4</v>
      </c>
      <c r="B136" s="291" t="str">
        <f>'Obra Civil'!B142</f>
        <v>ILUMINAÇÃO E TOMADAS</v>
      </c>
      <c r="C136" s="292"/>
      <c r="D136" s="293"/>
      <c r="E136" s="129"/>
      <c r="F136" s="130"/>
      <c r="G136" s="131"/>
      <c r="H136" s="132"/>
      <c r="I136" s="132"/>
      <c r="J136" s="132"/>
      <c r="K136" s="132"/>
      <c r="L136" s="133">
        <f t="shared" si="23"/>
        <v>0</v>
      </c>
      <c r="M136" s="142">
        <f>'B01'!K136+'B02'!K136+'B03'!K136+'B04'!K136+'B0 5'!K136+'B06'!K136+'B07'!K136+'B08'!K136+'B09'!K136+'B10'!K136</f>
        <v>0</v>
      </c>
    </row>
    <row r="137" spans="1:13">
      <c r="A137" s="128" t="str">
        <f>'Obra Civil'!A143</f>
        <v>13.4.1</v>
      </c>
      <c r="B137" s="271" t="str">
        <f>'Obra Civil'!B143</f>
        <v>Tomada universal, circular, 2P+T, 15A/250v, cor preta, completa</v>
      </c>
      <c r="C137" s="272"/>
      <c r="D137" s="273"/>
      <c r="E137" s="129" t="str">
        <f>'Obra Civil'!C143</f>
        <v>un</v>
      </c>
      <c r="F137" s="130">
        <f>'Obra Civil'!G143</f>
        <v>12.94</v>
      </c>
      <c r="G137" s="131">
        <f>'Obra Civil'!D143</f>
        <v>84</v>
      </c>
      <c r="H137" s="132">
        <v>14</v>
      </c>
      <c r="I137" s="132">
        <v>14</v>
      </c>
      <c r="J137" s="132">
        <f t="shared" ref="J137:J148" si="24">F137*G137</f>
        <v>1086.96</v>
      </c>
      <c r="K137" s="132">
        <f t="shared" ref="K137:K148" si="25">H137*F137</f>
        <v>181.16</v>
      </c>
      <c r="L137" s="133">
        <f t="shared" si="23"/>
        <v>181.16</v>
      </c>
      <c r="M137" s="142">
        <f>'B01'!K137+'B02'!K137+'B03'!K137+'B04'!K137+'B0 5'!K137+'B06'!K137+'B07'!K137+'B08'!K137+'B09'!K137+'B10'!K137</f>
        <v>181.16</v>
      </c>
    </row>
    <row r="138" spans="1:13">
      <c r="A138" s="128" t="str">
        <f>'Obra Civil'!A144</f>
        <v>13.4.2</v>
      </c>
      <c r="B138" s="271" t="str">
        <f>'Obra Civil'!B144</f>
        <v>Tomada universal, circular, 3P, 20A/250v, cor preta, completa</v>
      </c>
      <c r="C138" s="272"/>
      <c r="D138" s="273"/>
      <c r="E138" s="129" t="str">
        <f>'Obra Civil'!C144</f>
        <v>un</v>
      </c>
      <c r="F138" s="130">
        <f>'Obra Civil'!G144</f>
        <v>14.81</v>
      </c>
      <c r="G138" s="131">
        <f>'Obra Civil'!D144</f>
        <v>20</v>
      </c>
      <c r="H138" s="132">
        <v>10</v>
      </c>
      <c r="I138" s="132">
        <v>10</v>
      </c>
      <c r="J138" s="132">
        <f t="shared" si="24"/>
        <v>296.2</v>
      </c>
      <c r="K138" s="132">
        <f t="shared" si="25"/>
        <v>148.1</v>
      </c>
      <c r="L138" s="133">
        <f t="shared" si="23"/>
        <v>148.1</v>
      </c>
      <c r="M138" s="142">
        <f>'B01'!K138+'B02'!K138+'B03'!K138+'B04'!K138+'B0 5'!K138+'B06'!K138+'B07'!K138+'B08'!K138+'B09'!K138+'B10'!K138</f>
        <v>148.1</v>
      </c>
    </row>
    <row r="139" spans="1:13">
      <c r="A139" s="128" t="str">
        <f>'Obra Civil'!A145</f>
        <v>13.4.3</v>
      </c>
      <c r="B139" s="271" t="str">
        <f>'Obra Civil'!B145</f>
        <v>Interruptor simples 10 A, completa</v>
      </c>
      <c r="C139" s="272"/>
      <c r="D139" s="273"/>
      <c r="E139" s="129" t="str">
        <f>'Obra Civil'!C145</f>
        <v>un</v>
      </c>
      <c r="F139" s="130">
        <f>'Obra Civil'!G145</f>
        <v>7.34</v>
      </c>
      <c r="G139" s="131">
        <f>'Obra Civil'!D145</f>
        <v>38</v>
      </c>
      <c r="H139" s="132">
        <v>8</v>
      </c>
      <c r="I139" s="132">
        <v>8</v>
      </c>
      <c r="J139" s="132">
        <f t="shared" si="24"/>
        <v>278.92</v>
      </c>
      <c r="K139" s="132">
        <f t="shared" si="25"/>
        <v>58.72</v>
      </c>
      <c r="L139" s="133">
        <f t="shared" si="23"/>
        <v>58.72</v>
      </c>
      <c r="M139" s="142">
        <f>'B01'!K139+'B02'!K139+'B03'!K139+'B04'!K139+'B0 5'!K139+'B06'!K139+'B07'!K139+'B08'!K139+'B09'!K139+'B10'!K139</f>
        <v>58.72</v>
      </c>
    </row>
    <row r="140" spans="1:13">
      <c r="A140" s="128" t="str">
        <f>'Obra Civil'!A146</f>
        <v>13.4.4</v>
      </c>
      <c r="B140" s="271" t="str">
        <f>'Obra Civil'!B146</f>
        <v>Interruptor duas seções 10A por seção, completa</v>
      </c>
      <c r="C140" s="272"/>
      <c r="D140" s="273"/>
      <c r="E140" s="129" t="str">
        <f>'Obra Civil'!C146</f>
        <v>un</v>
      </c>
      <c r="F140" s="130">
        <f>'Obra Civil'!G146</f>
        <v>9.89</v>
      </c>
      <c r="G140" s="131">
        <f>'Obra Civil'!D146</f>
        <v>1</v>
      </c>
      <c r="H140" s="132">
        <v>0</v>
      </c>
      <c r="I140" s="132">
        <v>0</v>
      </c>
      <c r="J140" s="132">
        <f t="shared" si="24"/>
        <v>9.89</v>
      </c>
      <c r="K140" s="132">
        <f t="shared" si="25"/>
        <v>0</v>
      </c>
      <c r="L140" s="133">
        <f t="shared" si="23"/>
        <v>0</v>
      </c>
      <c r="M140" s="142">
        <f>'B01'!K140+'B02'!K140+'B03'!K140+'B04'!K140+'B0 5'!K140+'B06'!K140+'B07'!K140+'B08'!K140+'B09'!K140+'B10'!K140</f>
        <v>0</v>
      </c>
    </row>
    <row r="141" spans="1:13">
      <c r="A141" s="128" t="str">
        <f>'Obra Civil'!A147</f>
        <v>13.4.5</v>
      </c>
      <c r="B141" s="271" t="str">
        <f>'Obra Civil'!B147</f>
        <v>Interruptor com dimmer, completa</v>
      </c>
      <c r="C141" s="272"/>
      <c r="D141" s="273"/>
      <c r="E141" s="129" t="str">
        <f>'Obra Civil'!C147</f>
        <v>un</v>
      </c>
      <c r="F141" s="130">
        <f>'Obra Civil'!G147</f>
        <v>12.78</v>
      </c>
      <c r="G141" s="131">
        <f>'Obra Civil'!D147</f>
        <v>1</v>
      </c>
      <c r="H141" s="132">
        <v>0</v>
      </c>
      <c r="I141" s="132">
        <v>0</v>
      </c>
      <c r="J141" s="132">
        <f t="shared" si="24"/>
        <v>12.78</v>
      </c>
      <c r="K141" s="132">
        <f t="shared" si="25"/>
        <v>0</v>
      </c>
      <c r="L141" s="133">
        <f t="shared" si="23"/>
        <v>0</v>
      </c>
      <c r="M141" s="142">
        <f>'B01'!K141+'B02'!K141+'B03'!K141+'B04'!K141+'B0 5'!K141+'B06'!K141+'B07'!K141+'B08'!K141+'B09'!K141+'B10'!K141</f>
        <v>0</v>
      </c>
    </row>
    <row r="142" spans="1:13">
      <c r="A142" s="128" t="str">
        <f>'Obra Civil'!A148</f>
        <v>13.4.6</v>
      </c>
      <c r="B142" s="271" t="str">
        <f>'Obra Civil'!B148</f>
        <v>Luminárias 2x40 W completa</v>
      </c>
      <c r="C142" s="272"/>
      <c r="D142" s="273"/>
      <c r="E142" s="129" t="str">
        <f>'Obra Civil'!C148</f>
        <v>un</v>
      </c>
      <c r="F142" s="130">
        <f>'Obra Civil'!G148</f>
        <v>77.13</v>
      </c>
      <c r="G142" s="131">
        <f>'Obra Civil'!D148</f>
        <v>52</v>
      </c>
      <c r="H142" s="132">
        <v>12</v>
      </c>
      <c r="I142" s="132">
        <v>12</v>
      </c>
      <c r="J142" s="132">
        <f t="shared" si="24"/>
        <v>4010.7599999999998</v>
      </c>
      <c r="K142" s="132">
        <f t="shared" si="25"/>
        <v>925.56</v>
      </c>
      <c r="L142" s="133">
        <f t="shared" si="23"/>
        <v>925.56</v>
      </c>
      <c r="M142" s="142">
        <f>'B01'!K142+'B02'!K142+'B03'!K142+'B04'!K142+'B0 5'!K142+'B06'!K142+'B07'!K142+'B08'!K142+'B09'!K142+'B10'!K142</f>
        <v>925.56</v>
      </c>
    </row>
    <row r="143" spans="1:13">
      <c r="A143" s="128" t="str">
        <f>'Obra Civil'!A149</f>
        <v>13.4.7</v>
      </c>
      <c r="B143" s="271" t="str">
        <f>'Obra Civil'!B149</f>
        <v>Luminárias 2x20 W completa</v>
      </c>
      <c r="C143" s="272"/>
      <c r="D143" s="273"/>
      <c r="E143" s="129" t="str">
        <f>'Obra Civil'!C149</f>
        <v>un</v>
      </c>
      <c r="F143" s="130">
        <f>'Obra Civil'!G149</f>
        <v>59.65</v>
      </c>
      <c r="G143" s="131">
        <f>'Obra Civil'!D149</f>
        <v>8</v>
      </c>
      <c r="H143" s="132">
        <v>0</v>
      </c>
      <c r="I143" s="132">
        <v>0</v>
      </c>
      <c r="J143" s="132">
        <f t="shared" si="24"/>
        <v>477.2</v>
      </c>
      <c r="K143" s="132">
        <f t="shared" si="25"/>
        <v>0</v>
      </c>
      <c r="L143" s="133">
        <f t="shared" si="23"/>
        <v>0</v>
      </c>
      <c r="M143" s="142">
        <f>'B01'!K143+'B02'!K143+'B03'!K143+'B04'!K143+'B0 5'!K143+'B06'!K143+'B07'!K143+'B08'!K143+'B09'!K143+'B10'!K143</f>
        <v>0</v>
      </c>
    </row>
    <row r="144" spans="1:13">
      <c r="A144" s="128" t="str">
        <f>'Obra Civil'!A150</f>
        <v>13.4.8</v>
      </c>
      <c r="B144" s="271" t="str">
        <f>'Obra Civil'!B150</f>
        <v>Luminárias incandescentes 100W</v>
      </c>
      <c r="C144" s="272"/>
      <c r="D144" s="273"/>
      <c r="E144" s="129" t="str">
        <f>'Obra Civil'!C150</f>
        <v>un</v>
      </c>
      <c r="F144" s="130">
        <f>'Obra Civil'!G150</f>
        <v>23.3</v>
      </c>
      <c r="G144" s="131">
        <f>'Obra Civil'!D150</f>
        <v>6</v>
      </c>
      <c r="H144" s="132">
        <v>0</v>
      </c>
      <c r="I144" s="132">
        <v>0</v>
      </c>
      <c r="J144" s="132">
        <f t="shared" si="24"/>
        <v>139.80000000000001</v>
      </c>
      <c r="K144" s="132">
        <f t="shared" si="25"/>
        <v>0</v>
      </c>
      <c r="L144" s="133">
        <f t="shared" si="23"/>
        <v>0</v>
      </c>
      <c r="M144" s="142">
        <f>'B01'!K144+'B02'!K144+'B03'!K144+'B04'!K144+'B0 5'!K144+'B06'!K144+'B07'!K144+'B08'!K144+'B09'!K144+'B10'!K144</f>
        <v>0</v>
      </c>
    </row>
    <row r="145" spans="1:13">
      <c r="A145" s="128" t="str">
        <f>'Obra Civil'!A151</f>
        <v>13.4.9</v>
      </c>
      <c r="B145" s="271" t="str">
        <f>'Obra Civil'!B151</f>
        <v>Arandelas 100W</v>
      </c>
      <c r="C145" s="272"/>
      <c r="D145" s="273"/>
      <c r="E145" s="129" t="str">
        <f>'Obra Civil'!C151</f>
        <v>un</v>
      </c>
      <c r="F145" s="130">
        <f>'Obra Civil'!G151</f>
        <v>28.54</v>
      </c>
      <c r="G145" s="131">
        <f>'Obra Civil'!D151</f>
        <v>12</v>
      </c>
      <c r="H145" s="132">
        <v>0</v>
      </c>
      <c r="I145" s="132">
        <v>0</v>
      </c>
      <c r="J145" s="132">
        <f t="shared" si="24"/>
        <v>342.48</v>
      </c>
      <c r="K145" s="132">
        <f t="shared" si="25"/>
        <v>0</v>
      </c>
      <c r="L145" s="133">
        <f t="shared" si="23"/>
        <v>0</v>
      </c>
      <c r="M145" s="142">
        <f>'B01'!K145+'B02'!K145+'B03'!K145+'B04'!K145+'B0 5'!K145+'B06'!K145+'B07'!K145+'B08'!K145+'B09'!K145+'B10'!K145</f>
        <v>0</v>
      </c>
    </row>
    <row r="146" spans="1:13">
      <c r="A146" s="128" t="str">
        <f>'Obra Civil'!A152</f>
        <v>13.4.10</v>
      </c>
      <c r="B146" s="271" t="str">
        <f>'Obra Civil'!B152</f>
        <v>Caixas de passagem 4x4"para tomada/interruptor</v>
      </c>
      <c r="C146" s="272"/>
      <c r="D146" s="273"/>
      <c r="E146" s="129" t="str">
        <f>'Obra Civil'!C152</f>
        <v>un</v>
      </c>
      <c r="F146" s="130">
        <f>'Obra Civil'!G152</f>
        <v>1.79</v>
      </c>
      <c r="G146" s="131">
        <f>'Obra Civil'!D152</f>
        <v>32</v>
      </c>
      <c r="H146" s="132">
        <v>0</v>
      </c>
      <c r="I146" s="132">
        <v>32</v>
      </c>
      <c r="J146" s="132">
        <f t="shared" si="24"/>
        <v>57.28</v>
      </c>
      <c r="K146" s="132">
        <f t="shared" si="25"/>
        <v>0</v>
      </c>
      <c r="L146" s="133">
        <f t="shared" si="23"/>
        <v>57.28</v>
      </c>
      <c r="M146" s="142">
        <f>'B01'!K146+'B02'!K146+'B03'!K146+'B04'!K146+'B0 5'!K146+'B06'!K146+'B07'!K146+'B08'!K146+'B09'!K146+'B10'!K146</f>
        <v>57.28</v>
      </c>
    </row>
    <row r="147" spans="1:13">
      <c r="A147" s="128" t="str">
        <f>'Obra Civil'!A153</f>
        <v>13.4.11</v>
      </c>
      <c r="B147" s="271" t="str">
        <f>'Obra Civil'!B153</f>
        <v>Caixa de passagem 4x2" para interruptor e tomada</v>
      </c>
      <c r="C147" s="272"/>
      <c r="D147" s="273"/>
      <c r="E147" s="129" t="str">
        <f>'Obra Civil'!C153</f>
        <v>un</v>
      </c>
      <c r="F147" s="130">
        <f>'Obra Civil'!G153</f>
        <v>1.1200000000000001</v>
      </c>
      <c r="G147" s="131">
        <f>'Obra Civil'!D153</f>
        <v>79</v>
      </c>
      <c r="H147" s="132">
        <v>0</v>
      </c>
      <c r="I147" s="132">
        <v>79</v>
      </c>
      <c r="J147" s="132">
        <f t="shared" si="24"/>
        <v>88.48</v>
      </c>
      <c r="K147" s="132">
        <f t="shared" si="25"/>
        <v>0</v>
      </c>
      <c r="L147" s="133">
        <f t="shared" si="23"/>
        <v>88.48</v>
      </c>
      <c r="M147" s="142">
        <f>'B01'!K147+'B02'!K147+'B03'!K147+'B04'!K147+'B0 5'!K147+'B06'!K147+'B07'!K147+'B08'!K147+'B09'!K147+'B10'!K147</f>
        <v>88.48</v>
      </c>
    </row>
    <row r="148" spans="1:13" ht="12" customHeight="1">
      <c r="A148" s="128" t="str">
        <f>'Obra Civil'!A154</f>
        <v>13.4.12</v>
      </c>
      <c r="B148" s="271" t="str">
        <f>'Obra Civil'!B154</f>
        <v>Caixa de passagem de ferro esmaltada octogonal 4x4"</v>
      </c>
      <c r="C148" s="272"/>
      <c r="D148" s="273"/>
      <c r="E148" s="129" t="str">
        <f>'Obra Civil'!C154</f>
        <v>un</v>
      </c>
      <c r="F148" s="130">
        <f>'Obra Civil'!G154</f>
        <v>2.04</v>
      </c>
      <c r="G148" s="131">
        <f>'Obra Civil'!D154</f>
        <v>70</v>
      </c>
      <c r="H148" s="132">
        <v>0</v>
      </c>
      <c r="I148" s="132">
        <v>70</v>
      </c>
      <c r="J148" s="132">
        <f t="shared" si="24"/>
        <v>142.80000000000001</v>
      </c>
      <c r="K148" s="132">
        <f t="shared" si="25"/>
        <v>0</v>
      </c>
      <c r="L148" s="133">
        <f t="shared" si="23"/>
        <v>142.80000000000001</v>
      </c>
      <c r="M148" s="142">
        <f>'B01'!K148+'B02'!K148+'B03'!K148+'B04'!K148+'B0 5'!K148+'B06'!K148+'B07'!K148+'B08'!K148+'B09'!K148+'B10'!K148</f>
        <v>142.80000000000001</v>
      </c>
    </row>
    <row r="149" spans="1:13">
      <c r="A149" s="125" t="str">
        <f>'Obra Civil'!A155</f>
        <v>13.5</v>
      </c>
      <c r="B149" s="291" t="str">
        <f>'Obra Civil'!B155</f>
        <v>INSTALAÇÕES DE REDE ESTRUTURADA</v>
      </c>
      <c r="C149" s="292"/>
      <c r="D149" s="293"/>
      <c r="E149" s="129"/>
      <c r="F149" s="130"/>
      <c r="G149" s="131"/>
      <c r="H149" s="132"/>
      <c r="I149" s="132"/>
      <c r="J149" s="132"/>
      <c r="K149" s="132"/>
      <c r="L149" s="133">
        <f t="shared" si="23"/>
        <v>0</v>
      </c>
      <c r="M149" s="142">
        <f>'B01'!K149+'B02'!K149+'B03'!K149+'B04'!K149+'B0 5'!K149+'B06'!K149+'B07'!K149+'B08'!K149+'B09'!K149+'B10'!K149</f>
        <v>0</v>
      </c>
    </row>
    <row r="150" spans="1:13">
      <c r="A150" s="128" t="str">
        <f>'Obra Civil'!A156</f>
        <v>13.5.1</v>
      </c>
      <c r="B150" s="271" t="str">
        <f>'Obra Civil'!B156</f>
        <v>EQUIPAMENTOS PASSIVOS</v>
      </c>
      <c r="C150" s="272"/>
      <c r="D150" s="273"/>
      <c r="E150" s="129"/>
      <c r="F150" s="130"/>
      <c r="G150" s="131"/>
      <c r="H150" s="132"/>
      <c r="I150" s="132"/>
      <c r="J150" s="132"/>
      <c r="K150" s="132"/>
      <c r="L150" s="133">
        <f t="shared" si="23"/>
        <v>0</v>
      </c>
      <c r="M150" s="142">
        <f>'B01'!K150+'B02'!K150+'B03'!K150+'B04'!K150+'B0 5'!K150+'B06'!K150+'B07'!K150+'B08'!K150+'B09'!K150+'B10'!K150</f>
        <v>0</v>
      </c>
    </row>
    <row r="151" spans="1:13">
      <c r="A151" s="128" t="str">
        <f>'Obra Civil'!A157</f>
        <v>13.5.1.1</v>
      </c>
      <c r="B151" s="271" t="str">
        <f>'Obra Civil'!B157</f>
        <v>Patch Panel 19"  - 24 portas, Categoria 6</v>
      </c>
      <c r="C151" s="272"/>
      <c r="D151" s="273"/>
      <c r="E151" s="129" t="str">
        <f>'Obra Civil'!C157</f>
        <v xml:space="preserve">un </v>
      </c>
      <c r="F151" s="130">
        <f>'Obra Civil'!G157</f>
        <v>532.77</v>
      </c>
      <c r="G151" s="131">
        <f>'Obra Civil'!D157</f>
        <v>2</v>
      </c>
      <c r="H151" s="132">
        <v>0</v>
      </c>
      <c r="I151" s="132">
        <v>0</v>
      </c>
      <c r="J151" s="132">
        <f t="shared" ref="J151:J158" si="26">F151*G151</f>
        <v>1065.54</v>
      </c>
      <c r="K151" s="132">
        <f t="shared" ref="K151:K158" si="27">H151*F151</f>
        <v>0</v>
      </c>
      <c r="L151" s="133">
        <f t="shared" si="23"/>
        <v>0</v>
      </c>
      <c r="M151" s="142">
        <f>'B01'!K151+'B02'!K151+'B03'!K151+'B04'!K151+'B0 5'!K151+'B06'!K151+'B07'!K151+'B08'!K151+'B09'!K151+'B10'!K151</f>
        <v>0</v>
      </c>
    </row>
    <row r="152" spans="1:13">
      <c r="A152" s="128" t="str">
        <f>'Obra Civil'!A158</f>
        <v>13.5.1.2</v>
      </c>
      <c r="B152" s="271" t="str">
        <f>'Obra Civil'!B158</f>
        <v>Switch de 24 portas</v>
      </c>
      <c r="C152" s="272"/>
      <c r="D152" s="273"/>
      <c r="E152" s="129" t="str">
        <f>'Obra Civil'!C158</f>
        <v xml:space="preserve">un </v>
      </c>
      <c r="F152" s="130">
        <f>'Obra Civil'!G158</f>
        <v>735.12</v>
      </c>
      <c r="G152" s="131">
        <f>'Obra Civil'!D158</f>
        <v>2</v>
      </c>
      <c r="H152" s="132">
        <v>0</v>
      </c>
      <c r="I152" s="132">
        <v>0</v>
      </c>
      <c r="J152" s="132">
        <f t="shared" si="26"/>
        <v>1470.24</v>
      </c>
      <c r="K152" s="132">
        <f t="shared" si="27"/>
        <v>0</v>
      </c>
      <c r="L152" s="133">
        <f t="shared" si="23"/>
        <v>0</v>
      </c>
      <c r="M152" s="142">
        <f>'B01'!K152+'B02'!K152+'B03'!K152+'B04'!K152+'B0 5'!K152+'B06'!K152+'B07'!K152+'B08'!K152+'B09'!K152+'B10'!K152</f>
        <v>0</v>
      </c>
    </row>
    <row r="153" spans="1:13">
      <c r="A153" s="128" t="str">
        <f>'Obra Civil'!A159</f>
        <v>13.5.1.3</v>
      </c>
      <c r="B153" s="271" t="str">
        <f>'Obra Civil'!B159</f>
        <v>Bloco 110 para rack 19” 100 pares</v>
      </c>
      <c r="C153" s="272"/>
      <c r="D153" s="273"/>
      <c r="E153" s="129" t="str">
        <f>'Obra Civil'!C159</f>
        <v xml:space="preserve">un </v>
      </c>
      <c r="F153" s="130">
        <f>'Obra Civil'!G159</f>
        <v>316.5</v>
      </c>
      <c r="G153" s="131">
        <f>'Obra Civil'!D159</f>
        <v>1</v>
      </c>
      <c r="H153" s="132">
        <v>0</v>
      </c>
      <c r="I153" s="132">
        <v>0</v>
      </c>
      <c r="J153" s="132">
        <f t="shared" si="26"/>
        <v>316.5</v>
      </c>
      <c r="K153" s="132">
        <f t="shared" si="27"/>
        <v>0</v>
      </c>
      <c r="L153" s="133">
        <f t="shared" si="23"/>
        <v>0</v>
      </c>
      <c r="M153" s="142">
        <f>'B01'!K153+'B02'!K153+'B03'!K153+'B04'!K153+'B0 5'!K153+'B06'!K153+'B07'!K153+'B08'!K153+'B09'!K153+'B10'!K153</f>
        <v>0</v>
      </c>
    </row>
    <row r="154" spans="1:13">
      <c r="A154" s="128" t="str">
        <f>'Obra Civil'!A160</f>
        <v>13.5.1.4</v>
      </c>
      <c r="B154" s="271" t="str">
        <f>'Obra Civil'!B160</f>
        <v xml:space="preserve">Guia de Cabos Frontal, fechado </v>
      </c>
      <c r="C154" s="272"/>
      <c r="D154" s="273"/>
      <c r="E154" s="129" t="str">
        <f>'Obra Civil'!C160</f>
        <v xml:space="preserve">un </v>
      </c>
      <c r="F154" s="130">
        <f>'Obra Civil'!G160</f>
        <v>23.5</v>
      </c>
      <c r="G154" s="131">
        <f>'Obra Civil'!D160</f>
        <v>4</v>
      </c>
      <c r="H154" s="132">
        <v>0</v>
      </c>
      <c r="I154" s="132">
        <v>0</v>
      </c>
      <c r="J154" s="132">
        <f t="shared" si="26"/>
        <v>94</v>
      </c>
      <c r="K154" s="132">
        <f t="shared" si="27"/>
        <v>0</v>
      </c>
      <c r="L154" s="133">
        <f t="shared" si="23"/>
        <v>0</v>
      </c>
      <c r="M154" s="142">
        <f>'B01'!K154+'B02'!K154+'B03'!K154+'B04'!K154+'B0 5'!K154+'B06'!K154+'B07'!K154+'B08'!K154+'B09'!K154+'B10'!K154</f>
        <v>0</v>
      </c>
    </row>
    <row r="155" spans="1:13">
      <c r="A155" s="128" t="str">
        <f>'Obra Civil'!A161</f>
        <v>13.5.1.5</v>
      </c>
      <c r="B155" s="271" t="str">
        <f>'Obra Civil'!B161</f>
        <v>Guia de Cabos Traseiro</v>
      </c>
      <c r="C155" s="272"/>
      <c r="D155" s="273"/>
      <c r="E155" s="129" t="str">
        <f>'Obra Civil'!C161</f>
        <v xml:space="preserve">un </v>
      </c>
      <c r="F155" s="130">
        <f>'Obra Civil'!G161</f>
        <v>19.600000000000001</v>
      </c>
      <c r="G155" s="131">
        <f>'Obra Civil'!D161</f>
        <v>4</v>
      </c>
      <c r="H155" s="132">
        <v>0</v>
      </c>
      <c r="I155" s="132">
        <v>0</v>
      </c>
      <c r="J155" s="132">
        <f t="shared" si="26"/>
        <v>78.400000000000006</v>
      </c>
      <c r="K155" s="132">
        <f t="shared" si="27"/>
        <v>0</v>
      </c>
      <c r="L155" s="133">
        <f t="shared" si="23"/>
        <v>0</v>
      </c>
      <c r="M155" s="142">
        <f>'B01'!K155+'B02'!K155+'B03'!K155+'B04'!K155+'B0 5'!K155+'B06'!K155+'B07'!K155+'B08'!K155+'B09'!K155+'B10'!K155</f>
        <v>0</v>
      </c>
    </row>
    <row r="156" spans="1:13">
      <c r="A156" s="128" t="str">
        <f>'Obra Civil'!A162</f>
        <v>13.5.1.6</v>
      </c>
      <c r="B156" s="271" t="str">
        <f>'Obra Civil'!B162</f>
        <v>Trava Path Panel</v>
      </c>
      <c r="C156" s="272"/>
      <c r="D156" s="273"/>
      <c r="E156" s="129" t="str">
        <f>'Obra Civil'!C162</f>
        <v xml:space="preserve">un </v>
      </c>
      <c r="F156" s="130">
        <f>'Obra Civil'!G162</f>
        <v>12.3</v>
      </c>
      <c r="G156" s="131">
        <f>'Obra Civil'!D162</f>
        <v>4</v>
      </c>
      <c r="H156" s="132">
        <v>0</v>
      </c>
      <c r="I156" s="132">
        <v>0</v>
      </c>
      <c r="J156" s="132">
        <f t="shared" si="26"/>
        <v>49.2</v>
      </c>
      <c r="K156" s="132">
        <f t="shared" si="27"/>
        <v>0</v>
      </c>
      <c r="L156" s="133">
        <f t="shared" si="23"/>
        <v>0</v>
      </c>
      <c r="M156" s="142">
        <f>'B01'!K156+'B02'!K156+'B03'!K156+'B04'!K156+'B0 5'!K156+'B06'!K156+'B07'!K156+'B08'!K156+'B09'!K156+'B10'!K156</f>
        <v>0</v>
      </c>
    </row>
    <row r="157" spans="1:13">
      <c r="A157" s="128" t="str">
        <f>'Obra Civil'!A163</f>
        <v>13.5.1.7</v>
      </c>
      <c r="B157" s="271" t="str">
        <f>'Obra Civil'!B163</f>
        <v xml:space="preserve">Guia de Cabos Vertical, fechado </v>
      </c>
      <c r="C157" s="272"/>
      <c r="D157" s="273"/>
      <c r="E157" s="129" t="str">
        <f>'Obra Civil'!C163</f>
        <v xml:space="preserve">un </v>
      </c>
      <c r="F157" s="130">
        <f>'Obra Civil'!G163</f>
        <v>16.329999999999998</v>
      </c>
      <c r="G157" s="131">
        <f>'Obra Civil'!D163</f>
        <v>2</v>
      </c>
      <c r="H157" s="132">
        <v>0</v>
      </c>
      <c r="I157" s="132">
        <v>0</v>
      </c>
      <c r="J157" s="132">
        <f t="shared" si="26"/>
        <v>32.659999999999997</v>
      </c>
      <c r="K157" s="132">
        <f t="shared" si="27"/>
        <v>0</v>
      </c>
      <c r="L157" s="133">
        <f t="shared" si="23"/>
        <v>0</v>
      </c>
      <c r="M157" s="142">
        <f>'B01'!K157+'B02'!K157+'B03'!K157+'B04'!K157+'B0 5'!K157+'B06'!K157+'B07'!K157+'B08'!K157+'B09'!K157+'B10'!K157</f>
        <v>0</v>
      </c>
    </row>
    <row r="158" spans="1:13">
      <c r="A158" s="128" t="str">
        <f>'Obra Civil'!A164</f>
        <v>13.5.1.8</v>
      </c>
      <c r="B158" s="271" t="str">
        <f>'Obra Civil'!B164</f>
        <v xml:space="preserve">Guia de Cabos Superior, fechado </v>
      </c>
      <c r="C158" s="272"/>
      <c r="D158" s="273"/>
      <c r="E158" s="129" t="str">
        <f>'Obra Civil'!C164</f>
        <v xml:space="preserve">un </v>
      </c>
      <c r="F158" s="130">
        <f>'Obra Civil'!G164</f>
        <v>52.43</v>
      </c>
      <c r="G158" s="131">
        <f>'Obra Civil'!D164</f>
        <v>1</v>
      </c>
      <c r="H158" s="132">
        <v>0</v>
      </c>
      <c r="I158" s="132">
        <v>0</v>
      </c>
      <c r="J158" s="132">
        <f t="shared" si="26"/>
        <v>52.43</v>
      </c>
      <c r="K158" s="132">
        <f t="shared" si="27"/>
        <v>0</v>
      </c>
      <c r="L158" s="133">
        <f t="shared" si="23"/>
        <v>0</v>
      </c>
      <c r="M158" s="142">
        <f>'B01'!K158+'B02'!K158+'B03'!K158+'B04'!K158+'B0 5'!K158+'B06'!K158+'B07'!K158+'B08'!K158+'B09'!K158+'B10'!K158</f>
        <v>0</v>
      </c>
    </row>
    <row r="159" spans="1:13">
      <c r="A159" s="128" t="str">
        <f>'Obra Civil'!A165</f>
        <v>13.5.2</v>
      </c>
      <c r="B159" s="271" t="str">
        <f>'Obra Civil'!B165</f>
        <v>CABOS EM PAR TRANÇADOS</v>
      </c>
      <c r="C159" s="272"/>
      <c r="D159" s="273"/>
      <c r="E159" s="129"/>
      <c r="F159" s="130"/>
      <c r="G159" s="131"/>
      <c r="H159" s="132"/>
      <c r="I159" s="132"/>
      <c r="J159" s="132"/>
      <c r="K159" s="132"/>
      <c r="L159" s="133">
        <f t="shared" si="23"/>
        <v>0</v>
      </c>
      <c r="M159" s="142">
        <f>'B01'!K159+'B02'!K159+'B03'!K159+'B04'!K159+'B0 5'!K159+'B06'!K159+'B07'!K159+'B08'!K159+'B09'!K159+'B10'!K159</f>
        <v>0</v>
      </c>
    </row>
    <row r="160" spans="1:13">
      <c r="A160" s="128" t="str">
        <f>'Obra Civil'!A166</f>
        <v>13.5.2.1</v>
      </c>
      <c r="B160" s="271" t="str">
        <f>'Obra Civil'!B166</f>
        <v>Cabo par trançado não blindado (UTP)-4 pares 24 AWG,100 Ohms - Categoria 6</v>
      </c>
      <c r="C160" s="272"/>
      <c r="D160" s="273"/>
      <c r="E160" s="129" t="str">
        <f>'Obra Civil'!C166</f>
        <v>m</v>
      </c>
      <c r="F160" s="130">
        <f>'Obra Civil'!G166</f>
        <v>1.42</v>
      </c>
      <c r="G160" s="131">
        <f>'Obra Civil'!D166</f>
        <v>480</v>
      </c>
      <c r="H160" s="132">
        <v>0</v>
      </c>
      <c r="I160" s="132">
        <v>0</v>
      </c>
      <c r="J160" s="132">
        <f t="shared" ref="J160:J167" si="28">F160*G160</f>
        <v>681.59999999999991</v>
      </c>
      <c r="K160" s="132">
        <f t="shared" ref="K160:K167" si="29">H160*F160</f>
        <v>0</v>
      </c>
      <c r="L160" s="133">
        <f t="shared" si="23"/>
        <v>0</v>
      </c>
      <c r="M160" s="142">
        <f>'B01'!K160+'B02'!K160+'B03'!K160+'B04'!K160+'B0 5'!K160+'B06'!K160+'B07'!K160+'B08'!K160+'B09'!K160+'B10'!K160</f>
        <v>0</v>
      </c>
    </row>
    <row r="161" spans="1:13">
      <c r="A161" s="128" t="str">
        <f>'Obra Civil'!A167</f>
        <v>13.5.2.2</v>
      </c>
      <c r="B161" s="271" t="str">
        <f>'Obra Civil'!B167</f>
        <v>Cabo telefônico interno CI-50, 20 pares</v>
      </c>
      <c r="C161" s="272"/>
      <c r="D161" s="273"/>
      <c r="E161" s="129" t="str">
        <f>'Obra Civil'!C167</f>
        <v>m</v>
      </c>
      <c r="F161" s="130">
        <f>'Obra Civil'!G167</f>
        <v>4.96</v>
      </c>
      <c r="G161" s="131">
        <f>'Obra Civil'!D167</f>
        <v>6</v>
      </c>
      <c r="H161" s="132">
        <v>0</v>
      </c>
      <c r="I161" s="132">
        <v>0</v>
      </c>
      <c r="J161" s="132">
        <f t="shared" si="28"/>
        <v>29.759999999999998</v>
      </c>
      <c r="K161" s="132">
        <f t="shared" si="29"/>
        <v>0</v>
      </c>
      <c r="L161" s="133">
        <f t="shared" si="23"/>
        <v>0</v>
      </c>
      <c r="M161" s="142">
        <f>'B01'!K161+'B02'!K161+'B03'!K161+'B04'!K161+'B0 5'!K161+'B06'!K161+'B07'!K161+'B08'!K161+'B09'!K161+'B10'!K161</f>
        <v>0</v>
      </c>
    </row>
    <row r="162" spans="1:13">
      <c r="A162" s="128" t="str">
        <f>'Obra Civil'!A168</f>
        <v>13.5.2.3</v>
      </c>
      <c r="B162" s="271" t="str">
        <f>'Obra Civil'!B168</f>
        <v>Cabo coaxial</v>
      </c>
      <c r="C162" s="272"/>
      <c r="D162" s="273"/>
      <c r="E162" s="129" t="str">
        <f>'Obra Civil'!C168</f>
        <v>m</v>
      </c>
      <c r="F162" s="130">
        <f>'Obra Civil'!G168</f>
        <v>3.98</v>
      </c>
      <c r="G162" s="131">
        <f>'Obra Civil'!D168</f>
        <v>35</v>
      </c>
      <c r="H162" s="132">
        <v>0</v>
      </c>
      <c r="I162" s="132">
        <v>0</v>
      </c>
      <c r="J162" s="132">
        <f t="shared" si="28"/>
        <v>139.30000000000001</v>
      </c>
      <c r="K162" s="132">
        <f t="shared" si="29"/>
        <v>0</v>
      </c>
      <c r="L162" s="133">
        <f t="shared" si="23"/>
        <v>0</v>
      </c>
      <c r="M162" s="142">
        <f>'B01'!K162+'B02'!K162+'B03'!K162+'B04'!K162+'B0 5'!K162+'B06'!K162+'B07'!K162+'B08'!K162+'B09'!K162+'B10'!K162</f>
        <v>0</v>
      </c>
    </row>
    <row r="163" spans="1:13">
      <c r="A163" s="125" t="str">
        <f>'Obra Civil'!A169</f>
        <v>13.5.3</v>
      </c>
      <c r="B163" s="291" t="str">
        <f>'Obra Civil'!B169</f>
        <v>CABOS DE CONEXÃO</v>
      </c>
      <c r="C163" s="292"/>
      <c r="D163" s="293"/>
      <c r="E163" s="129"/>
      <c r="F163" s="130">
        <f>'Obra Civil'!G169</f>
        <v>0</v>
      </c>
      <c r="G163" s="131">
        <f>'Obra Civil'!D169</f>
        <v>0</v>
      </c>
      <c r="H163" s="132">
        <v>0</v>
      </c>
      <c r="I163" s="132">
        <v>0</v>
      </c>
      <c r="J163" s="132">
        <f t="shared" si="28"/>
        <v>0</v>
      </c>
      <c r="K163" s="132">
        <f t="shared" si="29"/>
        <v>0</v>
      </c>
      <c r="L163" s="133">
        <f t="shared" si="23"/>
        <v>0</v>
      </c>
      <c r="M163" s="142">
        <f>'B01'!K163+'B02'!K163+'B03'!K163+'B04'!K163+'B0 5'!K163+'B06'!K163+'B07'!K163+'B08'!K163+'B09'!K163+'B10'!K163</f>
        <v>0</v>
      </c>
    </row>
    <row r="164" spans="1:13">
      <c r="A164" s="128" t="str">
        <f>'Obra Civil'!A170</f>
        <v>13.5.3.1</v>
      </c>
      <c r="B164" s="271" t="str">
        <f>'Obra Civil'!B170</f>
        <v>Cabos de conexões – Patch Cord ultra flexível com RJ 45 nas 2 pontas - 1,50 metros</v>
      </c>
      <c r="C164" s="272"/>
      <c r="D164" s="273"/>
      <c r="E164" s="129" t="str">
        <f>'Obra Civil'!C170</f>
        <v xml:space="preserve">un </v>
      </c>
      <c r="F164" s="130">
        <f>'Obra Civil'!G170</f>
        <v>8.35</v>
      </c>
      <c r="G164" s="131">
        <f>'Obra Civil'!D170</f>
        <v>24</v>
      </c>
      <c r="H164" s="132">
        <v>0</v>
      </c>
      <c r="I164" s="132">
        <v>0</v>
      </c>
      <c r="J164" s="132">
        <f t="shared" si="28"/>
        <v>200.39999999999998</v>
      </c>
      <c r="K164" s="132">
        <f t="shared" si="29"/>
        <v>0</v>
      </c>
      <c r="L164" s="133">
        <f t="shared" si="23"/>
        <v>0</v>
      </c>
      <c r="M164" s="142">
        <f>'B01'!K164+'B02'!K164+'B03'!K164+'B04'!K164+'B0 5'!K164+'B06'!K164+'B07'!K164+'B08'!K164+'B09'!K164+'B10'!K164</f>
        <v>0</v>
      </c>
    </row>
    <row r="165" spans="1:13">
      <c r="A165" s="128" t="str">
        <f>'Obra Civil'!A171</f>
        <v>13.5.3.2</v>
      </c>
      <c r="B165" s="271" t="str">
        <f>'Obra Civil'!B171</f>
        <v>Cabos de conexões – Patch cord 110 / RJ-45 1 par -1,50m</v>
      </c>
      <c r="C165" s="272"/>
      <c r="D165" s="273"/>
      <c r="E165" s="129" t="str">
        <f>'Obra Civil'!C171</f>
        <v xml:space="preserve">un </v>
      </c>
      <c r="F165" s="130">
        <f>'Obra Civil'!G171</f>
        <v>7.17</v>
      </c>
      <c r="G165" s="131">
        <f>'Obra Civil'!D171</f>
        <v>15</v>
      </c>
      <c r="H165" s="132">
        <v>0</v>
      </c>
      <c r="I165" s="132">
        <v>0</v>
      </c>
      <c r="J165" s="132">
        <f t="shared" si="28"/>
        <v>107.55</v>
      </c>
      <c r="K165" s="132">
        <f t="shared" si="29"/>
        <v>0</v>
      </c>
      <c r="L165" s="133">
        <f t="shared" si="23"/>
        <v>0</v>
      </c>
      <c r="M165" s="142">
        <f>'B01'!K165+'B02'!K165+'B03'!K165+'B04'!K165+'B0 5'!K165+'B06'!K165+'B07'!K165+'B08'!K165+'B09'!K165+'B10'!K165</f>
        <v>0</v>
      </c>
    </row>
    <row r="166" spans="1:13">
      <c r="A166" s="128" t="str">
        <f>'Obra Civil'!A172</f>
        <v>13.5.3.3</v>
      </c>
      <c r="B166" s="271" t="str">
        <f>'Obra Civil'!B172</f>
        <v>Cabos de conexões – Patch Cord ultra flexível com RJ 45 em 1 ponta - 1,50 metros</v>
      </c>
      <c r="C166" s="272"/>
      <c r="D166" s="273"/>
      <c r="E166" s="129" t="str">
        <f>'Obra Civil'!C172</f>
        <v xml:space="preserve">un </v>
      </c>
      <c r="F166" s="130">
        <f>'Obra Civil'!G172</f>
        <v>7.62</v>
      </c>
      <c r="G166" s="131">
        <f>'Obra Civil'!D172</f>
        <v>24</v>
      </c>
      <c r="H166" s="132">
        <v>0</v>
      </c>
      <c r="I166" s="132">
        <v>0</v>
      </c>
      <c r="J166" s="132">
        <f t="shared" si="28"/>
        <v>182.88</v>
      </c>
      <c r="K166" s="132">
        <f t="shared" si="29"/>
        <v>0</v>
      </c>
      <c r="L166" s="133">
        <f t="shared" si="23"/>
        <v>0</v>
      </c>
      <c r="M166" s="142">
        <f>'B01'!K166+'B02'!K166+'B03'!K166+'B04'!K166+'B0 5'!K166+'B06'!K166+'B07'!K166+'B08'!K166+'B09'!K166+'B10'!K166</f>
        <v>0</v>
      </c>
    </row>
    <row r="167" spans="1:13">
      <c r="A167" s="128" t="str">
        <f>'Obra Civil'!A173</f>
        <v>13.5.3.4</v>
      </c>
      <c r="B167" s="271" t="str">
        <f>'Obra Civil'!B173</f>
        <v>Cabos de conexões – Patch Cord ultra flexível com RJ 45 nas 2 pontas - 3,0 metros</v>
      </c>
      <c r="C167" s="272"/>
      <c r="D167" s="273"/>
      <c r="E167" s="129" t="str">
        <f>'Obra Civil'!C173</f>
        <v xml:space="preserve">un </v>
      </c>
      <c r="F167" s="130">
        <f>'Obra Civil'!G173</f>
        <v>100</v>
      </c>
      <c r="G167" s="131">
        <f>'Obra Civil'!D173</f>
        <v>24</v>
      </c>
      <c r="H167" s="132">
        <v>0</v>
      </c>
      <c r="I167" s="132">
        <v>0</v>
      </c>
      <c r="J167" s="132">
        <f t="shared" si="28"/>
        <v>2400</v>
      </c>
      <c r="K167" s="132">
        <f t="shared" si="29"/>
        <v>0</v>
      </c>
      <c r="L167" s="133">
        <f t="shared" si="23"/>
        <v>0</v>
      </c>
      <c r="M167" s="142">
        <f>'B01'!K167+'B02'!K167+'B03'!K167+'B04'!K167+'B0 5'!K167+'B06'!K167+'B07'!K167+'B08'!K167+'B09'!K167+'B10'!K167</f>
        <v>0</v>
      </c>
    </row>
    <row r="168" spans="1:13">
      <c r="A168" s="125" t="str">
        <f>'Obra Civil'!A174</f>
        <v>13.5.4</v>
      </c>
      <c r="B168" s="291" t="str">
        <f>'Obra Civil'!B174</f>
        <v>TOMADAS</v>
      </c>
      <c r="C168" s="292"/>
      <c r="D168" s="293"/>
      <c r="E168" s="129"/>
      <c r="F168" s="130"/>
      <c r="G168" s="131"/>
      <c r="H168" s="132"/>
      <c r="I168" s="132"/>
      <c r="J168" s="132"/>
      <c r="K168" s="132"/>
      <c r="L168" s="133">
        <f t="shared" si="23"/>
        <v>0</v>
      </c>
      <c r="M168" s="142">
        <f>'B01'!K168+'B02'!K168+'B03'!K168+'B04'!K168+'B0 5'!K168+'B06'!K168+'B07'!K168+'B08'!K168+'B09'!K168+'B10'!K168</f>
        <v>0</v>
      </c>
    </row>
    <row r="169" spans="1:13">
      <c r="A169" s="128" t="str">
        <f>'Obra Civil'!A175</f>
        <v>13.5.4.1</v>
      </c>
      <c r="B169" s="271" t="str">
        <f>'Obra Civil'!B175</f>
        <v>Tomada modular RJ-45 Categoria 6</v>
      </c>
      <c r="C169" s="272"/>
      <c r="D169" s="273"/>
      <c r="E169" s="129" t="str">
        <f>'Obra Civil'!C175</f>
        <v xml:space="preserve">un </v>
      </c>
      <c r="F169" s="130">
        <f>'Obra Civil'!G175</f>
        <v>19.43</v>
      </c>
      <c r="G169" s="131">
        <f>'Obra Civil'!D175</f>
        <v>24</v>
      </c>
      <c r="H169" s="132">
        <v>0</v>
      </c>
      <c r="I169" s="132">
        <v>0</v>
      </c>
      <c r="J169" s="132">
        <f>F169*G169</f>
        <v>466.32</v>
      </c>
      <c r="K169" s="132">
        <f>H169*F169</f>
        <v>0</v>
      </c>
      <c r="L169" s="133">
        <f t="shared" si="23"/>
        <v>0</v>
      </c>
      <c r="M169" s="142">
        <f>'B01'!K169+'B02'!K169+'B03'!K169+'B04'!K169+'B0 5'!K169+'B06'!K169+'B07'!K169+'B08'!K169+'B09'!K169+'B10'!K169</f>
        <v>0</v>
      </c>
    </row>
    <row r="170" spans="1:13">
      <c r="A170" s="128" t="str">
        <f>'Obra Civil'!A176</f>
        <v>13.5.4.2</v>
      </c>
      <c r="B170" s="271" t="str">
        <f>'Obra Civil'!B176</f>
        <v>Conector de TV Tipo F (Coaxial)</v>
      </c>
      <c r="C170" s="272"/>
      <c r="D170" s="273"/>
      <c r="E170" s="129" t="str">
        <f>'Obra Civil'!C176</f>
        <v xml:space="preserve">un </v>
      </c>
      <c r="F170" s="130">
        <f>'Obra Civil'!G176</f>
        <v>16.14</v>
      </c>
      <c r="G170" s="131">
        <f>'Obra Civil'!D176</f>
        <v>4</v>
      </c>
      <c r="H170" s="132">
        <v>0</v>
      </c>
      <c r="I170" s="132">
        <v>0</v>
      </c>
      <c r="J170" s="132">
        <f>F170*G170</f>
        <v>64.56</v>
      </c>
      <c r="K170" s="132">
        <f>H170*F170</f>
        <v>0</v>
      </c>
      <c r="L170" s="133">
        <f t="shared" si="23"/>
        <v>0</v>
      </c>
      <c r="M170" s="142">
        <f>'B01'!K170+'B02'!K170+'B03'!K170+'B04'!K170+'B0 5'!K170+'B06'!K170+'B07'!K170+'B08'!K170+'B09'!K170+'B10'!K170</f>
        <v>0</v>
      </c>
    </row>
    <row r="171" spans="1:13">
      <c r="A171" s="125" t="str">
        <f>'Obra Civil'!A177</f>
        <v>13.5.5</v>
      </c>
      <c r="B171" s="291" t="str">
        <f>'Obra Civil'!B177</f>
        <v>CAIXAS E ACESSÓRIOS</v>
      </c>
      <c r="C171" s="292"/>
      <c r="D171" s="293"/>
      <c r="E171" s="129"/>
      <c r="F171" s="130"/>
      <c r="G171" s="131"/>
      <c r="H171" s="132"/>
      <c r="I171" s="132"/>
      <c r="J171" s="132"/>
      <c r="K171" s="132"/>
      <c r="L171" s="133">
        <f t="shared" si="23"/>
        <v>0</v>
      </c>
      <c r="M171" s="142">
        <f>'B01'!K171+'B02'!K171+'B03'!K171+'B04'!K171+'B0 5'!K171+'B06'!K171+'B07'!K171+'B08'!K171+'B09'!K171+'B10'!K171</f>
        <v>0</v>
      </c>
    </row>
    <row r="172" spans="1:13" ht="22.5" customHeight="1">
      <c r="A172" s="128" t="str">
        <f>'Obra Civil'!A178</f>
        <v>13.5.5.1</v>
      </c>
      <c r="B172" s="294" t="str">
        <f>'Obra Civil'!B178</f>
        <v>Caixa subterrânea em alvenaria, tipo R1,60x35x50cm, com tampão em ferro fundido, conforme detalhe de projeto</v>
      </c>
      <c r="C172" s="295"/>
      <c r="D172" s="296"/>
      <c r="E172" s="129" t="str">
        <f>'Obra Civil'!C178</f>
        <v xml:space="preserve">un </v>
      </c>
      <c r="F172" s="130">
        <f>'Obra Civil'!G178</f>
        <v>145.30000000000001</v>
      </c>
      <c r="G172" s="131">
        <f>'Obra Civil'!D178</f>
        <v>1</v>
      </c>
      <c r="H172" s="132">
        <v>0</v>
      </c>
      <c r="I172" s="132">
        <v>1</v>
      </c>
      <c r="J172" s="132">
        <f>F172*G172</f>
        <v>145.30000000000001</v>
      </c>
      <c r="K172" s="132">
        <f>H172*F172</f>
        <v>0</v>
      </c>
      <c r="L172" s="133">
        <f t="shared" si="23"/>
        <v>145.30000000000001</v>
      </c>
      <c r="M172" s="142">
        <f>'B01'!K172+'B02'!K172+'B03'!K172+'B04'!K172+'B0 5'!K172+'B06'!K172+'B07'!K172+'B08'!K172+'B09'!K172+'B10'!K172</f>
        <v>145.30000000000001</v>
      </c>
    </row>
    <row r="173" spans="1:13">
      <c r="A173" s="128" t="str">
        <f>'Obra Civil'!A179</f>
        <v>13.5.5.2</v>
      </c>
      <c r="B173" s="271" t="str">
        <f>'Obra Civil'!B179</f>
        <v>Caixa de passagem em alvenaria 20x20 com tampa de ferro fundido</v>
      </c>
      <c r="C173" s="272"/>
      <c r="D173" s="273"/>
      <c r="E173" s="129" t="str">
        <f>'Obra Civil'!C179</f>
        <v xml:space="preserve">un </v>
      </c>
      <c r="F173" s="130">
        <f>'Obra Civil'!G179</f>
        <v>34.869999999999997</v>
      </c>
      <c r="G173" s="131">
        <f>'Obra Civil'!D179</f>
        <v>2</v>
      </c>
      <c r="H173" s="132">
        <v>0</v>
      </c>
      <c r="I173" s="132">
        <v>2</v>
      </c>
      <c r="J173" s="132">
        <f>F173*G173</f>
        <v>69.739999999999995</v>
      </c>
      <c r="K173" s="132">
        <f>H173*F173</f>
        <v>0</v>
      </c>
      <c r="L173" s="133">
        <f t="shared" si="23"/>
        <v>69.739999999999995</v>
      </c>
      <c r="M173" s="142">
        <f>'B01'!K173+'B02'!K173+'B03'!K173+'B04'!K173+'B0 5'!K173+'B06'!K173+'B07'!K173+'B08'!K173+'B09'!K173+'B10'!K173</f>
        <v>69.739999999999995</v>
      </c>
    </row>
    <row r="174" spans="1:13">
      <c r="A174" s="128" t="str">
        <f>'Obra Civil'!A180</f>
        <v>13.5.5.3</v>
      </c>
      <c r="B174" s="271" t="str">
        <f>'Obra Civil'!B180</f>
        <v>Caixa de passagem de piso 15x15 com tampa metálica aparafusada</v>
      </c>
      <c r="C174" s="272"/>
      <c r="D174" s="273"/>
      <c r="E174" s="129" t="str">
        <f>'Obra Civil'!C180</f>
        <v xml:space="preserve">un </v>
      </c>
      <c r="F174" s="130">
        <f>'Obra Civil'!G180</f>
        <v>10.01</v>
      </c>
      <c r="G174" s="131">
        <f>'Obra Civil'!D180</f>
        <v>12</v>
      </c>
      <c r="H174" s="132">
        <v>0</v>
      </c>
      <c r="I174" s="132">
        <v>12</v>
      </c>
      <c r="J174" s="132">
        <f>F174*G174</f>
        <v>120.12</v>
      </c>
      <c r="K174" s="132">
        <f>H174*F174</f>
        <v>0</v>
      </c>
      <c r="L174" s="133">
        <f t="shared" si="23"/>
        <v>120.12</v>
      </c>
      <c r="M174" s="142">
        <f>'B01'!K174+'B02'!K174+'B03'!K174+'B04'!K174+'B0 5'!K174+'B06'!K174+'B07'!K174+'B08'!K174+'B09'!K174+'B10'!K174</f>
        <v>120.12</v>
      </c>
    </row>
    <row r="175" spans="1:13">
      <c r="A175" s="128" t="str">
        <f>'Obra Civil'!A181</f>
        <v>13.5.5.4</v>
      </c>
      <c r="B175" s="271" t="str">
        <f>'Obra Civil'!B181</f>
        <v>Derivação "T" de 59 mm conforme detalhe de projeto</v>
      </c>
      <c r="C175" s="272"/>
      <c r="D175" s="273"/>
      <c r="E175" s="129" t="str">
        <f>'Obra Civil'!C181</f>
        <v>un</v>
      </c>
      <c r="F175" s="130">
        <f>'Obra Civil'!G181</f>
        <v>18.149999999999999</v>
      </c>
      <c r="G175" s="131">
        <f>'Obra Civil'!D181</f>
        <v>8</v>
      </c>
      <c r="H175" s="132">
        <v>0</v>
      </c>
      <c r="I175" s="132">
        <v>8</v>
      </c>
      <c r="J175" s="132">
        <f>F175*G175</f>
        <v>145.19999999999999</v>
      </c>
      <c r="K175" s="132">
        <f>H175*F175</f>
        <v>0</v>
      </c>
      <c r="L175" s="133">
        <f t="shared" si="23"/>
        <v>145.19999999999999</v>
      </c>
      <c r="M175" s="142">
        <f>'B01'!K175+'B02'!K175+'B03'!K175+'B04'!K175+'B0 5'!K175+'B06'!K175+'B07'!K175+'B08'!K175+'B09'!K175+'B10'!K175</f>
        <v>145.19999999999999</v>
      </c>
    </row>
    <row r="176" spans="1:13">
      <c r="A176" s="128" t="str">
        <f>'Obra Civil'!A182</f>
        <v>13.5.5.5</v>
      </c>
      <c r="B176" s="271" t="str">
        <f>'Obra Civil'!B182</f>
        <v>Derivação "L" de 59 mm conforme detalhe de projeto</v>
      </c>
      <c r="C176" s="272"/>
      <c r="D176" s="273"/>
      <c r="E176" s="129" t="str">
        <f>'Obra Civil'!C182</f>
        <v>un</v>
      </c>
      <c r="F176" s="130">
        <f>'Obra Civil'!G182</f>
        <v>16.34</v>
      </c>
      <c r="G176" s="131">
        <f>'Obra Civil'!D182</f>
        <v>3</v>
      </c>
      <c r="H176" s="132">
        <v>0</v>
      </c>
      <c r="I176" s="132">
        <v>3</v>
      </c>
      <c r="J176" s="132">
        <f>F176*G176</f>
        <v>49.019999999999996</v>
      </c>
      <c r="K176" s="132">
        <f>H176*F176</f>
        <v>0</v>
      </c>
      <c r="L176" s="133">
        <f t="shared" si="23"/>
        <v>49.019999999999996</v>
      </c>
      <c r="M176" s="142">
        <f>'B01'!K176+'B02'!K176+'B03'!K176+'B04'!K176+'B0 5'!K176+'B06'!K176+'B07'!K176+'B08'!K176+'B09'!K176+'B10'!K176</f>
        <v>49.019999999999996</v>
      </c>
    </row>
    <row r="177" spans="1:13">
      <c r="A177" s="128" t="str">
        <f>'Obra Civil'!A183</f>
        <v>13.5.6</v>
      </c>
      <c r="B177" s="271" t="str">
        <f>'Obra Civil'!B183</f>
        <v>ELETRODUTOS E ACESSÓRIOS</v>
      </c>
      <c r="C177" s="272"/>
      <c r="D177" s="273"/>
      <c r="E177" s="129"/>
      <c r="F177" s="130"/>
      <c r="G177" s="131"/>
      <c r="H177" s="132">
        <v>0</v>
      </c>
      <c r="I177" s="132"/>
      <c r="J177" s="132"/>
      <c r="K177" s="132"/>
      <c r="L177" s="133">
        <f t="shared" si="23"/>
        <v>0</v>
      </c>
      <c r="M177" s="142">
        <f>'B01'!K177+'B02'!K177+'B03'!K177+'B04'!K177+'B0 5'!K177+'B06'!K177+'B07'!K177+'B08'!K177+'B09'!K177+'B10'!K177</f>
        <v>0</v>
      </c>
    </row>
    <row r="178" spans="1:13">
      <c r="A178" s="128" t="str">
        <f>'Obra Civil'!A184</f>
        <v>13.5.6.1</v>
      </c>
      <c r="B178" s="271" t="str">
        <f>'Obra Civil'!B184</f>
        <v>Eletroduto  Ø100mm, inclusive curvas</v>
      </c>
      <c r="C178" s="272"/>
      <c r="D178" s="273"/>
      <c r="E178" s="129" t="str">
        <f>'Obra Civil'!C184</f>
        <v>m</v>
      </c>
      <c r="F178" s="130">
        <f>'Obra Civil'!G184</f>
        <v>26.32</v>
      </c>
      <c r="G178" s="131">
        <f>'Obra Civil'!D184</f>
        <v>22</v>
      </c>
      <c r="H178" s="132">
        <v>0</v>
      </c>
      <c r="I178" s="132">
        <v>22</v>
      </c>
      <c r="J178" s="132">
        <f>F178*G178</f>
        <v>579.04</v>
      </c>
      <c r="K178" s="132">
        <f>H178*F178</f>
        <v>0</v>
      </c>
      <c r="L178" s="133">
        <f t="shared" si="23"/>
        <v>579.04</v>
      </c>
      <c r="M178" s="142">
        <f>'B01'!K178+'B02'!K178+'B03'!K178+'B04'!K178+'B0 5'!K178+'B06'!K178+'B07'!K178+'B08'!K178+'B09'!K178+'B10'!K178</f>
        <v>579.04</v>
      </c>
    </row>
    <row r="179" spans="1:13">
      <c r="A179" s="128" t="str">
        <f>'Obra Civil'!A185</f>
        <v>13.5.6.2</v>
      </c>
      <c r="B179" s="271" t="str">
        <f>'Obra Civil'!B185</f>
        <v>Eletroduto  Ø59mm, inclusive curvas</v>
      </c>
      <c r="C179" s="272"/>
      <c r="D179" s="273"/>
      <c r="E179" s="129" t="str">
        <f>'Obra Civil'!C185</f>
        <v>m</v>
      </c>
      <c r="F179" s="130">
        <f>'Obra Civil'!G185</f>
        <v>14.31</v>
      </c>
      <c r="G179" s="131">
        <f>'Obra Civil'!D185</f>
        <v>61</v>
      </c>
      <c r="H179" s="132">
        <v>0</v>
      </c>
      <c r="I179" s="132">
        <v>61</v>
      </c>
      <c r="J179" s="132">
        <f>F179*G179</f>
        <v>872.91000000000008</v>
      </c>
      <c r="K179" s="132">
        <f>H179*F179</f>
        <v>0</v>
      </c>
      <c r="L179" s="133">
        <f t="shared" si="23"/>
        <v>872.91000000000008</v>
      </c>
      <c r="M179" s="142">
        <f>'B01'!K179+'B02'!K179+'B03'!K179+'B04'!K179+'B0 5'!K179+'B06'!K179+'B07'!K179+'B08'!K179+'B09'!K179+'B10'!K179</f>
        <v>872.91000000000008</v>
      </c>
    </row>
    <row r="180" spans="1:13">
      <c r="A180" s="143" t="str">
        <f>'Obra Civil'!A187</f>
        <v>14.0</v>
      </c>
      <c r="B180" s="268" t="str">
        <f>'Obra Civil'!B187</f>
        <v xml:space="preserve">INSTALAÇÃO HIDRÁULICA </v>
      </c>
      <c r="C180" s="269"/>
      <c r="D180" s="270"/>
      <c r="E180" s="146"/>
      <c r="F180" s="147"/>
      <c r="G180" s="148"/>
      <c r="H180" s="149"/>
      <c r="I180" s="149"/>
      <c r="J180" s="149"/>
      <c r="K180" s="149"/>
      <c r="L180" s="150">
        <f t="shared" si="23"/>
        <v>0</v>
      </c>
      <c r="M180" s="142">
        <f>'B01'!K180+'B02'!K180+'B03'!K180+'B04'!K180+'B0 5'!K180+'B06'!K180+'B07'!K180+'B08'!K180+'B09'!K180+'B10'!K180</f>
        <v>0</v>
      </c>
    </row>
    <row r="181" spans="1:13">
      <c r="A181" s="128" t="str">
        <f>'Obra Civil'!A188</f>
        <v>14.1</v>
      </c>
      <c r="B181" s="271" t="str">
        <f>'Obra Civil'!B188</f>
        <v>TUBULAÇÕES E CONEXÕES DE PVC RÍGIDO</v>
      </c>
      <c r="C181" s="272"/>
      <c r="D181" s="273"/>
      <c r="E181" s="129"/>
      <c r="F181" s="130"/>
      <c r="G181" s="131"/>
      <c r="H181" s="132"/>
      <c r="I181" s="132"/>
      <c r="J181" s="132"/>
      <c r="K181" s="132"/>
      <c r="L181" s="133">
        <f t="shared" si="23"/>
        <v>0</v>
      </c>
      <c r="M181" s="142">
        <f>'B01'!K181+'B02'!K181+'B03'!K181+'B04'!K181+'B0 5'!K181+'B06'!K181+'B07'!K181+'B08'!K181+'B09'!K181+'B10'!K181</f>
        <v>0</v>
      </c>
    </row>
    <row r="182" spans="1:13">
      <c r="A182" s="128" t="str">
        <f>'Obra Civil'!A189</f>
        <v>14.1.1</v>
      </c>
      <c r="B182" s="271" t="str">
        <f>'Obra Civil'!B189</f>
        <v>Chuveiro eletrico sendo chuveiro de plastico - 110 e 220 V</v>
      </c>
      <c r="C182" s="272"/>
      <c r="D182" s="273"/>
      <c r="E182" s="129" t="str">
        <f>'Obra Civil'!C189</f>
        <v>un</v>
      </c>
      <c r="F182" s="130">
        <f>'Obra Civil'!G189</f>
        <v>35.11</v>
      </c>
      <c r="G182" s="131">
        <f>'Obra Civil'!D189</f>
        <v>12</v>
      </c>
      <c r="H182" s="132">
        <v>0</v>
      </c>
      <c r="I182" s="132">
        <v>0</v>
      </c>
      <c r="J182" s="132">
        <f t="shared" ref="J182:J202" si="30">F182*G182</f>
        <v>421.32</v>
      </c>
      <c r="K182" s="132">
        <f t="shared" ref="K182:K202" si="31">H182*F182</f>
        <v>0</v>
      </c>
      <c r="L182" s="133">
        <f t="shared" si="23"/>
        <v>0</v>
      </c>
      <c r="M182" s="142">
        <f>'B01'!K182+'B02'!K182+'B03'!K182+'B04'!K182+'B0 5'!K182+'B06'!K182+'B07'!K182+'B08'!K182+'B09'!K182+'B10'!K182</f>
        <v>0</v>
      </c>
    </row>
    <row r="183" spans="1:13">
      <c r="A183" s="128" t="str">
        <f>'Obra Civil'!A190</f>
        <v>14.1.2</v>
      </c>
      <c r="B183" s="271" t="str">
        <f>'Obra Civil'!B190</f>
        <v>Registro de gaveta bruto, diâmetro 1"</v>
      </c>
      <c r="C183" s="272"/>
      <c r="D183" s="273"/>
      <c r="E183" s="129" t="str">
        <f>'Obra Civil'!C190</f>
        <v>un</v>
      </c>
      <c r="F183" s="130">
        <f>'Obra Civil'!G190</f>
        <v>34.11</v>
      </c>
      <c r="G183" s="131">
        <f>'Obra Civil'!D190</f>
        <v>2</v>
      </c>
      <c r="H183" s="132">
        <v>0</v>
      </c>
      <c r="I183" s="132">
        <v>2</v>
      </c>
      <c r="J183" s="132">
        <f t="shared" si="30"/>
        <v>68.22</v>
      </c>
      <c r="K183" s="132">
        <f t="shared" si="31"/>
        <v>0</v>
      </c>
      <c r="L183" s="133">
        <f t="shared" si="23"/>
        <v>68.22</v>
      </c>
      <c r="M183" s="142">
        <f>'B01'!K183+'B02'!K183+'B03'!K183+'B04'!K183+'B0 5'!K183+'B06'!K183+'B07'!K183+'B08'!K183+'B09'!K183+'B10'!K183</f>
        <v>68.22</v>
      </c>
    </row>
    <row r="184" spans="1:13">
      <c r="A184" s="128" t="str">
        <f>'Obra Civil'!A191</f>
        <v>14.1.3</v>
      </c>
      <c r="B184" s="271" t="str">
        <f>'Obra Civil'!B191</f>
        <v>Registro de gaveta bruto, diâmetro 1.1/4"</v>
      </c>
      <c r="C184" s="272"/>
      <c r="D184" s="273"/>
      <c r="E184" s="129" t="str">
        <f>'Obra Civil'!C191</f>
        <v>un</v>
      </c>
      <c r="F184" s="130">
        <f>'Obra Civil'!G191</f>
        <v>45.18</v>
      </c>
      <c r="G184" s="131">
        <f>'Obra Civil'!D191</f>
        <v>1</v>
      </c>
      <c r="H184" s="132">
        <v>0</v>
      </c>
      <c r="I184" s="132">
        <v>1</v>
      </c>
      <c r="J184" s="132">
        <f t="shared" si="30"/>
        <v>45.18</v>
      </c>
      <c r="K184" s="132">
        <f t="shared" si="31"/>
        <v>0</v>
      </c>
      <c r="L184" s="133">
        <f t="shared" si="23"/>
        <v>45.18</v>
      </c>
      <c r="M184" s="142">
        <f>'B01'!K184+'B02'!K184+'B03'!K184+'B04'!K184+'B0 5'!K184+'B06'!K184+'B07'!K184+'B08'!K184+'B09'!K184+'B10'!K184</f>
        <v>45.18</v>
      </c>
    </row>
    <row r="185" spans="1:13">
      <c r="A185" s="128" t="str">
        <f>'Obra Civil'!A192</f>
        <v>14.1.4</v>
      </c>
      <c r="B185" s="271" t="str">
        <f>'Obra Civil'!B192</f>
        <v>Registro de gaveta bruto, diâmetro 1.1/2"</v>
      </c>
      <c r="C185" s="272"/>
      <c r="D185" s="273"/>
      <c r="E185" s="129" t="str">
        <f>'Obra Civil'!C192</f>
        <v>un</v>
      </c>
      <c r="F185" s="130">
        <f>'Obra Civil'!G192</f>
        <v>51.09</v>
      </c>
      <c r="G185" s="131">
        <f>'Obra Civil'!D192</f>
        <v>4</v>
      </c>
      <c r="H185" s="132">
        <v>0</v>
      </c>
      <c r="I185" s="132">
        <v>4</v>
      </c>
      <c r="J185" s="132">
        <f t="shared" si="30"/>
        <v>204.36</v>
      </c>
      <c r="K185" s="132">
        <f t="shared" si="31"/>
        <v>0</v>
      </c>
      <c r="L185" s="133">
        <f t="shared" si="23"/>
        <v>204.36</v>
      </c>
      <c r="M185" s="142">
        <f>'B01'!K185+'B02'!K185+'B03'!K185+'B04'!K185+'B0 5'!K185+'B06'!K185+'B07'!K185+'B08'!K185+'B09'!K185+'B10'!K185</f>
        <v>204.36</v>
      </c>
    </row>
    <row r="186" spans="1:13">
      <c r="A186" s="128" t="str">
        <f>'Obra Civil'!A193</f>
        <v>14.1.5</v>
      </c>
      <c r="B186" s="271" t="str">
        <f>'Obra Civil'!B193</f>
        <v>Registro de gaveta bruto, diâmetro 2.1/2"</v>
      </c>
      <c r="C186" s="272"/>
      <c r="D186" s="273"/>
      <c r="E186" s="129" t="str">
        <f>'Obra Civil'!C193</f>
        <v>un</v>
      </c>
      <c r="F186" s="130">
        <f>'Obra Civil'!G193</f>
        <v>165.23</v>
      </c>
      <c r="G186" s="131">
        <f>'Obra Civil'!D193</f>
        <v>1</v>
      </c>
      <c r="H186" s="132">
        <v>0</v>
      </c>
      <c r="I186" s="132">
        <v>1</v>
      </c>
      <c r="J186" s="132">
        <f t="shared" si="30"/>
        <v>165.23</v>
      </c>
      <c r="K186" s="132">
        <f t="shared" si="31"/>
        <v>0</v>
      </c>
      <c r="L186" s="133">
        <f t="shared" si="23"/>
        <v>165.23</v>
      </c>
      <c r="M186" s="142">
        <f>'B01'!K186+'B02'!K186+'B03'!K186+'B04'!K186+'B0 5'!K186+'B06'!K186+'B07'!K186+'B08'!K186+'B09'!K186+'B10'!K186</f>
        <v>165.23</v>
      </c>
    </row>
    <row r="187" spans="1:13">
      <c r="A187" s="128" t="str">
        <f>'Obra Civil'!A194</f>
        <v>14.1.6</v>
      </c>
      <c r="B187" s="271" t="str">
        <f>'Obra Civil'!B194</f>
        <v>Registro de gaveta com canopla, diâmetro 1.1/2"</v>
      </c>
      <c r="C187" s="272"/>
      <c r="D187" s="273"/>
      <c r="E187" s="129" t="str">
        <f>'Obra Civil'!C194</f>
        <v>un</v>
      </c>
      <c r="F187" s="130">
        <f>'Obra Civil'!G194</f>
        <v>109.99</v>
      </c>
      <c r="G187" s="131">
        <f>'Obra Civil'!D194</f>
        <v>8</v>
      </c>
      <c r="H187" s="132">
        <v>0</v>
      </c>
      <c r="I187" s="132">
        <v>4</v>
      </c>
      <c r="J187" s="132">
        <f t="shared" si="30"/>
        <v>879.92</v>
      </c>
      <c r="K187" s="132">
        <f t="shared" si="31"/>
        <v>0</v>
      </c>
      <c r="L187" s="133">
        <f t="shared" si="23"/>
        <v>439.96</v>
      </c>
      <c r="M187" s="142">
        <f>'B01'!K187+'B02'!K187+'B03'!K187+'B04'!K187+'B0 5'!K187+'B06'!K187+'B07'!K187+'B08'!K187+'B09'!K187+'B10'!K187</f>
        <v>439.96</v>
      </c>
    </row>
    <row r="188" spans="1:13">
      <c r="A188" s="128" t="str">
        <f>'Obra Civil'!A195</f>
        <v>14.1.7</v>
      </c>
      <c r="B188" s="271" t="str">
        <f>'Obra Civil'!B195</f>
        <v>Registro de gaveta com canopla, diâmetro 3/4"</v>
      </c>
      <c r="C188" s="272"/>
      <c r="D188" s="273"/>
      <c r="E188" s="129" t="str">
        <f>'Obra Civil'!C195</f>
        <v>un</v>
      </c>
      <c r="F188" s="130">
        <f>'Obra Civil'!G195</f>
        <v>49.81</v>
      </c>
      <c r="G188" s="131">
        <f>'Obra Civil'!D195</f>
        <v>23</v>
      </c>
      <c r="H188" s="132">
        <v>0</v>
      </c>
      <c r="I188" s="132">
        <v>10</v>
      </c>
      <c r="J188" s="132">
        <f t="shared" si="30"/>
        <v>1145.6300000000001</v>
      </c>
      <c r="K188" s="132">
        <f t="shared" si="31"/>
        <v>0</v>
      </c>
      <c r="L188" s="133">
        <f t="shared" si="23"/>
        <v>498.1</v>
      </c>
      <c r="M188" s="142">
        <f>'B01'!K188+'B02'!K188+'B03'!K188+'B04'!K188+'B0 5'!K188+'B06'!K188+'B07'!K188+'B08'!K188+'B09'!K188+'B10'!K188</f>
        <v>498.1</v>
      </c>
    </row>
    <row r="189" spans="1:13">
      <c r="A189" s="128" t="str">
        <f>'Obra Civil'!A196</f>
        <v>14.1.8</v>
      </c>
      <c r="B189" s="271" t="str">
        <f>'Obra Civil'!B196</f>
        <v>Registro de pressão com canopla p/ chuveiro, diâmetro 3/4"</v>
      </c>
      <c r="C189" s="272"/>
      <c r="D189" s="273"/>
      <c r="E189" s="129" t="str">
        <f>'Obra Civil'!C196</f>
        <v>un</v>
      </c>
      <c r="F189" s="130">
        <f>'Obra Civil'!G196</f>
        <v>65.38</v>
      </c>
      <c r="G189" s="131">
        <f>'Obra Civil'!D196</f>
        <v>12</v>
      </c>
      <c r="H189" s="132">
        <v>0</v>
      </c>
      <c r="I189" s="132">
        <v>6</v>
      </c>
      <c r="J189" s="132">
        <f t="shared" si="30"/>
        <v>784.56</v>
      </c>
      <c r="K189" s="132">
        <f t="shared" si="31"/>
        <v>0</v>
      </c>
      <c r="L189" s="133">
        <f t="shared" ref="L189:L252" si="32">I189*F189</f>
        <v>392.28</v>
      </c>
      <c r="M189" s="142">
        <f>'B01'!K189+'B02'!K189+'B03'!K189+'B04'!K189+'B0 5'!K189+'B06'!K189+'B07'!K189+'B08'!K189+'B09'!K189+'B10'!K189</f>
        <v>392.28</v>
      </c>
    </row>
    <row r="190" spans="1:13">
      <c r="A190" s="128" t="str">
        <f>'Obra Civil'!A197</f>
        <v>14.1.9</v>
      </c>
      <c r="B190" s="271" t="str">
        <f>'Obra Civil'!B197</f>
        <v>Tubo PVC soldável diâmetro 25 mm, inclusive conexões</v>
      </c>
      <c r="C190" s="272"/>
      <c r="D190" s="273"/>
      <c r="E190" s="129" t="str">
        <f>'Obra Civil'!C197</f>
        <v>m</v>
      </c>
      <c r="F190" s="130">
        <f>'Obra Civil'!G197</f>
        <v>2.44</v>
      </c>
      <c r="G190" s="131">
        <f>'Obra Civil'!D197</f>
        <v>179</v>
      </c>
      <c r="H190" s="132">
        <v>0</v>
      </c>
      <c r="I190" s="132">
        <v>179</v>
      </c>
      <c r="J190" s="132">
        <f t="shared" si="30"/>
        <v>436.76</v>
      </c>
      <c r="K190" s="132">
        <f t="shared" si="31"/>
        <v>0</v>
      </c>
      <c r="L190" s="133">
        <f t="shared" si="32"/>
        <v>436.76</v>
      </c>
      <c r="M190" s="142">
        <f>'B01'!K190+'B02'!K190+'B03'!K190+'B04'!K190+'B0 5'!K190+'B06'!K190+'B07'!K190+'B08'!K190+'B09'!K190+'B10'!K190</f>
        <v>436.76</v>
      </c>
    </row>
    <row r="191" spans="1:13">
      <c r="A191" s="128" t="str">
        <f>'Obra Civil'!A198</f>
        <v>14.1.10</v>
      </c>
      <c r="B191" s="271" t="str">
        <f>'Obra Civil'!B198</f>
        <v>Tubo PVC soldável classe 15, diâmetro 50 mm, inclusive conexões</v>
      </c>
      <c r="C191" s="272"/>
      <c r="D191" s="273"/>
      <c r="E191" s="129" t="str">
        <f>'Obra Civil'!C198</f>
        <v>m</v>
      </c>
      <c r="F191" s="130">
        <f>'Obra Civil'!G198</f>
        <v>8.16</v>
      </c>
      <c r="G191" s="131">
        <f>'Obra Civil'!D198</f>
        <v>128.30000000000001</v>
      </c>
      <c r="H191" s="132">
        <v>0</v>
      </c>
      <c r="I191" s="132">
        <v>128.30000000000001</v>
      </c>
      <c r="J191" s="132">
        <f t="shared" si="30"/>
        <v>1046.9280000000001</v>
      </c>
      <c r="K191" s="132">
        <f t="shared" si="31"/>
        <v>0</v>
      </c>
      <c r="L191" s="133">
        <f t="shared" si="32"/>
        <v>1046.9280000000001</v>
      </c>
      <c r="M191" s="142">
        <f>'B01'!K191+'B02'!K191+'B03'!K191+'B04'!K191+'B0 5'!K191+'B06'!K191+'B07'!K191+'B08'!K191+'B09'!K191+'B10'!K191</f>
        <v>1046.9280000000001</v>
      </c>
    </row>
    <row r="192" spans="1:13">
      <c r="A192" s="128" t="str">
        <f>'Obra Civil'!A199</f>
        <v>14.1.11</v>
      </c>
      <c r="B192" s="271" t="str">
        <f>'Obra Civil'!B199</f>
        <v>Tubo PVC soldável classe 15, diâmetro 75mm, inclusive conexões</v>
      </c>
      <c r="C192" s="272"/>
      <c r="D192" s="273"/>
      <c r="E192" s="129" t="str">
        <f>'Obra Civil'!C199</f>
        <v>m</v>
      </c>
      <c r="F192" s="130">
        <f>'Obra Civil'!G199</f>
        <v>23.27</v>
      </c>
      <c r="G192" s="131">
        <f>'Obra Civil'!D199</f>
        <v>60</v>
      </c>
      <c r="H192" s="132">
        <v>0</v>
      </c>
      <c r="I192" s="132">
        <v>60</v>
      </c>
      <c r="J192" s="132">
        <f t="shared" si="30"/>
        <v>1396.2</v>
      </c>
      <c r="K192" s="132">
        <f t="shared" si="31"/>
        <v>0</v>
      </c>
      <c r="L192" s="133">
        <f t="shared" si="32"/>
        <v>1396.2</v>
      </c>
      <c r="M192" s="142">
        <f>'B01'!K192+'B02'!K192+'B03'!K192+'B04'!K192+'B0 5'!K192+'B06'!K192+'B07'!K192+'B08'!K192+'B09'!K192+'B10'!K192</f>
        <v>1396.2</v>
      </c>
    </row>
    <row r="193" spans="1:13">
      <c r="A193" s="128" t="str">
        <f>'Obra Civil'!A200</f>
        <v>14.1.12</v>
      </c>
      <c r="B193" s="271" t="str">
        <f>'Obra Civil'!B200</f>
        <v>Válvula de descarga p/ vaso sanitário de 1.1/2"</v>
      </c>
      <c r="C193" s="272"/>
      <c r="D193" s="273"/>
      <c r="E193" s="129" t="str">
        <f>'Obra Civil'!C200</f>
        <v>un</v>
      </c>
      <c r="F193" s="130">
        <f>'Obra Civil'!G200</f>
        <v>91.97</v>
      </c>
      <c r="G193" s="131">
        <f>'Obra Civil'!D200</f>
        <v>15</v>
      </c>
      <c r="H193" s="132">
        <v>0</v>
      </c>
      <c r="I193" s="132">
        <v>0</v>
      </c>
      <c r="J193" s="132">
        <f t="shared" si="30"/>
        <v>1379.55</v>
      </c>
      <c r="K193" s="132">
        <f t="shared" si="31"/>
        <v>0</v>
      </c>
      <c r="L193" s="133">
        <f t="shared" si="32"/>
        <v>0</v>
      </c>
      <c r="M193" s="142">
        <f>'B01'!K193+'B02'!K193+'B03'!K193+'B04'!K193+'B0 5'!K193+'B06'!K193+'B07'!K193+'B08'!K193+'B09'!K193+'B10'!K193</f>
        <v>0</v>
      </c>
    </row>
    <row r="194" spans="1:13">
      <c r="A194" s="128" t="str">
        <f>'Obra Civil'!A201</f>
        <v>14.1.13</v>
      </c>
      <c r="B194" s="271" t="str">
        <f>'Obra Civil'!B201</f>
        <v>Válvula de pé com crivo, 1.1/2"</v>
      </c>
      <c r="C194" s="272"/>
      <c r="D194" s="273"/>
      <c r="E194" s="129" t="str">
        <f>'Obra Civil'!C201</f>
        <v>un</v>
      </c>
      <c r="F194" s="130">
        <f>'Obra Civil'!G201</f>
        <v>78.349999999999994</v>
      </c>
      <c r="G194" s="131">
        <f>'Obra Civil'!D201</f>
        <v>1</v>
      </c>
      <c r="H194" s="132">
        <v>0</v>
      </c>
      <c r="I194" s="132">
        <v>0</v>
      </c>
      <c r="J194" s="132">
        <f t="shared" si="30"/>
        <v>78.349999999999994</v>
      </c>
      <c r="K194" s="132">
        <f t="shared" si="31"/>
        <v>0</v>
      </c>
      <c r="L194" s="133">
        <f t="shared" si="32"/>
        <v>0</v>
      </c>
      <c r="M194" s="142">
        <f>'B01'!K194+'B02'!K194+'B03'!K194+'B04'!K194+'B0 5'!K194+'B06'!K194+'B07'!K194+'B08'!K194+'B09'!K194+'B10'!K194</f>
        <v>0</v>
      </c>
    </row>
    <row r="195" spans="1:13">
      <c r="A195" s="128" t="str">
        <f>'Obra Civil'!A202</f>
        <v>14.1.14</v>
      </c>
      <c r="B195" s="271" t="str">
        <f>'Obra Civil'!B202</f>
        <v>Caixa d'água pré-fabricada capacidade 10.000 litros</v>
      </c>
      <c r="C195" s="272"/>
      <c r="D195" s="273"/>
      <c r="E195" s="129" t="str">
        <f>'Obra Civil'!C202</f>
        <v>un</v>
      </c>
      <c r="F195" s="130">
        <f>'Obra Civil'!G202</f>
        <v>1674.25</v>
      </c>
      <c r="G195" s="131">
        <f>'Obra Civil'!D202</f>
        <v>1</v>
      </c>
      <c r="H195" s="132">
        <v>0</v>
      </c>
      <c r="I195" s="132">
        <v>0</v>
      </c>
      <c r="J195" s="132">
        <f t="shared" si="30"/>
        <v>1674.25</v>
      </c>
      <c r="K195" s="132">
        <f t="shared" si="31"/>
        <v>0</v>
      </c>
      <c r="L195" s="133">
        <f t="shared" si="32"/>
        <v>0</v>
      </c>
      <c r="M195" s="142">
        <f>'B01'!K195+'B02'!K195+'B03'!K195+'B04'!K195+'B0 5'!K195+'B06'!K195+'B07'!K195+'B08'!K195+'B09'!K195+'B10'!K195</f>
        <v>0</v>
      </c>
    </row>
    <row r="196" spans="1:13">
      <c r="A196" s="128" t="str">
        <f>'Obra Civil'!A203</f>
        <v>14.1.15</v>
      </c>
      <c r="B196" s="271" t="str">
        <f>'Obra Civil'!B203</f>
        <v>Torneira de bóia, diâmetro 25mm</v>
      </c>
      <c r="C196" s="272"/>
      <c r="D196" s="273"/>
      <c r="E196" s="129" t="str">
        <f>'Obra Civil'!C203</f>
        <v>un</v>
      </c>
      <c r="F196" s="130">
        <f>'Obra Civil'!G203</f>
        <v>19.350000000000001</v>
      </c>
      <c r="G196" s="131">
        <f>'Obra Civil'!D203</f>
        <v>1</v>
      </c>
      <c r="H196" s="132">
        <v>0</v>
      </c>
      <c r="I196" s="132">
        <v>0</v>
      </c>
      <c r="J196" s="132">
        <f t="shared" si="30"/>
        <v>19.350000000000001</v>
      </c>
      <c r="K196" s="132">
        <f t="shared" si="31"/>
        <v>0</v>
      </c>
      <c r="L196" s="133">
        <f t="shared" si="32"/>
        <v>0</v>
      </c>
      <c r="M196" s="142">
        <f>'B01'!K196+'B02'!K196+'B03'!K196+'B04'!K196+'B0 5'!K196+'B06'!K196+'B07'!K196+'B08'!K196+'B09'!K196+'B10'!K196</f>
        <v>0</v>
      </c>
    </row>
    <row r="197" spans="1:13">
      <c r="A197" s="128" t="str">
        <f>'Obra Civil'!A204</f>
        <v>14.1.16</v>
      </c>
      <c r="B197" s="271" t="str">
        <f>'Obra Civil'!B204</f>
        <v>Tubo de descarga VDE, série normal, diâmetro 38 mm</v>
      </c>
      <c r="C197" s="272"/>
      <c r="D197" s="273"/>
      <c r="E197" s="129" t="str">
        <f>'Obra Civil'!C204</f>
        <v>m</v>
      </c>
      <c r="F197" s="130">
        <f>'Obra Civil'!G204</f>
        <v>4.55</v>
      </c>
      <c r="G197" s="131">
        <f>'Obra Civil'!D204</f>
        <v>24</v>
      </c>
      <c r="H197" s="132">
        <v>0</v>
      </c>
      <c r="I197" s="132">
        <v>24</v>
      </c>
      <c r="J197" s="132">
        <f t="shared" si="30"/>
        <v>109.19999999999999</v>
      </c>
      <c r="K197" s="132">
        <f t="shared" si="31"/>
        <v>0</v>
      </c>
      <c r="L197" s="133">
        <f t="shared" si="32"/>
        <v>109.19999999999999</v>
      </c>
      <c r="M197" s="142">
        <f>'B01'!K197+'B02'!K197+'B03'!K197+'B04'!K197+'B0 5'!K197+'B06'!K197+'B07'!K197+'B08'!K197+'B09'!K197+'B10'!K197</f>
        <v>109.19999999999999</v>
      </c>
    </row>
    <row r="198" spans="1:13">
      <c r="A198" s="128" t="str">
        <f>'Obra Civil'!A205</f>
        <v>14.1.17</v>
      </c>
      <c r="B198" s="271" t="str">
        <f>'Obra Civil'!B205</f>
        <v>Válvula de retenção com portinhola de bronze, 1"</v>
      </c>
      <c r="C198" s="272"/>
      <c r="D198" s="273"/>
      <c r="E198" s="129" t="str">
        <f>'Obra Civil'!C205</f>
        <v>un</v>
      </c>
      <c r="F198" s="130">
        <f>'Obra Civil'!G205</f>
        <v>47.45</v>
      </c>
      <c r="G198" s="131">
        <f>'Obra Civil'!D205</f>
        <v>1</v>
      </c>
      <c r="H198" s="132">
        <v>0</v>
      </c>
      <c r="I198" s="132">
        <v>0</v>
      </c>
      <c r="J198" s="132">
        <f t="shared" si="30"/>
        <v>47.45</v>
      </c>
      <c r="K198" s="132">
        <f t="shared" si="31"/>
        <v>0</v>
      </c>
      <c r="L198" s="133">
        <f t="shared" si="32"/>
        <v>0</v>
      </c>
      <c r="M198" s="142">
        <f>'B01'!K198+'B02'!K198+'B03'!K198+'B04'!K198+'B0 5'!K198+'B06'!K198+'B07'!K198+'B08'!K198+'B09'!K198+'B10'!K198</f>
        <v>0</v>
      </c>
    </row>
    <row r="199" spans="1:13">
      <c r="A199" s="128" t="str">
        <f>'Obra Civil'!A206</f>
        <v>14.1.18</v>
      </c>
      <c r="B199" s="271" t="str">
        <f>'Obra Civil'!B206</f>
        <v>Caixa em alvenaria 30x30 cm - CRG e CTD</v>
      </c>
      <c r="C199" s="272"/>
      <c r="D199" s="273"/>
      <c r="E199" s="129" t="str">
        <f>'Obra Civil'!C206</f>
        <v>un</v>
      </c>
      <c r="F199" s="130">
        <f>'Obra Civil'!G206</f>
        <v>68.959999999999994</v>
      </c>
      <c r="G199" s="131">
        <f>'Obra Civil'!D206</f>
        <v>2</v>
      </c>
      <c r="H199" s="132">
        <v>0</v>
      </c>
      <c r="I199" s="132">
        <v>2</v>
      </c>
      <c r="J199" s="132">
        <f t="shared" si="30"/>
        <v>137.91999999999999</v>
      </c>
      <c r="K199" s="132">
        <f t="shared" si="31"/>
        <v>0</v>
      </c>
      <c r="L199" s="133">
        <f t="shared" si="32"/>
        <v>137.91999999999999</v>
      </c>
      <c r="M199" s="142">
        <f>'B01'!K199+'B02'!K199+'B03'!K199+'B04'!K199+'B0 5'!K199+'B06'!K199+'B07'!K199+'B08'!K199+'B09'!K199+'B10'!K199</f>
        <v>137.91999999999999</v>
      </c>
    </row>
    <row r="200" spans="1:13">
      <c r="A200" s="128" t="str">
        <f>'Obra Civil'!A207</f>
        <v>14.1.19</v>
      </c>
      <c r="B200" s="271" t="str">
        <f>'Obra Civil'!B207</f>
        <v>Caixa em alvenaria 100x160 cm para bombas</v>
      </c>
      <c r="C200" s="272"/>
      <c r="D200" s="273"/>
      <c r="E200" s="129" t="str">
        <f>'Obra Civil'!C207</f>
        <v>un</v>
      </c>
      <c r="F200" s="130">
        <f>'Obra Civil'!G207</f>
        <v>235.89</v>
      </c>
      <c r="G200" s="131">
        <f>'Obra Civil'!D207</f>
        <v>1</v>
      </c>
      <c r="H200" s="132">
        <v>0</v>
      </c>
      <c r="I200" s="132">
        <v>1</v>
      </c>
      <c r="J200" s="132">
        <f t="shared" si="30"/>
        <v>235.89</v>
      </c>
      <c r="K200" s="132">
        <f t="shared" si="31"/>
        <v>0</v>
      </c>
      <c r="L200" s="133">
        <f t="shared" si="32"/>
        <v>235.89</v>
      </c>
      <c r="M200" s="142">
        <f>'B01'!K200+'B02'!K200+'B03'!K200+'B04'!K200+'B0 5'!K200+'B06'!K200+'B07'!K200+'B08'!K200+'B09'!K200+'B10'!K200</f>
        <v>235.89</v>
      </c>
    </row>
    <row r="201" spans="1:13">
      <c r="A201" s="128" t="str">
        <f>'Obra Civil'!A208</f>
        <v>14.1.20</v>
      </c>
      <c r="B201" s="271" t="str">
        <f>'Obra Civil'!B208</f>
        <v>Tampa de ferro fundido 30x30 cm - tipo leve</v>
      </c>
      <c r="C201" s="272"/>
      <c r="D201" s="273"/>
      <c r="E201" s="129" t="str">
        <f>'Obra Civil'!C208</f>
        <v>un</v>
      </c>
      <c r="F201" s="130">
        <f>'Obra Civil'!G208</f>
        <v>80.64</v>
      </c>
      <c r="G201" s="131">
        <f>'Obra Civil'!D208</f>
        <v>9</v>
      </c>
      <c r="H201" s="132">
        <v>0</v>
      </c>
      <c r="I201" s="132">
        <v>0</v>
      </c>
      <c r="J201" s="132">
        <f t="shared" si="30"/>
        <v>725.76</v>
      </c>
      <c r="K201" s="132">
        <f t="shared" si="31"/>
        <v>0</v>
      </c>
      <c r="L201" s="133">
        <f t="shared" si="32"/>
        <v>0</v>
      </c>
      <c r="M201" s="142">
        <f>'B01'!K201+'B02'!K201+'B03'!K201+'B04'!K201+'B0 5'!K201+'B06'!K201+'B07'!K201+'B08'!K201+'B09'!K201+'B10'!K201</f>
        <v>0</v>
      </c>
    </row>
    <row r="202" spans="1:13">
      <c r="A202" s="128" t="str">
        <f>'Obra Civil'!A209</f>
        <v>14.1.21</v>
      </c>
      <c r="B202" s="271" t="str">
        <f>'Obra Civil'!B209</f>
        <v>Tampa de ferro fundido 60x60 cm - tipo leve</v>
      </c>
      <c r="C202" s="272"/>
      <c r="D202" s="273"/>
      <c r="E202" s="129" t="str">
        <f>'Obra Civil'!C209</f>
        <v>un</v>
      </c>
      <c r="F202" s="130">
        <f>'Obra Civil'!G209</f>
        <v>189.23</v>
      </c>
      <c r="G202" s="131">
        <f>'Obra Civil'!D209</f>
        <v>2</v>
      </c>
      <c r="H202" s="132">
        <v>0</v>
      </c>
      <c r="I202" s="132">
        <v>0</v>
      </c>
      <c r="J202" s="132">
        <f t="shared" si="30"/>
        <v>378.46</v>
      </c>
      <c r="K202" s="132">
        <f t="shared" si="31"/>
        <v>0</v>
      </c>
      <c r="L202" s="133">
        <f t="shared" si="32"/>
        <v>0</v>
      </c>
      <c r="M202" s="142">
        <f>'B01'!K202+'B02'!K202+'B03'!K202+'B04'!K202+'B0 5'!K202+'B06'!K202+'B07'!K202+'B08'!K202+'B09'!K202+'B10'!K202</f>
        <v>0</v>
      </c>
    </row>
    <row r="203" spans="1:13">
      <c r="A203" s="128" t="str">
        <f>'Obra Civil'!A210</f>
        <v>14.2</v>
      </c>
      <c r="B203" s="271" t="str">
        <f>'Obra Civil'!B210</f>
        <v>TUBULAÇÕES E CONEXÕES DE FERRO  GALVANIZADO</v>
      </c>
      <c r="C203" s="272"/>
      <c r="D203" s="273"/>
      <c r="E203" s="129"/>
      <c r="F203" s="130"/>
      <c r="G203" s="131"/>
      <c r="H203" s="132"/>
      <c r="I203" s="132"/>
      <c r="J203" s="132"/>
      <c r="K203" s="132"/>
      <c r="L203" s="133">
        <f t="shared" si="32"/>
        <v>0</v>
      </c>
      <c r="M203" s="142">
        <f>'B01'!K203+'B02'!K203+'B03'!K203+'B04'!K203+'B0 5'!K203+'B06'!K203+'B07'!K203+'B08'!K203+'B09'!K203+'B10'!K203</f>
        <v>0</v>
      </c>
    </row>
    <row r="204" spans="1:13">
      <c r="A204" s="128" t="str">
        <f>'Obra Civil'!A211</f>
        <v>14.2.1</v>
      </c>
      <c r="B204" s="271" t="str">
        <f>'Obra Civil'!B211</f>
        <v>Tubo FG roscável, diâmetro 1.1/2" (50 mm), inclusive conexões</v>
      </c>
      <c r="C204" s="272"/>
      <c r="D204" s="273"/>
      <c r="E204" s="129" t="str">
        <f>'Obra Civil'!C211</f>
        <v>m</v>
      </c>
      <c r="F204" s="130">
        <f>'Obra Civil'!G211</f>
        <v>33.67</v>
      </c>
      <c r="G204" s="131">
        <f>'Obra Civil'!D211</f>
        <v>12</v>
      </c>
      <c r="H204" s="132">
        <v>0</v>
      </c>
      <c r="I204" s="132">
        <v>12</v>
      </c>
      <c r="J204" s="132">
        <f>F204*G204</f>
        <v>404.04</v>
      </c>
      <c r="K204" s="132">
        <f>H204*F204</f>
        <v>0</v>
      </c>
      <c r="L204" s="133">
        <f t="shared" si="32"/>
        <v>404.04</v>
      </c>
      <c r="M204" s="142">
        <f>'B01'!K204+'B02'!K204+'B03'!K204+'B04'!K204+'B0 5'!K204+'B06'!K204+'B07'!K204+'B08'!K204+'B09'!K204+'B10'!K204</f>
        <v>404.04</v>
      </c>
    </row>
    <row r="205" spans="1:13">
      <c r="A205" s="128" t="str">
        <f>'Obra Civil'!A212</f>
        <v>14.2.2</v>
      </c>
      <c r="B205" s="271" t="str">
        <f>'Obra Civil'!B212</f>
        <v>Tubo FG roscável, diâmetro 1.1/4" (32 mm), inclusive conexões</v>
      </c>
      <c r="C205" s="272"/>
      <c r="D205" s="273"/>
      <c r="E205" s="129" t="str">
        <f>'Obra Civil'!C212</f>
        <v>m</v>
      </c>
      <c r="F205" s="130">
        <f>'Obra Civil'!G212</f>
        <v>30.47</v>
      </c>
      <c r="G205" s="131">
        <f>'Obra Civil'!D212</f>
        <v>18</v>
      </c>
      <c r="H205" s="132">
        <v>0</v>
      </c>
      <c r="I205" s="132">
        <v>18</v>
      </c>
      <c r="J205" s="132">
        <f>F205*G205</f>
        <v>548.46</v>
      </c>
      <c r="K205" s="132">
        <f>H205*F205</f>
        <v>0</v>
      </c>
      <c r="L205" s="133">
        <f t="shared" si="32"/>
        <v>548.46</v>
      </c>
      <c r="M205" s="142">
        <f>'B01'!K205+'B02'!K205+'B03'!K205+'B04'!K205+'B0 5'!K205+'B06'!K205+'B07'!K205+'B08'!K205+'B09'!K205+'B10'!K205</f>
        <v>548.46</v>
      </c>
    </row>
    <row r="206" spans="1:13">
      <c r="A206" s="128" t="str">
        <f>'Obra Civil'!A213</f>
        <v>14.2.3</v>
      </c>
      <c r="B206" s="271" t="str">
        <f>'Obra Civil'!B213</f>
        <v xml:space="preserve">Bucha de redução, FG roscável, diâmetro 1"x3/4" </v>
      </c>
      <c r="C206" s="272"/>
      <c r="D206" s="273"/>
      <c r="E206" s="129" t="str">
        <f>'Obra Civil'!C213</f>
        <v>un</v>
      </c>
      <c r="F206" s="130">
        <f>'Obra Civil'!G213</f>
        <v>3.98</v>
      </c>
      <c r="G206" s="131">
        <f>'Obra Civil'!D213</f>
        <v>2</v>
      </c>
      <c r="H206" s="132">
        <v>0</v>
      </c>
      <c r="I206" s="132">
        <v>2</v>
      </c>
      <c r="J206" s="132">
        <f>F206*G206</f>
        <v>7.96</v>
      </c>
      <c r="K206" s="132">
        <f>H206*F206</f>
        <v>0</v>
      </c>
      <c r="L206" s="133">
        <f t="shared" si="32"/>
        <v>7.96</v>
      </c>
      <c r="M206" s="142">
        <f>'B01'!K206+'B02'!K206+'B03'!K206+'B04'!K206+'B0 5'!K206+'B06'!K206+'B07'!K206+'B08'!K206+'B09'!K206+'B10'!K206</f>
        <v>7.96</v>
      </c>
    </row>
    <row r="207" spans="1:13">
      <c r="A207" s="125" t="str">
        <f>'Obra Civil'!A214</f>
        <v>14.3</v>
      </c>
      <c r="B207" s="291" t="str">
        <f>'Obra Civil'!B214</f>
        <v>DRENAGEM DE ÁGUAS PLUVIAIS</v>
      </c>
      <c r="C207" s="292"/>
      <c r="D207" s="293"/>
      <c r="E207" s="129"/>
      <c r="F207" s="130"/>
      <c r="G207" s="131"/>
      <c r="H207" s="132"/>
      <c r="I207" s="132"/>
      <c r="J207" s="132"/>
      <c r="K207" s="132"/>
      <c r="L207" s="133">
        <f t="shared" si="32"/>
        <v>0</v>
      </c>
      <c r="M207" s="142">
        <f>'B01'!K207+'B02'!K207+'B03'!K207+'B04'!K207+'B0 5'!K207+'B06'!K207+'B07'!K207+'B08'!K207+'B09'!K207+'B10'!K207</f>
        <v>0</v>
      </c>
    </row>
    <row r="208" spans="1:13">
      <c r="A208" s="128" t="str">
        <f>'Obra Civil'!A215</f>
        <v>14.3.1</v>
      </c>
      <c r="B208" s="271" t="str">
        <f>'Obra Civil'!B215</f>
        <v>TUBULAÇÕES E CONEXÕES DE PVC</v>
      </c>
      <c r="C208" s="272"/>
      <c r="D208" s="273"/>
      <c r="E208" s="129"/>
      <c r="F208" s="130"/>
      <c r="G208" s="131"/>
      <c r="H208" s="132"/>
      <c r="I208" s="132"/>
      <c r="J208" s="132"/>
      <c r="K208" s="132"/>
      <c r="L208" s="133">
        <f t="shared" si="32"/>
        <v>0</v>
      </c>
      <c r="M208" s="142">
        <f>'B01'!K208+'B02'!K208+'B03'!K208+'B04'!K208+'B0 5'!K208+'B06'!K208+'B07'!K208+'B08'!K208+'B09'!K208+'B10'!K208</f>
        <v>0</v>
      </c>
    </row>
    <row r="209" spans="1:13" ht="12" customHeight="1">
      <c r="A209" s="128" t="str">
        <f>'Obra Civil'!A216</f>
        <v>14.3.1.1</v>
      </c>
      <c r="B209" s="271" t="str">
        <f>'Obra Civil'!B216</f>
        <v>Tubo de PVC esgoto série R, ponta e bolsa com anel de borracha, Ø100mm, inclusive conexões</v>
      </c>
      <c r="C209" s="272"/>
      <c r="D209" s="273"/>
      <c r="E209" s="129" t="str">
        <f>'Obra Civil'!C216</f>
        <v>m</v>
      </c>
      <c r="F209" s="130">
        <f>'Obra Civil'!G216</f>
        <v>16.77</v>
      </c>
      <c r="G209" s="131">
        <f>'Obra Civil'!D216</f>
        <v>48</v>
      </c>
      <c r="H209" s="132">
        <v>0</v>
      </c>
      <c r="I209" s="132">
        <v>48</v>
      </c>
      <c r="J209" s="132">
        <f t="shared" ref="J209:J247" si="33">F209*G209</f>
        <v>804.96</v>
      </c>
      <c r="K209" s="132">
        <f t="shared" ref="K209:K247" si="34">H209*F209</f>
        <v>0</v>
      </c>
      <c r="L209" s="133">
        <f t="shared" si="32"/>
        <v>804.96</v>
      </c>
      <c r="M209" s="142">
        <f>'B01'!K209+'B02'!K209+'B03'!K209+'B04'!K209+'B0 5'!K209+'B06'!K209+'B07'!K209+'B08'!K209+'B09'!K209+'B10'!K209</f>
        <v>804.96</v>
      </c>
    </row>
    <row r="210" spans="1:13">
      <c r="A210" s="128" t="str">
        <f>'Obra Civil'!A217</f>
        <v>14.3.1.2</v>
      </c>
      <c r="B210" s="294" t="str">
        <f>'Obra Civil'!B217</f>
        <v>Tubo de PVC esgoto, tipo Vinilfort ou equivalente, ponta e bolsa com junta elástica integrada, Ø150mm, inclusive conexões</v>
      </c>
      <c r="C210" s="295"/>
      <c r="D210" s="296"/>
      <c r="E210" s="129" t="str">
        <f>'Obra Civil'!C217</f>
        <v>m</v>
      </c>
      <c r="F210" s="130">
        <f>'Obra Civil'!G217</f>
        <v>22.76</v>
      </c>
      <c r="G210" s="131">
        <f>'Obra Civil'!D217</f>
        <v>21</v>
      </c>
      <c r="H210" s="132">
        <v>0</v>
      </c>
      <c r="I210" s="132">
        <v>21</v>
      </c>
      <c r="J210" s="132">
        <f t="shared" si="33"/>
        <v>477.96000000000004</v>
      </c>
      <c r="K210" s="132">
        <f t="shared" si="34"/>
        <v>0</v>
      </c>
      <c r="L210" s="133">
        <f t="shared" si="32"/>
        <v>477.96000000000004</v>
      </c>
      <c r="M210" s="142">
        <f>'B01'!K210+'B02'!K210+'B03'!K210+'B04'!K210+'B0 5'!K210+'B06'!K210+'B07'!K210+'B08'!K210+'B09'!K210+'B10'!K210</f>
        <v>477.96000000000004</v>
      </c>
    </row>
    <row r="211" spans="1:13">
      <c r="A211" s="128" t="str">
        <f>'Obra Civil'!A218</f>
        <v>14.3.1.3</v>
      </c>
      <c r="B211" s="294" t="str">
        <f>'Obra Civil'!B218</f>
        <v>Tubo de PVC esgoto, tipo Vinilfort ou equivalente, ponta e bolsa com junta elástica integrada, Ø200mm, inclusive conexões</v>
      </c>
      <c r="C211" s="295"/>
      <c r="D211" s="296"/>
      <c r="E211" s="129" t="str">
        <f>'Obra Civil'!C218</f>
        <v>m</v>
      </c>
      <c r="F211" s="130">
        <f>'Obra Civil'!G218</f>
        <v>39.979999999999997</v>
      </c>
      <c r="G211" s="131">
        <f>'Obra Civil'!D218</f>
        <v>78</v>
      </c>
      <c r="H211" s="132">
        <v>0</v>
      </c>
      <c r="I211" s="132">
        <v>78</v>
      </c>
      <c r="J211" s="132">
        <f t="shared" si="33"/>
        <v>3118.4399999999996</v>
      </c>
      <c r="K211" s="132">
        <f t="shared" si="34"/>
        <v>0</v>
      </c>
      <c r="L211" s="133">
        <f t="shared" si="32"/>
        <v>3118.4399999999996</v>
      </c>
      <c r="M211" s="142">
        <f>'B01'!K211+'B02'!K211+'B03'!K211+'B04'!K211+'B0 5'!K211+'B06'!K211+'B07'!K211+'B08'!K211+'B09'!K211+'B10'!K211</f>
        <v>3118.4399999999996</v>
      </c>
    </row>
    <row r="212" spans="1:13">
      <c r="A212" s="125" t="str">
        <f>'Obra Civil'!A219</f>
        <v>14.3.2</v>
      </c>
      <c r="B212" s="291" t="str">
        <f>'Obra Civil'!B219</f>
        <v>ACESSÓRIOS</v>
      </c>
      <c r="C212" s="292"/>
      <c r="D212" s="293"/>
      <c r="E212" s="129"/>
      <c r="F212" s="130">
        <f>'Obra Civil'!G219</f>
        <v>0</v>
      </c>
      <c r="G212" s="131">
        <f>'Obra Civil'!D219</f>
        <v>0</v>
      </c>
      <c r="H212" s="132">
        <v>0</v>
      </c>
      <c r="I212" s="132">
        <v>0</v>
      </c>
      <c r="J212" s="132">
        <f t="shared" si="33"/>
        <v>0</v>
      </c>
      <c r="K212" s="132">
        <f t="shared" si="34"/>
        <v>0</v>
      </c>
      <c r="L212" s="133">
        <f t="shared" si="32"/>
        <v>0</v>
      </c>
      <c r="M212" s="142">
        <f>'B01'!K212+'B02'!K212+'B03'!K212+'B04'!K212+'B0 5'!K212+'B06'!K212+'B07'!K212+'B08'!K212+'B09'!K212+'B10'!K212</f>
        <v>0</v>
      </c>
    </row>
    <row r="213" spans="1:13">
      <c r="A213" s="128" t="str">
        <f>'Obra Civil'!A220</f>
        <v>14.3.2.1</v>
      </c>
      <c r="B213" s="271" t="str">
        <f>'Obra Civil'!B220</f>
        <v>Ralo hemisférico (formato abacaxi) de ferro fundido, Ø100mm</v>
      </c>
      <c r="C213" s="272"/>
      <c r="D213" s="273"/>
      <c r="E213" s="129" t="str">
        <f>'Obra Civil'!C220</f>
        <v>un</v>
      </c>
      <c r="F213" s="130">
        <f>'Obra Civil'!G220</f>
        <v>21.54</v>
      </c>
      <c r="G213" s="131">
        <f>'Obra Civil'!D220</f>
        <v>7</v>
      </c>
      <c r="H213" s="132">
        <v>0</v>
      </c>
      <c r="I213" s="132">
        <v>0</v>
      </c>
      <c r="J213" s="132">
        <f t="shared" si="33"/>
        <v>150.78</v>
      </c>
      <c r="K213" s="132">
        <f t="shared" si="34"/>
        <v>0</v>
      </c>
      <c r="L213" s="133">
        <f t="shared" si="32"/>
        <v>0</v>
      </c>
      <c r="M213" s="142">
        <f>'B01'!K213+'B02'!K213+'B03'!K213+'B04'!K213+'B0 5'!K213+'B06'!K213+'B07'!K213+'B08'!K213+'B09'!K213+'B10'!K213</f>
        <v>0</v>
      </c>
    </row>
    <row r="214" spans="1:13">
      <c r="A214" s="128" t="str">
        <f>'Obra Civil'!A221</f>
        <v>14.3.2.2</v>
      </c>
      <c r="B214" s="271" t="str">
        <f>'Obra Civil'!B221</f>
        <v>Caixa de inspeção em alvenaria com fundo em concreto, 60x60cm</v>
      </c>
      <c r="C214" s="272"/>
      <c r="D214" s="273"/>
      <c r="E214" s="129" t="str">
        <f>'Obra Civil'!C221</f>
        <v>un</v>
      </c>
      <c r="F214" s="130">
        <f>'Obra Civil'!G221</f>
        <v>115.23</v>
      </c>
      <c r="G214" s="131">
        <f>'Obra Civil'!D221</f>
        <v>8</v>
      </c>
      <c r="H214" s="132">
        <v>0</v>
      </c>
      <c r="I214" s="132">
        <v>4</v>
      </c>
      <c r="J214" s="132">
        <f t="shared" si="33"/>
        <v>921.84</v>
      </c>
      <c r="K214" s="132">
        <f t="shared" si="34"/>
        <v>0</v>
      </c>
      <c r="L214" s="133">
        <f t="shared" si="32"/>
        <v>460.92</v>
      </c>
      <c r="M214" s="142">
        <f>'B01'!K214+'B02'!K214+'B03'!K214+'B04'!K214+'B0 5'!K214+'B06'!K214+'B07'!K214+'B08'!K214+'B09'!K214+'B10'!K214</f>
        <v>460.92</v>
      </c>
    </row>
    <row r="215" spans="1:13">
      <c r="A215" s="128" t="str">
        <f>'Obra Civil'!A222</f>
        <v>14.3.2.3</v>
      </c>
      <c r="B215" s="271" t="str">
        <f>'Obra Civil'!B222</f>
        <v>Tampa de concreto 60x60cm para caixa de inspeção</v>
      </c>
      <c r="C215" s="272"/>
      <c r="D215" s="273"/>
      <c r="E215" s="129" t="str">
        <f>'Obra Civil'!C222</f>
        <v>un</v>
      </c>
      <c r="F215" s="130">
        <f>'Obra Civil'!G222</f>
        <v>26.54</v>
      </c>
      <c r="G215" s="131">
        <f>'Obra Civil'!D222</f>
        <v>8</v>
      </c>
      <c r="H215" s="132">
        <v>0</v>
      </c>
      <c r="I215" s="132">
        <v>4</v>
      </c>
      <c r="J215" s="132">
        <f t="shared" si="33"/>
        <v>212.32</v>
      </c>
      <c r="K215" s="132">
        <f t="shared" si="34"/>
        <v>0</v>
      </c>
      <c r="L215" s="133">
        <f t="shared" si="32"/>
        <v>106.16</v>
      </c>
      <c r="M215" s="142">
        <f>'B01'!K215+'B02'!K215+'B03'!K215+'B04'!K215+'B0 5'!K215+'B06'!K215+'B07'!K215+'B08'!K215+'B09'!K215+'B10'!K215</f>
        <v>106.16</v>
      </c>
    </row>
    <row r="216" spans="1:13">
      <c r="A216" s="128" t="str">
        <f>'Obra Civil'!A223</f>
        <v>14.3.2.4</v>
      </c>
      <c r="B216" s="271" t="str">
        <f>'Obra Civil'!B223</f>
        <v>Caixa de ralo em alvenaria com fundo em concreto, 40x40cm</v>
      </c>
      <c r="C216" s="272"/>
      <c r="D216" s="273"/>
      <c r="E216" s="129" t="str">
        <f>'Obra Civil'!C223</f>
        <v>un</v>
      </c>
      <c r="F216" s="130">
        <f>'Obra Civil'!G223</f>
        <v>98.56</v>
      </c>
      <c r="G216" s="131">
        <f>'Obra Civil'!D223</f>
        <v>1</v>
      </c>
      <c r="H216" s="132">
        <v>0</v>
      </c>
      <c r="I216" s="132">
        <v>1</v>
      </c>
      <c r="J216" s="132">
        <f t="shared" si="33"/>
        <v>98.56</v>
      </c>
      <c r="K216" s="132">
        <f t="shared" si="34"/>
        <v>0</v>
      </c>
      <c r="L216" s="133">
        <f t="shared" si="32"/>
        <v>98.56</v>
      </c>
      <c r="M216" s="142">
        <f>'B01'!K216+'B02'!K216+'B03'!K216+'B04'!K216+'B0 5'!K216+'B06'!K216+'B07'!K216+'B08'!K216+'B09'!K216+'B10'!K216</f>
        <v>98.56</v>
      </c>
    </row>
    <row r="217" spans="1:13">
      <c r="A217" s="128" t="str">
        <f>'Obra Civil'!A224</f>
        <v>14.3.2.5</v>
      </c>
      <c r="B217" s="271" t="str">
        <f>'Obra Civil'!B224</f>
        <v>Grelha de ferro fundido 40x40cm, tipo leve, para caixa de ralo/brita</v>
      </c>
      <c r="C217" s="272"/>
      <c r="D217" s="273"/>
      <c r="E217" s="129" t="str">
        <f>'Obra Civil'!C224</f>
        <v>un</v>
      </c>
      <c r="F217" s="130">
        <f>'Obra Civil'!G224</f>
        <v>34.840000000000003</v>
      </c>
      <c r="G217" s="131">
        <f>'Obra Civil'!D224</f>
        <v>2</v>
      </c>
      <c r="H217" s="132">
        <v>0</v>
      </c>
      <c r="I217" s="132">
        <v>0</v>
      </c>
      <c r="J217" s="132">
        <f t="shared" si="33"/>
        <v>69.680000000000007</v>
      </c>
      <c r="K217" s="132">
        <f t="shared" si="34"/>
        <v>0</v>
      </c>
      <c r="L217" s="133">
        <f t="shared" si="32"/>
        <v>0</v>
      </c>
      <c r="M217" s="142">
        <f>'B01'!K217+'B02'!K217+'B03'!K217+'B04'!K217+'B0 5'!K217+'B06'!K217+'B07'!K217+'B08'!K217+'B09'!K217+'B10'!K217</f>
        <v>0</v>
      </c>
    </row>
    <row r="218" spans="1:13">
      <c r="A218" s="128" t="str">
        <f>'Obra Civil'!A225</f>
        <v>14.3.2.6</v>
      </c>
      <c r="B218" s="271" t="str">
        <f>'Obra Civil'!B225</f>
        <v>Caixa de brita 40x40cm</v>
      </c>
      <c r="C218" s="272"/>
      <c r="D218" s="273"/>
      <c r="E218" s="129" t="str">
        <f>'Obra Civil'!C225</f>
        <v>un</v>
      </c>
      <c r="F218" s="130">
        <f>'Obra Civil'!G225</f>
        <v>89.4</v>
      </c>
      <c r="G218" s="131">
        <f>'Obra Civil'!D225</f>
        <v>1</v>
      </c>
      <c r="H218" s="132">
        <v>0</v>
      </c>
      <c r="I218" s="132">
        <v>1</v>
      </c>
      <c r="J218" s="132">
        <f t="shared" si="33"/>
        <v>89.4</v>
      </c>
      <c r="K218" s="132">
        <f t="shared" si="34"/>
        <v>0</v>
      </c>
      <c r="L218" s="133">
        <f t="shared" si="32"/>
        <v>89.4</v>
      </c>
      <c r="M218" s="142">
        <f>'B01'!K218+'B02'!K218+'B03'!K218+'B04'!K218+'B0 5'!K218+'B06'!K218+'B07'!K218+'B08'!K218+'B09'!K218+'B10'!K218</f>
        <v>89.4</v>
      </c>
    </row>
    <row r="219" spans="1:13">
      <c r="A219" s="128" t="str">
        <f>'Obra Civil'!A226</f>
        <v>14.3.2.7</v>
      </c>
      <c r="B219" s="271" t="str">
        <f>'Obra Civil'!B226</f>
        <v>Poço de visita em alvenaria, fundo em concreto, 110x110cm</v>
      </c>
      <c r="C219" s="272"/>
      <c r="D219" s="273"/>
      <c r="E219" s="129" t="str">
        <f>'Obra Civil'!C226</f>
        <v>un</v>
      </c>
      <c r="F219" s="130">
        <f>'Obra Civil'!G226</f>
        <v>234</v>
      </c>
      <c r="G219" s="131">
        <f>'Obra Civil'!D226</f>
        <v>1</v>
      </c>
      <c r="H219" s="132">
        <v>0</v>
      </c>
      <c r="I219" s="132">
        <v>1</v>
      </c>
      <c r="J219" s="132">
        <f t="shared" si="33"/>
        <v>234</v>
      </c>
      <c r="K219" s="132">
        <f t="shared" si="34"/>
        <v>0</v>
      </c>
      <c r="L219" s="133">
        <f t="shared" si="32"/>
        <v>234</v>
      </c>
      <c r="M219" s="142">
        <f>'B01'!K219+'B02'!K219+'B03'!K219+'B04'!K219+'B0 5'!K219+'B06'!K219+'B07'!K219+'B08'!K219+'B09'!K219+'B10'!K219</f>
        <v>234</v>
      </c>
    </row>
    <row r="220" spans="1:13">
      <c r="A220" s="128" t="str">
        <f>'Obra Civil'!A227</f>
        <v>14.3.2.8</v>
      </c>
      <c r="B220" s="271" t="str">
        <f>'Obra Civil'!B227</f>
        <v>Tampa de concreto Ø60cm para poço de visita</v>
      </c>
      <c r="C220" s="272"/>
      <c r="D220" s="273"/>
      <c r="E220" s="129" t="str">
        <f>'Obra Civil'!C227</f>
        <v>un</v>
      </c>
      <c r="F220" s="130">
        <f>'Obra Civil'!G227</f>
        <v>25.12</v>
      </c>
      <c r="G220" s="131">
        <f>'Obra Civil'!D227</f>
        <v>1</v>
      </c>
      <c r="H220" s="132">
        <v>0</v>
      </c>
      <c r="I220" s="132">
        <v>0</v>
      </c>
      <c r="J220" s="132">
        <f t="shared" si="33"/>
        <v>25.12</v>
      </c>
      <c r="K220" s="132">
        <f t="shared" si="34"/>
        <v>0</v>
      </c>
      <c r="L220" s="133">
        <f t="shared" si="32"/>
        <v>0</v>
      </c>
      <c r="M220" s="142">
        <f>'B01'!K220+'B02'!K220+'B03'!K220+'B04'!K220+'B0 5'!K220+'B06'!K220+'B07'!K220+'B08'!K220+'B09'!K220+'B10'!K220</f>
        <v>0</v>
      </c>
    </row>
    <row r="221" spans="1:13">
      <c r="A221" s="128" t="str">
        <f>'Obra Civil'!A228</f>
        <v>14.3.2.9</v>
      </c>
      <c r="B221" s="271" t="str">
        <f>'Obra Civil'!B228</f>
        <v>Calha de piso em PVC DN 130, com grelha (solários)</v>
      </c>
      <c r="C221" s="272"/>
      <c r="D221" s="273"/>
      <c r="E221" s="129" t="str">
        <f>'Obra Civil'!C228</f>
        <v>m</v>
      </c>
      <c r="F221" s="130">
        <f>'Obra Civil'!G228</f>
        <v>8.15</v>
      </c>
      <c r="G221" s="131">
        <f>'Obra Civil'!D228</f>
        <v>13</v>
      </c>
      <c r="H221" s="132">
        <v>0</v>
      </c>
      <c r="I221" s="132">
        <v>0</v>
      </c>
      <c r="J221" s="132">
        <f t="shared" si="33"/>
        <v>105.95</v>
      </c>
      <c r="K221" s="132">
        <f t="shared" si="34"/>
        <v>0</v>
      </c>
      <c r="L221" s="133">
        <f t="shared" si="32"/>
        <v>0</v>
      </c>
      <c r="M221" s="142">
        <f>'B01'!K221+'B02'!K221+'B03'!K221+'B04'!K221+'B0 5'!K221+'B06'!K221+'B07'!K221+'B08'!K221+'B09'!K221+'B10'!K221</f>
        <v>0</v>
      </c>
    </row>
    <row r="222" spans="1:13">
      <c r="A222" s="143" t="str">
        <f>'Obra Civil'!A230</f>
        <v>15.0</v>
      </c>
      <c r="B222" s="268" t="str">
        <f>'Obra Civil'!B230</f>
        <v xml:space="preserve">INSTALAÇÃO SANITÁRIA </v>
      </c>
      <c r="C222" s="269"/>
      <c r="D222" s="270"/>
      <c r="E222" s="146"/>
      <c r="F222" s="147">
        <f>'Obra Civil'!G230</f>
        <v>0</v>
      </c>
      <c r="G222" s="148">
        <f>'Obra Civil'!D230</f>
        <v>0</v>
      </c>
      <c r="H222" s="149">
        <v>0</v>
      </c>
      <c r="I222" s="149">
        <v>0</v>
      </c>
      <c r="J222" s="149">
        <f t="shared" si="33"/>
        <v>0</v>
      </c>
      <c r="K222" s="149">
        <f t="shared" si="34"/>
        <v>0</v>
      </c>
      <c r="L222" s="150">
        <f t="shared" si="32"/>
        <v>0</v>
      </c>
      <c r="M222" s="142">
        <f>'B01'!K222+'B02'!K222+'B03'!K222+'B04'!K222+'B0 5'!K222+'B06'!K222+'B07'!K222+'B08'!K222+'B09'!K222+'B10'!K222</f>
        <v>0</v>
      </c>
    </row>
    <row r="223" spans="1:13">
      <c r="A223" s="128" t="str">
        <f>'Obra Civil'!A231</f>
        <v>15.1</v>
      </c>
      <c r="B223" s="271" t="str">
        <f>'Obra Civil'!B231</f>
        <v xml:space="preserve">Adaptador p/ Saída de Vaso Sanitário Série Normal 100mm </v>
      </c>
      <c r="C223" s="272"/>
      <c r="D223" s="273"/>
      <c r="E223" s="129" t="str">
        <f>'Obra Civil'!C231</f>
        <v>un</v>
      </c>
      <c r="F223" s="130">
        <f>'Obra Civil'!G231</f>
        <v>1.89</v>
      </c>
      <c r="G223" s="131">
        <f>'Obra Civil'!D231</f>
        <v>15</v>
      </c>
      <c r="H223" s="132">
        <v>0</v>
      </c>
      <c r="I223" s="132">
        <v>0</v>
      </c>
      <c r="J223" s="132">
        <f t="shared" si="33"/>
        <v>28.349999999999998</v>
      </c>
      <c r="K223" s="132">
        <f t="shared" si="34"/>
        <v>0</v>
      </c>
      <c r="L223" s="133">
        <f t="shared" si="32"/>
        <v>0</v>
      </c>
      <c r="M223" s="142">
        <f>'B01'!K223+'B02'!K223+'B03'!K223+'B04'!K223+'B0 5'!K223+'B06'!K223+'B07'!K223+'B08'!K223+'B09'!K223+'B10'!K223</f>
        <v>0</v>
      </c>
    </row>
    <row r="224" spans="1:13">
      <c r="A224" s="128" t="str">
        <f>'Obra Civil'!A232</f>
        <v>15.2</v>
      </c>
      <c r="B224" s="271" t="str">
        <f>'Obra Civil'!B232</f>
        <v xml:space="preserve">Antiespuma 150mm </v>
      </c>
      <c r="C224" s="272"/>
      <c r="D224" s="273"/>
      <c r="E224" s="129" t="str">
        <f>'Obra Civil'!C232</f>
        <v>un</v>
      </c>
      <c r="F224" s="130">
        <f>'Obra Civil'!G232</f>
        <v>5.95</v>
      </c>
      <c r="G224" s="131">
        <f>'Obra Civil'!D232</f>
        <v>1</v>
      </c>
      <c r="H224" s="132">
        <v>0</v>
      </c>
      <c r="I224" s="132">
        <v>0</v>
      </c>
      <c r="J224" s="132">
        <f t="shared" si="33"/>
        <v>5.95</v>
      </c>
      <c r="K224" s="132">
        <f t="shared" si="34"/>
        <v>0</v>
      </c>
      <c r="L224" s="133">
        <f t="shared" si="32"/>
        <v>0</v>
      </c>
      <c r="M224" s="142">
        <f>'B01'!K224+'B02'!K224+'B03'!K224+'B04'!K224+'B0 5'!K224+'B06'!K224+'B07'!K224+'B08'!K224+'B09'!K224+'B10'!K224</f>
        <v>0</v>
      </c>
    </row>
    <row r="225" spans="1:13">
      <c r="A225" s="128" t="str">
        <f>'Obra Civil'!A233</f>
        <v>15.3</v>
      </c>
      <c r="B225" s="271" t="str">
        <f>'Obra Civil'!B233</f>
        <v xml:space="preserve">Caixa Sifonada Girafácil Montada com Grelha e Porta Grelha 100x140x50 - Redonda </v>
      </c>
      <c r="C225" s="272"/>
      <c r="D225" s="273"/>
      <c r="E225" s="129" t="str">
        <f>'Obra Civil'!C233</f>
        <v>un</v>
      </c>
      <c r="F225" s="130">
        <f>'Obra Civil'!G233</f>
        <v>18.420000000000002</v>
      </c>
      <c r="G225" s="131">
        <f>'Obra Civil'!D233</f>
        <v>6</v>
      </c>
      <c r="H225" s="132">
        <v>0</v>
      </c>
      <c r="I225" s="132">
        <v>6</v>
      </c>
      <c r="J225" s="132">
        <f t="shared" si="33"/>
        <v>110.52000000000001</v>
      </c>
      <c r="K225" s="132">
        <f t="shared" si="34"/>
        <v>0</v>
      </c>
      <c r="L225" s="133">
        <f t="shared" si="32"/>
        <v>110.52000000000001</v>
      </c>
      <c r="M225" s="142">
        <f>'B01'!K225+'B02'!K225+'B03'!K225+'B04'!K225+'B0 5'!K225+'B06'!K225+'B07'!K225+'B08'!K225+'B09'!K225+'B10'!K225</f>
        <v>110.52000000000001</v>
      </c>
    </row>
    <row r="226" spans="1:13">
      <c r="A226" s="128" t="str">
        <f>'Obra Civil'!A234</f>
        <v>15.4</v>
      </c>
      <c r="B226" s="271" t="str">
        <f>'Obra Civil'!B234</f>
        <v xml:space="preserve">Caixa Sifonada Montada com Grelha e Porta Grelha 150 x 150 x 50 - Redonda </v>
      </c>
      <c r="C226" s="272"/>
      <c r="D226" s="273"/>
      <c r="E226" s="129" t="str">
        <f>'Obra Civil'!C234</f>
        <v>un</v>
      </c>
      <c r="F226" s="130">
        <f>'Obra Civil'!G234</f>
        <v>20.07</v>
      </c>
      <c r="G226" s="131">
        <f>'Obra Civil'!D234</f>
        <v>1</v>
      </c>
      <c r="H226" s="132">
        <v>0</v>
      </c>
      <c r="I226" s="132">
        <v>1</v>
      </c>
      <c r="J226" s="132">
        <f t="shared" si="33"/>
        <v>20.07</v>
      </c>
      <c r="K226" s="132">
        <f t="shared" si="34"/>
        <v>0</v>
      </c>
      <c r="L226" s="133">
        <f t="shared" si="32"/>
        <v>20.07</v>
      </c>
      <c r="M226" s="142">
        <f>'B01'!K226+'B02'!K226+'B03'!K226+'B04'!K226+'B0 5'!K226+'B06'!K226+'B07'!K226+'B08'!K226+'B09'!K226+'B10'!K226</f>
        <v>20.07</v>
      </c>
    </row>
    <row r="227" spans="1:13">
      <c r="A227" s="128" t="str">
        <f>'Obra Civil'!A235</f>
        <v>15.5</v>
      </c>
      <c r="B227" s="271" t="str">
        <f>'Obra Civil'!B235</f>
        <v xml:space="preserve">Cap Série Normal 50mm </v>
      </c>
      <c r="C227" s="272"/>
      <c r="D227" s="273"/>
      <c r="E227" s="129" t="str">
        <f>'Obra Civil'!C235</f>
        <v>un</v>
      </c>
      <c r="F227" s="130">
        <f>'Obra Civil'!G235</f>
        <v>1.1499999999999999</v>
      </c>
      <c r="G227" s="131">
        <f>'Obra Civil'!D235</f>
        <v>1</v>
      </c>
      <c r="H227" s="132">
        <v>1</v>
      </c>
      <c r="I227" s="132">
        <v>1</v>
      </c>
      <c r="J227" s="132">
        <f t="shared" si="33"/>
        <v>1.1499999999999999</v>
      </c>
      <c r="K227" s="132">
        <f t="shared" si="34"/>
        <v>1.1499999999999999</v>
      </c>
      <c r="L227" s="133">
        <f t="shared" si="32"/>
        <v>1.1499999999999999</v>
      </c>
      <c r="M227" s="142">
        <f>'B01'!K227+'B02'!K227+'B03'!K227+'B04'!K227+'B0 5'!K227+'B06'!K227+'B07'!K227+'B08'!K227+'B09'!K227+'B10'!K227</f>
        <v>1.1499999999999999</v>
      </c>
    </row>
    <row r="228" spans="1:13">
      <c r="A228" s="128" t="str">
        <f>'Obra Civil'!A236</f>
        <v>15.6</v>
      </c>
      <c r="B228" s="271" t="str">
        <f>'Obra Civil'!B236</f>
        <v>Caixa Sifonada 100x100x50mm</v>
      </c>
      <c r="C228" s="272"/>
      <c r="D228" s="273"/>
      <c r="E228" s="129" t="str">
        <f>'Obra Civil'!C236</f>
        <v>un</v>
      </c>
      <c r="F228" s="130">
        <f>'Obra Civil'!G236</f>
        <v>10.78</v>
      </c>
      <c r="G228" s="131">
        <f>'Obra Civil'!D236</f>
        <v>3</v>
      </c>
      <c r="H228" s="132">
        <v>0</v>
      </c>
      <c r="I228" s="132">
        <v>3</v>
      </c>
      <c r="J228" s="132">
        <f t="shared" si="33"/>
        <v>32.339999999999996</v>
      </c>
      <c r="K228" s="132">
        <f t="shared" si="34"/>
        <v>0</v>
      </c>
      <c r="L228" s="133">
        <f t="shared" si="32"/>
        <v>32.339999999999996</v>
      </c>
      <c r="M228" s="142">
        <f>'B01'!K228+'B02'!K228+'B03'!K228+'B04'!K228+'B0 5'!K228+'B06'!K228+'B07'!K228+'B08'!K228+'B09'!K228+'B10'!K228</f>
        <v>32.339999999999996</v>
      </c>
    </row>
    <row r="229" spans="1:13">
      <c r="A229" s="128" t="str">
        <f>'Obra Civil'!A237</f>
        <v>15.7</v>
      </c>
      <c r="B229" s="271" t="str">
        <f>'Obra Civil'!B237</f>
        <v xml:space="preserve">Caixa Sifonada 150x185x75mm </v>
      </c>
      <c r="C229" s="272"/>
      <c r="D229" s="273"/>
      <c r="E229" s="129" t="str">
        <f>'Obra Civil'!C237</f>
        <v>un</v>
      </c>
      <c r="F229" s="130">
        <f>'Obra Civil'!G237</f>
        <v>24.97</v>
      </c>
      <c r="G229" s="131">
        <f>'Obra Civil'!D237</f>
        <v>1</v>
      </c>
      <c r="H229" s="132">
        <v>0</v>
      </c>
      <c r="I229" s="132">
        <v>1</v>
      </c>
      <c r="J229" s="132">
        <f t="shared" si="33"/>
        <v>24.97</v>
      </c>
      <c r="K229" s="132">
        <f t="shared" si="34"/>
        <v>0</v>
      </c>
      <c r="L229" s="133">
        <f t="shared" si="32"/>
        <v>24.97</v>
      </c>
      <c r="M229" s="142">
        <f>'B01'!K229+'B02'!K229+'B03'!K229+'B04'!K229+'B0 5'!K229+'B06'!K229+'B07'!K229+'B08'!K229+'B09'!K229+'B10'!K229</f>
        <v>24.97</v>
      </c>
    </row>
    <row r="230" spans="1:13">
      <c r="A230" s="128" t="str">
        <f>'Obra Civil'!A238</f>
        <v>15.8</v>
      </c>
      <c r="B230" s="271" t="str">
        <f>'Obra Civil'!B238</f>
        <v>Caixa Sifonada Girafácil 100x140x50mm</v>
      </c>
      <c r="C230" s="272"/>
      <c r="D230" s="273"/>
      <c r="E230" s="129" t="str">
        <f>'Obra Civil'!C238</f>
        <v>un</v>
      </c>
      <c r="F230" s="130">
        <f>'Obra Civil'!G238</f>
        <v>18.420000000000002</v>
      </c>
      <c r="G230" s="131">
        <f>'Obra Civil'!D238</f>
        <v>5</v>
      </c>
      <c r="H230" s="132">
        <v>0</v>
      </c>
      <c r="I230" s="132">
        <v>5</v>
      </c>
      <c r="J230" s="132">
        <f t="shared" si="33"/>
        <v>92.100000000000009</v>
      </c>
      <c r="K230" s="132">
        <f t="shared" si="34"/>
        <v>0</v>
      </c>
      <c r="L230" s="133">
        <f t="shared" si="32"/>
        <v>92.100000000000009</v>
      </c>
      <c r="M230" s="142">
        <f>'B01'!K230+'B02'!K230+'B03'!K230+'B04'!K230+'B0 5'!K230+'B06'!K230+'B07'!K230+'B08'!K230+'B09'!K230+'B10'!K230</f>
        <v>92.100000000000009</v>
      </c>
    </row>
    <row r="231" spans="1:13">
      <c r="A231" s="128" t="str">
        <f>'Obra Civil'!A239</f>
        <v>15.9</v>
      </c>
      <c r="B231" s="271" t="str">
        <f>'Obra Civil'!B239</f>
        <v>Ralo Sifonado Cônico Branco 100x40mm</v>
      </c>
      <c r="C231" s="272"/>
      <c r="D231" s="273"/>
      <c r="E231" s="129" t="str">
        <f>'Obra Civil'!C239</f>
        <v>un</v>
      </c>
      <c r="F231" s="130">
        <f>'Obra Civil'!G239</f>
        <v>6.26</v>
      </c>
      <c r="G231" s="131">
        <f>'Obra Civil'!D239</f>
        <v>5</v>
      </c>
      <c r="H231" s="132">
        <v>3</v>
      </c>
      <c r="I231" s="132">
        <v>3</v>
      </c>
      <c r="J231" s="132">
        <f t="shared" si="33"/>
        <v>31.299999999999997</v>
      </c>
      <c r="K231" s="132">
        <f t="shared" si="34"/>
        <v>18.78</v>
      </c>
      <c r="L231" s="133">
        <f t="shared" si="32"/>
        <v>18.78</v>
      </c>
      <c r="M231" s="142">
        <f>'B01'!K231+'B02'!K231+'B03'!K231+'B04'!K231+'B0 5'!K231+'B06'!K231+'B07'!K231+'B08'!K231+'B09'!K231+'B10'!K231</f>
        <v>18.78</v>
      </c>
    </row>
    <row r="232" spans="1:13">
      <c r="A232" s="128" t="str">
        <f>'Obra Civil'!A240</f>
        <v>15.10</v>
      </c>
      <c r="B232" s="271" t="str">
        <f>'Obra Civil'!B240</f>
        <v>Porta Grelha Redondo Branco 100mm</v>
      </c>
      <c r="C232" s="272"/>
      <c r="D232" s="273"/>
      <c r="E232" s="129" t="str">
        <f>'Obra Civil'!C240</f>
        <v>un</v>
      </c>
      <c r="F232" s="130">
        <f>'Obra Civil'!G240</f>
        <v>1.95</v>
      </c>
      <c r="G232" s="131">
        <f>'Obra Civil'!D240</f>
        <v>7</v>
      </c>
      <c r="H232" s="132">
        <v>0</v>
      </c>
      <c r="I232" s="132">
        <v>0</v>
      </c>
      <c r="J232" s="132">
        <f t="shared" si="33"/>
        <v>13.65</v>
      </c>
      <c r="K232" s="132">
        <f t="shared" si="34"/>
        <v>0</v>
      </c>
      <c r="L232" s="133">
        <f t="shared" si="32"/>
        <v>0</v>
      </c>
      <c r="M232" s="142">
        <f>'B01'!K232+'B02'!K232+'B03'!K232+'B04'!K232+'B0 5'!K232+'B06'!K232+'B07'!K232+'B08'!K232+'B09'!K232+'B10'!K232</f>
        <v>0</v>
      </c>
    </row>
    <row r="233" spans="1:13">
      <c r="A233" s="128" t="str">
        <f>'Obra Civil'!A241</f>
        <v>15.11</v>
      </c>
      <c r="B233" s="271" t="str">
        <f>'Obra Civil'!B241</f>
        <v>Terminal de Ventilação Série Normal 50mm</v>
      </c>
      <c r="C233" s="272"/>
      <c r="D233" s="273"/>
      <c r="E233" s="129" t="str">
        <f>'Obra Civil'!C241</f>
        <v>un</v>
      </c>
      <c r="F233" s="130">
        <f>'Obra Civil'!G241</f>
        <v>1.87</v>
      </c>
      <c r="G233" s="131">
        <f>'Obra Civil'!D241</f>
        <v>9</v>
      </c>
      <c r="H233" s="132">
        <v>0</v>
      </c>
      <c r="I233" s="132">
        <v>0</v>
      </c>
      <c r="J233" s="132">
        <f t="shared" si="33"/>
        <v>16.830000000000002</v>
      </c>
      <c r="K233" s="132">
        <f t="shared" si="34"/>
        <v>0</v>
      </c>
      <c r="L233" s="133">
        <f t="shared" si="32"/>
        <v>0</v>
      </c>
      <c r="M233" s="142">
        <f>'B01'!K233+'B02'!K233+'B03'!K233+'B04'!K233+'B0 5'!K233+'B06'!K233+'B07'!K233+'B08'!K233+'B09'!K233+'B10'!K233</f>
        <v>0</v>
      </c>
    </row>
    <row r="234" spans="1:13">
      <c r="A234" s="128" t="str">
        <f>'Obra Civil'!A242</f>
        <v>15.12</v>
      </c>
      <c r="B234" s="271" t="str">
        <f>'Obra Civil'!B242</f>
        <v>Terminal de Ventilação Série Normal 75mm</v>
      </c>
      <c r="C234" s="272"/>
      <c r="D234" s="273"/>
      <c r="E234" s="129" t="str">
        <f>'Obra Civil'!C242</f>
        <v>un</v>
      </c>
      <c r="F234" s="130">
        <f>'Obra Civil'!G242</f>
        <v>1.96</v>
      </c>
      <c r="G234" s="131">
        <f>'Obra Civil'!D242</f>
        <v>1</v>
      </c>
      <c r="H234" s="132">
        <v>0</v>
      </c>
      <c r="I234" s="132">
        <v>0</v>
      </c>
      <c r="J234" s="132">
        <f t="shared" si="33"/>
        <v>1.96</v>
      </c>
      <c r="K234" s="132">
        <f t="shared" si="34"/>
        <v>0</v>
      </c>
      <c r="L234" s="133">
        <f t="shared" si="32"/>
        <v>0</v>
      </c>
      <c r="M234" s="142">
        <f>'B01'!K234+'B02'!K234+'B03'!K234+'B04'!K234+'B0 5'!K234+'B06'!K234+'B07'!K234+'B08'!K234+'B09'!K234+'B10'!K234</f>
        <v>0</v>
      </c>
    </row>
    <row r="235" spans="1:13">
      <c r="A235" s="128" t="str">
        <f>'Obra Civil'!A243</f>
        <v>15.13</v>
      </c>
      <c r="B235" s="271" t="str">
        <f>'Obra Civil'!B243</f>
        <v>Tubo de PVC Série Normal 100mm, fornec. e instalação, inclusive conexões</v>
      </c>
      <c r="C235" s="272"/>
      <c r="D235" s="273"/>
      <c r="E235" s="129" t="str">
        <f>'Obra Civil'!C243</f>
        <v>m</v>
      </c>
      <c r="F235" s="130">
        <f>'Obra Civil'!G243</f>
        <v>8.19</v>
      </c>
      <c r="G235" s="131">
        <f>'Obra Civil'!D243</f>
        <v>43.12</v>
      </c>
      <c r="H235" s="132">
        <v>0</v>
      </c>
      <c r="I235" s="132">
        <v>30</v>
      </c>
      <c r="J235" s="132">
        <f t="shared" si="33"/>
        <v>353.15279999999996</v>
      </c>
      <c r="K235" s="132">
        <f t="shared" si="34"/>
        <v>0</v>
      </c>
      <c r="L235" s="133">
        <f t="shared" si="32"/>
        <v>245.7</v>
      </c>
      <c r="M235" s="142">
        <f>'B01'!K235+'B02'!K235+'B03'!K235+'B04'!K235+'B0 5'!K235+'B06'!K235+'B07'!K235+'B08'!K235+'B09'!K235+'B10'!K235</f>
        <v>245.7</v>
      </c>
    </row>
    <row r="236" spans="1:13">
      <c r="A236" s="128" t="str">
        <f>'Obra Civil'!A244</f>
        <v>15.14</v>
      </c>
      <c r="B236" s="271" t="str">
        <f>'Obra Civil'!B244</f>
        <v>Tubo de PVC Série Normal 40mm, fornec. e instalação, inclusive conexões</v>
      </c>
      <c r="C236" s="272"/>
      <c r="D236" s="273"/>
      <c r="E236" s="129" t="str">
        <f>'Obra Civil'!C244</f>
        <v>m</v>
      </c>
      <c r="F236" s="130">
        <f>'Obra Civil'!G244</f>
        <v>2.82</v>
      </c>
      <c r="G236" s="131">
        <f>'Obra Civil'!D244</f>
        <v>43.17</v>
      </c>
      <c r="H236" s="132">
        <v>0</v>
      </c>
      <c r="I236" s="132">
        <v>30</v>
      </c>
      <c r="J236" s="132">
        <f t="shared" si="33"/>
        <v>121.7394</v>
      </c>
      <c r="K236" s="132">
        <f t="shared" si="34"/>
        <v>0</v>
      </c>
      <c r="L236" s="133">
        <f t="shared" si="32"/>
        <v>84.6</v>
      </c>
      <c r="M236" s="142">
        <f>'B01'!K236+'B02'!K236+'B03'!K236+'B04'!K236+'B0 5'!K236+'B06'!K236+'B07'!K236+'B08'!K236+'B09'!K236+'B10'!K236</f>
        <v>84.6</v>
      </c>
    </row>
    <row r="237" spans="1:13">
      <c r="A237" s="128" t="str">
        <f>'Obra Civil'!A245</f>
        <v>15.15</v>
      </c>
      <c r="B237" s="271" t="str">
        <f>'Obra Civil'!B245</f>
        <v>Tubo de PVC Série Normal 50mm , fornec. e instalação, inclusive conexões</v>
      </c>
      <c r="C237" s="272"/>
      <c r="D237" s="273"/>
      <c r="E237" s="129" t="str">
        <f>'Obra Civil'!C245</f>
        <v>m</v>
      </c>
      <c r="F237" s="130">
        <f>'Obra Civil'!G245</f>
        <v>5.34</v>
      </c>
      <c r="G237" s="131">
        <f>'Obra Civil'!D245</f>
        <v>72.069999999999993</v>
      </c>
      <c r="H237" s="132">
        <v>0</v>
      </c>
      <c r="I237" s="132">
        <v>72.069999999999993</v>
      </c>
      <c r="J237" s="132">
        <f t="shared" si="33"/>
        <v>384.85379999999998</v>
      </c>
      <c r="K237" s="132">
        <f t="shared" si="34"/>
        <v>0</v>
      </c>
      <c r="L237" s="133">
        <f t="shared" si="32"/>
        <v>384.85379999999998</v>
      </c>
      <c r="M237" s="142">
        <f>'B01'!K237+'B02'!K237+'B03'!K237+'B04'!K237+'B0 5'!K237+'B06'!K237+'B07'!K237+'B08'!K237+'B09'!K237+'B10'!K237</f>
        <v>384.85379999999998</v>
      </c>
    </row>
    <row r="238" spans="1:13">
      <c r="A238" s="128" t="str">
        <f>'Obra Civil'!A246</f>
        <v>15.16</v>
      </c>
      <c r="B238" s="271" t="str">
        <f>'Obra Civil'!B246</f>
        <v>Tubo de PVC Série Normal 75mm , fornec. e instalação, inclusive conexões</v>
      </c>
      <c r="C238" s="272"/>
      <c r="D238" s="273"/>
      <c r="E238" s="129" t="str">
        <f>'Obra Civil'!C246</f>
        <v>m</v>
      </c>
      <c r="F238" s="130">
        <f>'Obra Civil'!G246</f>
        <v>6.76</v>
      </c>
      <c r="G238" s="131">
        <f>'Obra Civil'!D246</f>
        <v>7</v>
      </c>
      <c r="H238" s="132">
        <v>0</v>
      </c>
      <c r="I238" s="132">
        <v>7</v>
      </c>
      <c r="J238" s="132">
        <f t="shared" si="33"/>
        <v>47.32</v>
      </c>
      <c r="K238" s="132">
        <f t="shared" si="34"/>
        <v>0</v>
      </c>
      <c r="L238" s="133">
        <f t="shared" si="32"/>
        <v>47.32</v>
      </c>
      <c r="M238" s="142">
        <f>'B01'!K238+'B02'!K238+'B03'!K238+'B04'!K238+'B0 5'!K238+'B06'!K238+'B07'!K238+'B08'!K238+'B09'!K238+'B10'!K238</f>
        <v>47.32</v>
      </c>
    </row>
    <row r="239" spans="1:13">
      <c r="A239" s="128" t="str">
        <f>'Obra Civil'!A247</f>
        <v>15.17</v>
      </c>
      <c r="B239" s="271" t="str">
        <f>'Obra Civil'!B247</f>
        <v>Tubo de PVC Série Reforçada 150mm, fornec. e instalação, inclusive conexões</v>
      </c>
      <c r="C239" s="272"/>
      <c r="D239" s="273"/>
      <c r="E239" s="129" t="str">
        <f>'Obra Civil'!C247</f>
        <v>m</v>
      </c>
      <c r="F239" s="130">
        <f>'Obra Civil'!G247</f>
        <v>19.87</v>
      </c>
      <c r="G239" s="131">
        <f>'Obra Civil'!D247</f>
        <v>82.48</v>
      </c>
      <c r="H239" s="132">
        <v>0</v>
      </c>
      <c r="I239" s="132">
        <v>82.48</v>
      </c>
      <c r="J239" s="132">
        <f t="shared" si="33"/>
        <v>1638.8776000000003</v>
      </c>
      <c r="K239" s="132">
        <f t="shared" si="34"/>
        <v>0</v>
      </c>
      <c r="L239" s="133">
        <f t="shared" si="32"/>
        <v>1638.8776000000003</v>
      </c>
      <c r="M239" s="142">
        <f>'B01'!K239+'B02'!K239+'B03'!K239+'B04'!K239+'B0 5'!K239+'B06'!K239+'B07'!K239+'B08'!K239+'B09'!K239+'B10'!K239</f>
        <v>1638.8776</v>
      </c>
    </row>
    <row r="240" spans="1:13">
      <c r="A240" s="128" t="str">
        <f>'Obra Civil'!A248</f>
        <v>15.18</v>
      </c>
      <c r="B240" s="271" t="str">
        <f>'Obra Civil'!B248</f>
        <v>Tubo de PVC Série Reforçada 40mm, fornec. e instalação, inclusive conexões</v>
      </c>
      <c r="C240" s="272"/>
      <c r="D240" s="273"/>
      <c r="E240" s="129" t="str">
        <f>'Obra Civil'!C248</f>
        <v>m</v>
      </c>
      <c r="F240" s="130">
        <f>'Obra Civil'!G248</f>
        <v>3.68</v>
      </c>
      <c r="G240" s="131">
        <f>'Obra Civil'!D248</f>
        <v>1.72</v>
      </c>
      <c r="H240" s="132">
        <v>0</v>
      </c>
      <c r="I240" s="132">
        <v>1.72</v>
      </c>
      <c r="J240" s="132">
        <f t="shared" si="33"/>
        <v>6.3296000000000001</v>
      </c>
      <c r="K240" s="132">
        <f t="shared" si="34"/>
        <v>0</v>
      </c>
      <c r="L240" s="133">
        <f t="shared" si="32"/>
        <v>6.3296000000000001</v>
      </c>
      <c r="M240" s="142">
        <f>'B01'!K240+'B02'!K240+'B03'!K240+'B04'!K240+'B0 5'!K240+'B06'!K240+'B07'!K240+'B08'!K240+'B09'!K240+'B10'!K240</f>
        <v>6.3296000000000001</v>
      </c>
    </row>
    <row r="241" spans="1:13">
      <c r="A241" s="128" t="str">
        <f>'Obra Civil'!A249</f>
        <v>15.19</v>
      </c>
      <c r="B241" s="271" t="str">
        <f>'Obra Civil'!B249</f>
        <v>Tubo de PVC Série Reforçada 50mm, fornec. e instalação, inclusive conexões</v>
      </c>
      <c r="C241" s="272"/>
      <c r="D241" s="273"/>
      <c r="E241" s="129" t="str">
        <f>'Obra Civil'!C249</f>
        <v>m</v>
      </c>
      <c r="F241" s="130">
        <f>'Obra Civil'!G249</f>
        <v>6.96</v>
      </c>
      <c r="G241" s="131">
        <f>'Obra Civil'!D249</f>
        <v>24.84</v>
      </c>
      <c r="H241" s="132">
        <v>0</v>
      </c>
      <c r="I241" s="132">
        <v>24.84</v>
      </c>
      <c r="J241" s="132">
        <f t="shared" si="33"/>
        <v>172.88640000000001</v>
      </c>
      <c r="K241" s="132">
        <f t="shared" si="34"/>
        <v>0</v>
      </c>
      <c r="L241" s="133">
        <f t="shared" si="32"/>
        <v>172.88640000000001</v>
      </c>
      <c r="M241" s="142">
        <f>'B01'!K241+'B02'!K241+'B03'!K241+'B04'!K241+'B0 5'!K241+'B06'!K241+'B07'!K241+'B08'!K241+'B09'!K241+'B10'!K241</f>
        <v>172.88640000000001</v>
      </c>
    </row>
    <row r="242" spans="1:13">
      <c r="A242" s="128" t="str">
        <f>'Obra Civil'!A250</f>
        <v>15.20</v>
      </c>
      <c r="B242" s="271" t="str">
        <f>'Obra Civil'!B250</f>
        <v xml:space="preserve">Tubo de PVC Série Reforçada 75mm, fornec. e instalação, inclusive conexões </v>
      </c>
      <c r="C242" s="272"/>
      <c r="D242" s="273"/>
      <c r="E242" s="129" t="str">
        <f>'Obra Civil'!C250</f>
        <v>m</v>
      </c>
      <c r="F242" s="130">
        <f>'Obra Civil'!G250</f>
        <v>8.82</v>
      </c>
      <c r="G242" s="131">
        <f>'Obra Civil'!D250</f>
        <v>9.57</v>
      </c>
      <c r="H242" s="132">
        <v>0</v>
      </c>
      <c r="I242" s="132">
        <v>9.57</v>
      </c>
      <c r="J242" s="132">
        <f t="shared" si="33"/>
        <v>84.40740000000001</v>
      </c>
      <c r="K242" s="132">
        <f t="shared" si="34"/>
        <v>0</v>
      </c>
      <c r="L242" s="133">
        <f t="shared" si="32"/>
        <v>84.40740000000001</v>
      </c>
      <c r="M242" s="142">
        <f>'B01'!K242+'B02'!K242+'B03'!K242+'B04'!K242+'B0 5'!K242+'B06'!K242+'B07'!K242+'B08'!K242+'B09'!K242+'B10'!K242</f>
        <v>84.40740000000001</v>
      </c>
    </row>
    <row r="243" spans="1:13" ht="14.25" customHeight="1">
      <c r="A243" s="128" t="str">
        <f>'Obra Civil'!A251</f>
        <v>15.21</v>
      </c>
      <c r="B243" s="271" t="str">
        <f>'Obra Civil'!B251</f>
        <v>Caixa de inspeção em alvenaria de tijolo medindo 900x900x600mm , com tampão em ferro fundido</v>
      </c>
      <c r="C243" s="272"/>
      <c r="D243" s="273"/>
      <c r="E243" s="129" t="str">
        <f>'Obra Civil'!C251</f>
        <v>un</v>
      </c>
      <c r="F243" s="130">
        <f>'Obra Civil'!G251</f>
        <v>356</v>
      </c>
      <c r="G243" s="131">
        <f>'Obra Civil'!D251</f>
        <v>9</v>
      </c>
      <c r="H243" s="132">
        <v>0</v>
      </c>
      <c r="I243" s="132">
        <v>7</v>
      </c>
      <c r="J243" s="132">
        <f t="shared" si="33"/>
        <v>3204</v>
      </c>
      <c r="K243" s="132">
        <f t="shared" si="34"/>
        <v>0</v>
      </c>
      <c r="L243" s="133">
        <f t="shared" si="32"/>
        <v>2492</v>
      </c>
      <c r="M243" s="142">
        <f>'B01'!K243+'B02'!K243+'B03'!K243+'B04'!K243+'B0 5'!K243+'B06'!K243+'B07'!K243+'B08'!K243+'B09'!K243+'B10'!K243</f>
        <v>2492</v>
      </c>
    </row>
    <row r="244" spans="1:13" ht="21" customHeight="1">
      <c r="A244" s="128" t="str">
        <f>'Obra Civil'!A252</f>
        <v>15.22</v>
      </c>
      <c r="B244" s="294" t="str">
        <f>'Obra Civil'!B252</f>
        <v>Caixa de gordura Especial, em alvenaria de tijolo, medindo 1100x1100x1200mm, com tampão em ferro fundido</v>
      </c>
      <c r="C244" s="295"/>
      <c r="D244" s="296"/>
      <c r="E244" s="129" t="str">
        <f>'Obra Civil'!C252</f>
        <v>un</v>
      </c>
      <c r="F244" s="130">
        <f>'Obra Civil'!G252</f>
        <v>453.26</v>
      </c>
      <c r="G244" s="131">
        <f>'Obra Civil'!D252</f>
        <v>1</v>
      </c>
      <c r="H244" s="132">
        <v>0</v>
      </c>
      <c r="I244" s="132">
        <v>1</v>
      </c>
      <c r="J244" s="132">
        <f t="shared" si="33"/>
        <v>453.26</v>
      </c>
      <c r="K244" s="132">
        <f t="shared" si="34"/>
        <v>0</v>
      </c>
      <c r="L244" s="133">
        <f t="shared" si="32"/>
        <v>453.26</v>
      </c>
      <c r="M244" s="142">
        <f>'B01'!K244+'B02'!K244+'B03'!K244+'B04'!K244+'B0 5'!K244+'B06'!K244+'B07'!K244+'B08'!K244+'B09'!K244+'B10'!K244</f>
        <v>453.26</v>
      </c>
    </row>
    <row r="245" spans="1:13" ht="13.5" customHeight="1">
      <c r="A245" s="128" t="str">
        <f>'Obra Civil'!A253</f>
        <v>15.23</v>
      </c>
      <c r="B245" s="271" t="str">
        <f>'Obra Civil'!B253</f>
        <v>Tampa de ferro fundido 1100x1100 cm, tipo leve, para caixas de gordura dupla e especial</v>
      </c>
      <c r="C245" s="272"/>
      <c r="D245" s="273"/>
      <c r="E245" s="129" t="str">
        <f>'Obra Civil'!C253</f>
        <v>un</v>
      </c>
      <c r="F245" s="130">
        <f>'Obra Civil'!G253</f>
        <v>194.24</v>
      </c>
      <c r="G245" s="131">
        <f>'Obra Civil'!D253</f>
        <v>1</v>
      </c>
      <c r="H245" s="132">
        <v>0</v>
      </c>
      <c r="I245" s="132">
        <v>0</v>
      </c>
      <c r="J245" s="132">
        <f t="shared" si="33"/>
        <v>194.24</v>
      </c>
      <c r="K245" s="132">
        <f t="shared" si="34"/>
        <v>0</v>
      </c>
      <c r="L245" s="133">
        <f t="shared" si="32"/>
        <v>0</v>
      </c>
      <c r="M245" s="142">
        <f>'B01'!K245+'B02'!K245+'B03'!K245+'B04'!K245+'B0 5'!K245+'B06'!K245+'B07'!K245+'B08'!K245+'B09'!K245+'B10'!K245</f>
        <v>0</v>
      </c>
    </row>
    <row r="246" spans="1:13" ht="16.5" customHeight="1">
      <c r="A246" s="128" t="str">
        <f>'Obra Civil'!A254</f>
        <v>15.24</v>
      </c>
      <c r="B246" s="271" t="str">
        <f>'Obra Civil'!B254</f>
        <v>Poço de visita em alvenaria de tijolo medido 1400x1400x1640mm, com tampão em ferro fundido</v>
      </c>
      <c r="C246" s="272"/>
      <c r="D246" s="273"/>
      <c r="E246" s="129" t="str">
        <f>'Obra Civil'!C254</f>
        <v>un</v>
      </c>
      <c r="F246" s="130">
        <f>'Obra Civil'!G254</f>
        <v>485.32</v>
      </c>
      <c r="G246" s="131">
        <f>'Obra Civil'!D254</f>
        <v>1</v>
      </c>
      <c r="H246" s="132">
        <v>0</v>
      </c>
      <c r="I246" s="132">
        <v>1</v>
      </c>
      <c r="J246" s="132">
        <f t="shared" si="33"/>
        <v>485.32</v>
      </c>
      <c r="K246" s="132">
        <f t="shared" si="34"/>
        <v>0</v>
      </c>
      <c r="L246" s="133">
        <f t="shared" si="32"/>
        <v>485.32</v>
      </c>
      <c r="M246" s="142">
        <f>'B01'!K246+'B02'!K246+'B03'!K246+'B04'!K246+'B0 5'!K246+'B06'!K246+'B07'!K246+'B08'!K246+'B09'!K246+'B10'!K246</f>
        <v>485.32</v>
      </c>
    </row>
    <row r="247" spans="1:13" ht="22.5" customHeight="1">
      <c r="A247" s="128" t="str">
        <f>'Obra Civil'!A255</f>
        <v>15.25</v>
      </c>
      <c r="B247" s="294" t="str">
        <f>'Obra Civil'!B255</f>
        <v>Conjunto moto bomba centrifuga CV 3/4, vazão de 5,0 m3/h e Hman = 15mca - Modelo Thebe TH-16 ou equivalente</v>
      </c>
      <c r="C247" s="295"/>
      <c r="D247" s="296"/>
      <c r="E247" s="129" t="str">
        <f>'Obra Civil'!C255</f>
        <v>un</v>
      </c>
      <c r="F247" s="130">
        <f>'Obra Civil'!G255</f>
        <v>201.65</v>
      </c>
      <c r="G247" s="131">
        <f>'Obra Civil'!D255</f>
        <v>2</v>
      </c>
      <c r="H247" s="132">
        <v>0</v>
      </c>
      <c r="I247" s="132">
        <v>0</v>
      </c>
      <c r="J247" s="132">
        <f t="shared" si="33"/>
        <v>403.3</v>
      </c>
      <c r="K247" s="132">
        <f t="shared" si="34"/>
        <v>0</v>
      </c>
      <c r="L247" s="133">
        <f t="shared" si="32"/>
        <v>0</v>
      </c>
      <c r="M247" s="142">
        <f>'B01'!K247+'B02'!K247+'B03'!K247+'B04'!K247+'B0 5'!K247+'B06'!K247+'B07'!K247+'B08'!K247+'B09'!K247+'B10'!K247</f>
        <v>0</v>
      </c>
    </row>
    <row r="248" spans="1:13">
      <c r="A248" s="143" t="str">
        <f>'Obra Civil'!A257</f>
        <v>16.0</v>
      </c>
      <c r="B248" s="268" t="str">
        <f>'Obra Civil'!B257</f>
        <v xml:space="preserve">LOUÇAS E METAIS </v>
      </c>
      <c r="C248" s="269"/>
      <c r="D248" s="270"/>
      <c r="E248" s="146"/>
      <c r="F248" s="147"/>
      <c r="G248" s="148"/>
      <c r="H248" s="149"/>
      <c r="I248" s="149"/>
      <c r="J248" s="149"/>
      <c r="K248" s="149"/>
      <c r="L248" s="150">
        <f t="shared" si="32"/>
        <v>0</v>
      </c>
      <c r="M248" s="142">
        <f>'B01'!K248+'B02'!K248+'B03'!K248+'B04'!K248+'B0 5'!K248+'B06'!K248+'B07'!K248+'B08'!K248+'B09'!K248+'B10'!K248</f>
        <v>0</v>
      </c>
    </row>
    <row r="249" spans="1:13">
      <c r="A249" s="128" t="str">
        <f>'Obra Civil'!A258</f>
        <v>16.1</v>
      </c>
      <c r="B249" s="271" t="str">
        <f>'Obra Civil'!B258</f>
        <v>SANIT. PNE - ( Portadores de Necessidades Especiais )</v>
      </c>
      <c r="C249" s="272"/>
      <c r="D249" s="273"/>
      <c r="E249" s="129"/>
      <c r="F249" s="130"/>
      <c r="G249" s="131"/>
      <c r="H249" s="132"/>
      <c r="I249" s="132"/>
      <c r="J249" s="132"/>
      <c r="K249" s="132"/>
      <c r="L249" s="133">
        <f t="shared" si="32"/>
        <v>0</v>
      </c>
      <c r="M249" s="142">
        <f>'B01'!K249+'B02'!K249+'B03'!K249+'B04'!K249+'B0 5'!K249+'B06'!K249+'B07'!K249+'B08'!K249+'B09'!K249+'B10'!K249</f>
        <v>0</v>
      </c>
    </row>
    <row r="250" spans="1:13" ht="24" customHeight="1">
      <c r="A250" s="128" t="str">
        <f>'Obra Civil'!A259</f>
        <v>16.1.1</v>
      </c>
      <c r="B250" s="294" t="str">
        <f>'Obra Civil'!B259</f>
        <v>Lavatório louça branca, sem coluna, torneira metálica cromada simples, (válvula, sifao e engate flexível cromados)</v>
      </c>
      <c r="C250" s="295"/>
      <c r="D250" s="296"/>
      <c r="E250" s="129" t="str">
        <f>'Obra Civil'!C259</f>
        <v>un</v>
      </c>
      <c r="F250" s="130">
        <f>'Obra Civil'!G259</f>
        <v>132.68</v>
      </c>
      <c r="G250" s="131">
        <f>'Obra Civil'!D259</f>
        <v>2</v>
      </c>
      <c r="H250" s="132">
        <v>0</v>
      </c>
      <c r="I250" s="132">
        <v>0</v>
      </c>
      <c r="J250" s="132">
        <f t="shared" ref="J250:J255" si="35">F250*G250</f>
        <v>265.36</v>
      </c>
      <c r="K250" s="132">
        <f t="shared" ref="K250:K255" si="36">H250*F250</f>
        <v>0</v>
      </c>
      <c r="L250" s="133">
        <f t="shared" si="32"/>
        <v>0</v>
      </c>
      <c r="M250" s="142">
        <f>'B01'!K250+'B02'!K250+'B03'!K250+'B04'!K250+'B0 5'!K250+'B06'!K250+'B07'!K250+'B08'!K250+'B09'!K250+'B10'!K250</f>
        <v>0</v>
      </c>
    </row>
    <row r="251" spans="1:13">
      <c r="A251" s="128" t="str">
        <f>'Obra Civil'!A260</f>
        <v>16.1.2</v>
      </c>
      <c r="B251" s="271" t="str">
        <f>'Obra Civil'!B260</f>
        <v>Porta sabonete liquido fornecimento</v>
      </c>
      <c r="C251" s="272"/>
      <c r="D251" s="273"/>
      <c r="E251" s="129" t="str">
        <f>'Obra Civil'!C260</f>
        <v>un</v>
      </c>
      <c r="F251" s="130">
        <f>'Obra Civil'!G260</f>
        <v>12.45</v>
      </c>
      <c r="G251" s="131">
        <f>'Obra Civil'!D260</f>
        <v>2</v>
      </c>
      <c r="H251" s="132">
        <v>0</v>
      </c>
      <c r="I251" s="132">
        <v>0</v>
      </c>
      <c r="J251" s="132">
        <f t="shared" si="35"/>
        <v>24.9</v>
      </c>
      <c r="K251" s="132">
        <f t="shared" si="36"/>
        <v>0</v>
      </c>
      <c r="L251" s="133">
        <f t="shared" si="32"/>
        <v>0</v>
      </c>
      <c r="M251" s="142">
        <f>'B01'!K251+'B02'!K251+'B03'!K251+'B04'!K251+'B0 5'!K251+'B06'!K251+'B07'!K251+'B08'!K251+'B09'!K251+'B10'!K251</f>
        <v>0</v>
      </c>
    </row>
    <row r="252" spans="1:13" ht="24" customHeight="1">
      <c r="A252" s="128" t="str">
        <f>'Obra Civil'!A261</f>
        <v>16.1.3</v>
      </c>
      <c r="B252" s="294" t="str">
        <f>'Obra Civil'!B261</f>
        <v>Vaso sanitario sifonado, para valvula de descarga, em louca branca, com acessorios, inclusive assento plastico, anel de vedação, tubo pvc ligacao - fornecimento e instalacao</v>
      </c>
      <c r="C252" s="295"/>
      <c r="D252" s="296"/>
      <c r="E252" s="129" t="str">
        <f>'Obra Civil'!C261</f>
        <v>un</v>
      </c>
      <c r="F252" s="130">
        <f>'Obra Civil'!G261</f>
        <v>135.11000000000001</v>
      </c>
      <c r="G252" s="131">
        <f>'Obra Civil'!D261</f>
        <v>2</v>
      </c>
      <c r="H252" s="132">
        <v>0</v>
      </c>
      <c r="I252" s="132">
        <v>0</v>
      </c>
      <c r="J252" s="132">
        <f t="shared" si="35"/>
        <v>270.22000000000003</v>
      </c>
      <c r="K252" s="132">
        <f t="shared" si="36"/>
        <v>0</v>
      </c>
      <c r="L252" s="133">
        <f t="shared" si="32"/>
        <v>0</v>
      </c>
      <c r="M252" s="142">
        <f>'B01'!K252+'B02'!K252+'B03'!K252+'B04'!K252+'B0 5'!K252+'B06'!K252+'B07'!K252+'B08'!K252+'B09'!K252+'B10'!K252</f>
        <v>0</v>
      </c>
    </row>
    <row r="253" spans="1:13" ht="13.5" customHeight="1">
      <c r="A253" s="128" t="str">
        <f>'Obra Civil'!A262</f>
        <v>16.1.4</v>
      </c>
      <c r="B253" s="271" t="str">
        <f>'Obra Civil'!B262</f>
        <v>Torneira cromada 3/4" para jardim ou tanque, padrao alto</v>
      </c>
      <c r="C253" s="272"/>
      <c r="D253" s="273"/>
      <c r="E253" s="129" t="str">
        <f>'Obra Civil'!C262</f>
        <v>un</v>
      </c>
      <c r="F253" s="130">
        <f>'Obra Civil'!G262</f>
        <v>18.559999999999999</v>
      </c>
      <c r="G253" s="131">
        <f>'Obra Civil'!D262</f>
        <v>2</v>
      </c>
      <c r="H253" s="132">
        <v>0</v>
      </c>
      <c r="I253" s="132">
        <v>0</v>
      </c>
      <c r="J253" s="132">
        <f t="shared" si="35"/>
        <v>37.119999999999997</v>
      </c>
      <c r="K253" s="132">
        <f t="shared" si="36"/>
        <v>0</v>
      </c>
      <c r="L253" s="133">
        <f t="shared" ref="L253:L316" si="37">I253*F253</f>
        <v>0</v>
      </c>
      <c r="M253" s="142">
        <f>'B01'!K253+'B02'!K253+'B03'!K253+'B04'!K253+'B0 5'!K253+'B06'!K253+'B07'!K253+'B08'!K253+'B09'!K253+'B10'!K253</f>
        <v>0</v>
      </c>
    </row>
    <row r="254" spans="1:13">
      <c r="A254" s="128" t="str">
        <f>'Obra Civil'!A263</f>
        <v>16.1.5</v>
      </c>
      <c r="B254" s="271" t="str">
        <f>'Obra Civil'!B263</f>
        <v>Instalacao de papeleira - fornecimento e colocacao</v>
      </c>
      <c r="C254" s="272"/>
      <c r="D254" s="273"/>
      <c r="E254" s="129" t="str">
        <f>'Obra Civil'!C263</f>
        <v>un</v>
      </c>
      <c r="F254" s="130">
        <f>'Obra Civil'!G263</f>
        <v>13.12</v>
      </c>
      <c r="G254" s="131">
        <f>'Obra Civil'!D263</f>
        <v>2</v>
      </c>
      <c r="H254" s="132">
        <v>0</v>
      </c>
      <c r="I254" s="132">
        <v>0</v>
      </c>
      <c r="J254" s="132">
        <f t="shared" si="35"/>
        <v>26.24</v>
      </c>
      <c r="K254" s="132">
        <f t="shared" si="36"/>
        <v>0</v>
      </c>
      <c r="L254" s="133">
        <f t="shared" si="37"/>
        <v>0</v>
      </c>
      <c r="M254" s="142">
        <f>'B01'!K254+'B02'!K254+'B03'!K254+'B04'!K254+'B0 5'!K254+'B06'!K254+'B07'!K254+'B08'!K254+'B09'!K254+'B10'!K254</f>
        <v>0</v>
      </c>
    </row>
    <row r="255" spans="1:13">
      <c r="A255" s="128" t="str">
        <f>'Obra Civil'!A264</f>
        <v>16.1.6</v>
      </c>
      <c r="B255" s="271" t="str">
        <f>'Obra Civil'!B264</f>
        <v xml:space="preserve">Barra de apoio em aluminio anodizado para deficientes físicos </v>
      </c>
      <c r="C255" s="272"/>
      <c r="D255" s="273"/>
      <c r="E255" s="129" t="str">
        <f>'Obra Civil'!C264</f>
        <v>m</v>
      </c>
      <c r="F255" s="130">
        <f>'Obra Civil'!G264</f>
        <v>34.58</v>
      </c>
      <c r="G255" s="131">
        <f>'Obra Civil'!D264</f>
        <v>4</v>
      </c>
      <c r="H255" s="132">
        <v>0</v>
      </c>
      <c r="I255" s="132">
        <v>0</v>
      </c>
      <c r="J255" s="132">
        <f t="shared" si="35"/>
        <v>138.32</v>
      </c>
      <c r="K255" s="132">
        <f t="shared" si="36"/>
        <v>0</v>
      </c>
      <c r="L255" s="133">
        <f t="shared" si="37"/>
        <v>0</v>
      </c>
      <c r="M255" s="142">
        <f>'B01'!K255+'B02'!K255+'B03'!K255+'B04'!K255+'B0 5'!K255+'B06'!K255+'B07'!K255+'B08'!K255+'B09'!K255+'B10'!K255</f>
        <v>0</v>
      </c>
    </row>
    <row r="256" spans="1:13">
      <c r="A256" s="128" t="str">
        <f>'Obra Civil'!A265</f>
        <v>16.2</v>
      </c>
      <c r="B256" s="271" t="str">
        <f>'Obra Civil'!B265</f>
        <v>SANIT. INFANTIS  (Feminino / Masculino/ Banho I/ Creche II )</v>
      </c>
      <c r="C256" s="272"/>
      <c r="D256" s="273"/>
      <c r="E256" s="129"/>
      <c r="F256" s="130"/>
      <c r="G256" s="131"/>
      <c r="H256" s="132"/>
      <c r="I256" s="132"/>
      <c r="J256" s="132"/>
      <c r="K256" s="132"/>
      <c r="L256" s="133">
        <f t="shared" si="37"/>
        <v>0</v>
      </c>
      <c r="M256" s="142">
        <f>'B01'!K256+'B02'!K256+'B03'!K256+'B04'!K256+'B0 5'!K256+'B06'!K256+'B07'!K256+'B08'!K256+'B09'!K256+'B10'!K256</f>
        <v>0</v>
      </c>
    </row>
    <row r="257" spans="1:13" ht="12.75" customHeight="1">
      <c r="A257" s="128" t="str">
        <f>'Obra Civil'!A266</f>
        <v>16.2.1</v>
      </c>
      <c r="B257" s="271" t="str">
        <f>'Obra Civil'!B266</f>
        <v>Banheira plástica (cor braca de 20x45x77 cm), com dreno para escoamento de água</v>
      </c>
      <c r="C257" s="272"/>
      <c r="D257" s="273"/>
      <c r="E257" s="129" t="str">
        <f>'Obra Civil'!C266</f>
        <v>un</v>
      </c>
      <c r="F257" s="130">
        <f>'Obra Civil'!G266</f>
        <v>45.71</v>
      </c>
      <c r="G257" s="131">
        <f>'Obra Civil'!D266</f>
        <v>2</v>
      </c>
      <c r="H257" s="132">
        <v>0</v>
      </c>
      <c r="I257" s="132">
        <v>0</v>
      </c>
      <c r="J257" s="132">
        <f t="shared" ref="J257:J263" si="38">F257*G257</f>
        <v>91.42</v>
      </c>
      <c r="K257" s="132">
        <f t="shared" ref="K257:K263" si="39">H257*F257</f>
        <v>0</v>
      </c>
      <c r="L257" s="133">
        <f t="shared" si="37"/>
        <v>0</v>
      </c>
      <c r="M257" s="142">
        <f>'B01'!K257+'B02'!K257+'B03'!K257+'B04'!K257+'B0 5'!K257+'B06'!K257+'B07'!K257+'B08'!K257+'B09'!K257+'B10'!K257</f>
        <v>0</v>
      </c>
    </row>
    <row r="258" spans="1:13" ht="26.25" customHeight="1">
      <c r="A258" s="128" t="str">
        <f>'Obra Civil'!A267</f>
        <v>16.2.2</v>
      </c>
      <c r="B258" s="294" t="str">
        <f>'Obra Civil'!B267</f>
        <v>Cuba louca branca em bancada inclusive torneira e complementos (válvula, sifao e engate flexível cromados)</v>
      </c>
      <c r="C258" s="295"/>
      <c r="D258" s="296"/>
      <c r="E258" s="129" t="str">
        <f>'Obra Civil'!C267</f>
        <v>un</v>
      </c>
      <c r="F258" s="130">
        <f>'Obra Civil'!G267</f>
        <v>145.65</v>
      </c>
      <c r="G258" s="131">
        <f>'Obra Civil'!D267</f>
        <v>1</v>
      </c>
      <c r="H258" s="132">
        <v>0</v>
      </c>
      <c r="I258" s="132">
        <v>0</v>
      </c>
      <c r="J258" s="132">
        <f t="shared" si="38"/>
        <v>145.65</v>
      </c>
      <c r="K258" s="132">
        <f t="shared" si="39"/>
        <v>0</v>
      </c>
      <c r="L258" s="133">
        <f t="shared" si="37"/>
        <v>0</v>
      </c>
      <c r="M258" s="142">
        <f>'B01'!K258+'B02'!K258+'B03'!K258+'B04'!K258+'B0 5'!K258+'B06'!K258+'B07'!K258+'B08'!K258+'B09'!K258+'B10'!K258</f>
        <v>0</v>
      </c>
    </row>
    <row r="259" spans="1:13" ht="15" customHeight="1">
      <c r="A259" s="128" t="str">
        <f>'Obra Civil'!A268</f>
        <v>16.2.3</v>
      </c>
      <c r="B259" s="271" t="str">
        <f>'Obra Civil'!B268</f>
        <v>Instalacao de papeleira - fornecimento e colocacao</v>
      </c>
      <c r="C259" s="272"/>
      <c r="D259" s="273"/>
      <c r="E259" s="129" t="str">
        <f>'Obra Civil'!C268</f>
        <v>un</v>
      </c>
      <c r="F259" s="130">
        <f>'Obra Civil'!G268</f>
        <v>13.12</v>
      </c>
      <c r="G259" s="131">
        <f>'Obra Civil'!D268</f>
        <v>9</v>
      </c>
      <c r="H259" s="132">
        <v>0</v>
      </c>
      <c r="I259" s="132">
        <v>0</v>
      </c>
      <c r="J259" s="132">
        <f t="shared" si="38"/>
        <v>118.08</v>
      </c>
      <c r="K259" s="132">
        <f t="shared" si="39"/>
        <v>0</v>
      </c>
      <c r="L259" s="133">
        <f t="shared" si="37"/>
        <v>0</v>
      </c>
      <c r="M259" s="142">
        <f>'B01'!K259+'B02'!K259+'B03'!K259+'B04'!K259+'B0 5'!K259+'B06'!K259+'B07'!K259+'B08'!K259+'B09'!K259+'B10'!K259</f>
        <v>0</v>
      </c>
    </row>
    <row r="260" spans="1:13">
      <c r="A260" s="128" t="str">
        <f>'Obra Civil'!A269</f>
        <v>16.2.4</v>
      </c>
      <c r="B260" s="271" t="str">
        <f>'Obra Civil'!B269</f>
        <v>Porta sabonete liquido fornecimento e instalação</v>
      </c>
      <c r="C260" s="272"/>
      <c r="D260" s="273"/>
      <c r="E260" s="129" t="str">
        <f>'Obra Civil'!C269</f>
        <v>un</v>
      </c>
      <c r="F260" s="130">
        <f>'Obra Civil'!G269</f>
        <v>12.45</v>
      </c>
      <c r="G260" s="131">
        <f>'Obra Civil'!D269</f>
        <v>11</v>
      </c>
      <c r="H260" s="132">
        <v>0</v>
      </c>
      <c r="I260" s="132">
        <v>0</v>
      </c>
      <c r="J260" s="132">
        <f t="shared" si="38"/>
        <v>136.94999999999999</v>
      </c>
      <c r="K260" s="132">
        <f t="shared" si="39"/>
        <v>0</v>
      </c>
      <c r="L260" s="133">
        <f t="shared" si="37"/>
        <v>0</v>
      </c>
      <c r="M260" s="142">
        <f>'B01'!K260+'B02'!K260+'B03'!K260+'B04'!K260+'B0 5'!K260+'B06'!K260+'B07'!K260+'B08'!K260+'B09'!K260+'B10'!K260</f>
        <v>0</v>
      </c>
    </row>
    <row r="261" spans="1:13">
      <c r="A261" s="128" t="str">
        <f>'Obra Civil'!A270</f>
        <v>16.2.5</v>
      </c>
      <c r="B261" s="271" t="str">
        <f>'Obra Civil'!B270</f>
        <v>Torneira cromada 3/4" para jardim ou tanque, padrao alto</v>
      </c>
      <c r="C261" s="272"/>
      <c r="D261" s="273"/>
      <c r="E261" s="129" t="str">
        <f>'Obra Civil'!C270</f>
        <v>un</v>
      </c>
      <c r="F261" s="130">
        <f>'Obra Civil'!G270</f>
        <v>18.559999999999999</v>
      </c>
      <c r="G261" s="131">
        <f>'Obra Civil'!D270</f>
        <v>4</v>
      </c>
      <c r="H261" s="132">
        <v>0</v>
      </c>
      <c r="I261" s="132">
        <v>0</v>
      </c>
      <c r="J261" s="132">
        <f t="shared" si="38"/>
        <v>74.239999999999995</v>
      </c>
      <c r="K261" s="132">
        <f t="shared" si="39"/>
        <v>0</v>
      </c>
      <c r="L261" s="133">
        <f t="shared" si="37"/>
        <v>0</v>
      </c>
      <c r="M261" s="142">
        <f>'B01'!K261+'B02'!K261+'B03'!K261+'B04'!K261+'B0 5'!K261+'B06'!K261+'B07'!K261+'B08'!K261+'B09'!K261+'B10'!K261</f>
        <v>0</v>
      </c>
    </row>
    <row r="262" spans="1:13">
      <c r="A262" s="128" t="str">
        <f>'Obra Civil'!A271</f>
        <v>16.2.6</v>
      </c>
      <c r="B262" s="271" t="str">
        <f>'Obra Civil'!B271</f>
        <v>Torneira cromada longa 3/4" de parede para pia, padrao popular</v>
      </c>
      <c r="C262" s="272"/>
      <c r="D262" s="273"/>
      <c r="E262" s="129" t="str">
        <f>'Obra Civil'!C271</f>
        <v>un</v>
      </c>
      <c r="F262" s="130">
        <f>'Obra Civil'!G271</f>
        <v>16.420000000000002</v>
      </c>
      <c r="G262" s="131">
        <f>'Obra Civil'!D271</f>
        <v>9</v>
      </c>
      <c r="H262" s="132">
        <v>0</v>
      </c>
      <c r="I262" s="132">
        <v>0</v>
      </c>
      <c r="J262" s="132">
        <f t="shared" si="38"/>
        <v>147.78000000000003</v>
      </c>
      <c r="K262" s="132">
        <f t="shared" si="39"/>
        <v>0</v>
      </c>
      <c r="L262" s="133">
        <f t="shared" si="37"/>
        <v>0</v>
      </c>
      <c r="M262" s="142">
        <f>'B01'!K262+'B02'!K262+'B03'!K262+'B04'!K262+'B0 5'!K262+'B06'!K262+'B07'!K262+'B08'!K262+'B09'!K262+'B10'!K262</f>
        <v>0</v>
      </c>
    </row>
    <row r="263" spans="1:13" ht="24" customHeight="1">
      <c r="A263" s="128" t="str">
        <f>'Obra Civil'!A272</f>
        <v>16.2.7</v>
      </c>
      <c r="B263" s="294" t="str">
        <f>'Obra Civil'!B272</f>
        <v>Vaso sanitario infantil sifonado, para valvula de descarga, em louca branca, com acessorios, inclusive assento plastico, anel de vedação, tubo pvc ligacao - fornecimento e instalacao</v>
      </c>
      <c r="C263" s="295"/>
      <c r="D263" s="296"/>
      <c r="E263" s="129" t="str">
        <f>'Obra Civil'!C272</f>
        <v>un</v>
      </c>
      <c r="F263" s="130">
        <f>'Obra Civil'!G272</f>
        <v>135.11000000000001</v>
      </c>
      <c r="G263" s="131">
        <f>'Obra Civil'!D272</f>
        <v>9</v>
      </c>
      <c r="H263" s="132">
        <v>0</v>
      </c>
      <c r="I263" s="132">
        <v>0</v>
      </c>
      <c r="J263" s="132">
        <f t="shared" si="38"/>
        <v>1215.9900000000002</v>
      </c>
      <c r="K263" s="132">
        <f t="shared" si="39"/>
        <v>0</v>
      </c>
      <c r="L263" s="133">
        <f t="shared" si="37"/>
        <v>0</v>
      </c>
      <c r="M263" s="142">
        <f>'B01'!K263+'B02'!K263+'B03'!K263+'B04'!K263+'B0 5'!K263+'B06'!K263+'B07'!K263+'B08'!K263+'B09'!K263+'B10'!K263</f>
        <v>0</v>
      </c>
    </row>
    <row r="264" spans="1:13">
      <c r="A264" s="125" t="str">
        <f>'Obra Civil'!A273</f>
        <v>16.3</v>
      </c>
      <c r="B264" s="291" t="str">
        <f>'Obra Civil'!B273</f>
        <v>SANIT. ADULTOS ( Fem. e Masc. Funcionários )</v>
      </c>
      <c r="C264" s="292"/>
      <c r="D264" s="293"/>
      <c r="E264" s="129"/>
      <c r="F264" s="130"/>
      <c r="G264" s="131"/>
      <c r="H264" s="132"/>
      <c r="I264" s="132"/>
      <c r="J264" s="132"/>
      <c r="K264" s="132"/>
      <c r="L264" s="133">
        <f t="shared" si="37"/>
        <v>0</v>
      </c>
      <c r="M264" s="142">
        <f>'B01'!K264+'B02'!K264+'B03'!K264+'B04'!K264+'B0 5'!K264+'B06'!K264+'B07'!K264+'B08'!K264+'B09'!K264+'B10'!K264</f>
        <v>0</v>
      </c>
    </row>
    <row r="265" spans="1:13">
      <c r="A265" s="128" t="str">
        <f>'Obra Civil'!A274</f>
        <v>16.3.1</v>
      </c>
      <c r="B265" s="271" t="str">
        <f>'Obra Civil'!B274</f>
        <v>Torneira cromada 3/4" para jardim ou tanque, padrao alto</v>
      </c>
      <c r="C265" s="272"/>
      <c r="D265" s="273"/>
      <c r="E265" s="129" t="str">
        <f>'Obra Civil'!C274</f>
        <v>un</v>
      </c>
      <c r="F265" s="130">
        <f>'Obra Civil'!G274</f>
        <v>18.559999999999999</v>
      </c>
      <c r="G265" s="131">
        <f>'Obra Civil'!D274</f>
        <v>2</v>
      </c>
      <c r="H265" s="132">
        <v>0</v>
      </c>
      <c r="I265" s="132">
        <v>0</v>
      </c>
      <c r="J265" s="132">
        <f t="shared" ref="J265:J278" si="40">F265*G265</f>
        <v>37.119999999999997</v>
      </c>
      <c r="K265" s="132">
        <f t="shared" ref="K265:K278" si="41">H265*F265</f>
        <v>0</v>
      </c>
      <c r="L265" s="133">
        <f t="shared" si="37"/>
        <v>0</v>
      </c>
      <c r="M265" s="142">
        <f>'B01'!K265+'B02'!K265+'B03'!K265+'B04'!K265+'B0 5'!K265+'B06'!K265+'B07'!K265+'B08'!K265+'B09'!K265+'B10'!K265</f>
        <v>0</v>
      </c>
    </row>
    <row r="266" spans="1:13">
      <c r="A266" s="128" t="str">
        <f>'Obra Civil'!A275</f>
        <v>16.3.2</v>
      </c>
      <c r="B266" s="271" t="str">
        <f>'Obra Civil'!B275</f>
        <v>Torneira cromada longa 3/4" de parede para pia, padrao popular</v>
      </c>
      <c r="C266" s="272"/>
      <c r="D266" s="273"/>
      <c r="E266" s="129" t="str">
        <f>'Obra Civil'!C275</f>
        <v>un</v>
      </c>
      <c r="F266" s="130">
        <f>'Obra Civil'!G275</f>
        <v>16.420000000000002</v>
      </c>
      <c r="G266" s="131">
        <f>'Obra Civil'!D275</f>
        <v>5</v>
      </c>
      <c r="H266" s="132">
        <v>0</v>
      </c>
      <c r="I266" s="132">
        <v>0</v>
      </c>
      <c r="J266" s="132">
        <f t="shared" si="40"/>
        <v>82.100000000000009</v>
      </c>
      <c r="K266" s="132">
        <f t="shared" si="41"/>
        <v>0</v>
      </c>
      <c r="L266" s="133">
        <f t="shared" si="37"/>
        <v>0</v>
      </c>
      <c r="M266" s="142">
        <f>'B01'!K266+'B02'!K266+'B03'!K266+'B04'!K266+'B0 5'!K266+'B06'!K266+'B07'!K266+'B08'!K266+'B09'!K266+'B10'!K266</f>
        <v>0</v>
      </c>
    </row>
    <row r="267" spans="1:13" ht="31.5" customHeight="1">
      <c r="A267" s="128" t="str">
        <f>'Obra Civil'!A276</f>
        <v>16.3.3</v>
      </c>
      <c r="B267" s="294" t="str">
        <f>'Obra Civil'!B276</f>
        <v>Vaso sanitario sifonado, para valvula de descarga, em louca branca, com acessorios, inclusive assento plastico, bolsa de borracha para ligacao, tubo pvc ligacao - fornecimento e instalacao</v>
      </c>
      <c r="C267" s="295"/>
      <c r="D267" s="296"/>
      <c r="E267" s="129" t="str">
        <f>'Obra Civil'!C276</f>
        <v>un</v>
      </c>
      <c r="F267" s="130">
        <f>'Obra Civil'!G276</f>
        <v>135.11000000000001</v>
      </c>
      <c r="G267" s="131">
        <f>'Obra Civil'!D276</f>
        <v>4</v>
      </c>
      <c r="H267" s="132">
        <v>0</v>
      </c>
      <c r="I267" s="132">
        <v>0</v>
      </c>
      <c r="J267" s="132">
        <f t="shared" si="40"/>
        <v>540.44000000000005</v>
      </c>
      <c r="K267" s="132">
        <f t="shared" si="41"/>
        <v>0</v>
      </c>
      <c r="L267" s="133">
        <f t="shared" si="37"/>
        <v>0</v>
      </c>
      <c r="M267" s="142">
        <f>'B01'!K267+'B02'!K267+'B03'!K267+'B04'!K267+'B0 5'!K267+'B06'!K267+'B07'!K267+'B08'!K267+'B09'!K267+'B10'!K267</f>
        <v>0</v>
      </c>
    </row>
    <row r="268" spans="1:13">
      <c r="A268" s="128" t="str">
        <f>'Obra Civil'!A277</f>
        <v>16.3.4</v>
      </c>
      <c r="B268" s="271" t="str">
        <f>'Obra Civil'!B277</f>
        <v>Instalação de papeleira - fornecimento e colocacao</v>
      </c>
      <c r="C268" s="272"/>
      <c r="D268" s="273"/>
      <c r="E268" s="129" t="str">
        <f>'Obra Civil'!C277</f>
        <v>un</v>
      </c>
      <c r="F268" s="130">
        <f>'Obra Civil'!G277</f>
        <v>13.12</v>
      </c>
      <c r="G268" s="131">
        <f>'Obra Civil'!D277</f>
        <v>4</v>
      </c>
      <c r="H268" s="132">
        <v>0</v>
      </c>
      <c r="I268" s="132">
        <v>0</v>
      </c>
      <c r="J268" s="132">
        <f t="shared" si="40"/>
        <v>52.48</v>
      </c>
      <c r="K268" s="132">
        <f t="shared" si="41"/>
        <v>0</v>
      </c>
      <c r="L268" s="133">
        <f t="shared" si="37"/>
        <v>0</v>
      </c>
      <c r="M268" s="142">
        <f>'B01'!K268+'B02'!K268+'B03'!K268+'B04'!K268+'B0 5'!K268+'B06'!K268+'B07'!K268+'B08'!K268+'B09'!K268+'B10'!K268</f>
        <v>0</v>
      </c>
    </row>
    <row r="269" spans="1:13">
      <c r="A269" s="128" t="str">
        <f>'Obra Civil'!A278</f>
        <v>16.3.5</v>
      </c>
      <c r="B269" s="271" t="str">
        <f>'Obra Civil'!B278</f>
        <v>Porta sabonete liquido fornecimento e instalação</v>
      </c>
      <c r="C269" s="272"/>
      <c r="D269" s="273"/>
      <c r="E269" s="129" t="str">
        <f>'Obra Civil'!C278</f>
        <v>un</v>
      </c>
      <c r="F269" s="130">
        <f>'Obra Civil'!G278</f>
        <v>12.45</v>
      </c>
      <c r="G269" s="131">
        <f>'Obra Civil'!D278</f>
        <v>3</v>
      </c>
      <c r="H269" s="132">
        <v>0</v>
      </c>
      <c r="I269" s="132">
        <v>0</v>
      </c>
      <c r="J269" s="132">
        <f t="shared" si="40"/>
        <v>37.349999999999994</v>
      </c>
      <c r="K269" s="132">
        <f t="shared" si="41"/>
        <v>0</v>
      </c>
      <c r="L269" s="133">
        <f t="shared" si="37"/>
        <v>0</v>
      </c>
      <c r="M269" s="142">
        <f>'B01'!K269+'B02'!K269+'B03'!K269+'B04'!K269+'B0 5'!K269+'B06'!K269+'B07'!K269+'B08'!K269+'B09'!K269+'B10'!K269</f>
        <v>0</v>
      </c>
    </row>
    <row r="270" spans="1:13">
      <c r="A270" s="125" t="str">
        <f>'Obra Civil'!A279</f>
        <v>16.4</v>
      </c>
      <c r="B270" s="291" t="str">
        <f>'Obra Civil'!B279</f>
        <v>COZINHA/ LAVANDERIA/ HIGIENIZAÇÃO/ LACTÁRIO</v>
      </c>
      <c r="C270" s="292"/>
      <c r="D270" s="293"/>
      <c r="E270" s="129"/>
      <c r="F270" s="130">
        <f>'Obra Civil'!G279</f>
        <v>0</v>
      </c>
      <c r="G270" s="131">
        <f>'Obra Civil'!D279</f>
        <v>0</v>
      </c>
      <c r="H270" s="132">
        <v>0</v>
      </c>
      <c r="I270" s="132">
        <v>0</v>
      </c>
      <c r="J270" s="132">
        <f t="shared" si="40"/>
        <v>0</v>
      </c>
      <c r="K270" s="132">
        <f t="shared" si="41"/>
        <v>0</v>
      </c>
      <c r="L270" s="133">
        <f t="shared" si="37"/>
        <v>0</v>
      </c>
      <c r="M270" s="142">
        <f>'B01'!K270+'B02'!K270+'B03'!K270+'B04'!K270+'B0 5'!K270+'B06'!K270+'B07'!K270+'B08'!K270+'B09'!K270+'B10'!K270</f>
        <v>0</v>
      </c>
    </row>
    <row r="271" spans="1:13" ht="21" customHeight="1">
      <c r="A271" s="128" t="str">
        <f>'Obra Civil'!A280</f>
        <v>16.4.1</v>
      </c>
      <c r="B271" s="294" t="str">
        <f>'Obra Civil'!B280</f>
        <v>Cuba aço inoxidável 40,0x34,0x11,5 cm, com sifão em metal cromado 1.1/2x1.1/2", válvula em metal cromado tipo americana 3.1/2"x1.1/2" para pia - fornecimento e instalação</v>
      </c>
      <c r="C271" s="295"/>
      <c r="D271" s="296"/>
      <c r="E271" s="129" t="str">
        <f>'Obra Civil'!C280</f>
        <v>un.</v>
      </c>
      <c r="F271" s="130">
        <f>'Obra Civil'!G280</f>
        <v>77.92</v>
      </c>
      <c r="G271" s="131">
        <f>'Obra Civil'!D280</f>
        <v>5</v>
      </c>
      <c r="H271" s="132">
        <v>0</v>
      </c>
      <c r="I271" s="132">
        <v>0</v>
      </c>
      <c r="J271" s="132">
        <f t="shared" si="40"/>
        <v>389.6</v>
      </c>
      <c r="K271" s="132">
        <f t="shared" si="41"/>
        <v>0</v>
      </c>
      <c r="L271" s="133">
        <f t="shared" si="37"/>
        <v>0</v>
      </c>
      <c r="M271" s="142">
        <f>'B01'!K271+'B02'!K271+'B03'!K271+'B04'!K271+'B0 5'!K271+'B06'!K271+'B07'!K271+'B08'!K271+'B09'!K271+'B10'!K271</f>
        <v>0</v>
      </c>
    </row>
    <row r="272" spans="1:13" ht="22.5" customHeight="1">
      <c r="A272" s="128" t="str">
        <f>'Obra Civil'!A281</f>
        <v>16.4.2</v>
      </c>
      <c r="B272" s="294" t="str">
        <f>'Obra Civil'!B281</f>
        <v>Cuba louça branca em bancada inclusive torneira e complementos (válvula, sifao e engate flexível cromados)</v>
      </c>
      <c r="C272" s="295"/>
      <c r="D272" s="296"/>
      <c r="E272" s="129" t="str">
        <f>'Obra Civil'!C281</f>
        <v>un</v>
      </c>
      <c r="F272" s="130">
        <f>'Obra Civil'!G281</f>
        <v>145.65</v>
      </c>
      <c r="G272" s="131">
        <f>'Obra Civil'!D281</f>
        <v>1</v>
      </c>
      <c r="H272" s="132">
        <v>0</v>
      </c>
      <c r="I272" s="132">
        <v>0</v>
      </c>
      <c r="J272" s="132">
        <f t="shared" si="40"/>
        <v>145.65</v>
      </c>
      <c r="K272" s="132">
        <f t="shared" si="41"/>
        <v>0</v>
      </c>
      <c r="L272" s="133">
        <f t="shared" si="37"/>
        <v>0</v>
      </c>
      <c r="M272" s="142">
        <f>'B01'!K272+'B02'!K272+'B03'!K272+'B04'!K272+'B0 5'!K272+'B06'!K272+'B07'!K272+'B08'!K272+'B09'!K272+'B10'!K272</f>
        <v>0</v>
      </c>
    </row>
    <row r="273" spans="1:13" ht="21.75" customHeight="1">
      <c r="A273" s="128" t="str">
        <f>'Obra Civil'!A282</f>
        <v>16.4.3</v>
      </c>
      <c r="B273" s="294" t="str">
        <f>'Obra Civil'!B282</f>
        <v>Lavatório louça branca, sem coluna, torneira metálica cromada simples, (válvula, sifao e engate flexível cromados)</v>
      </c>
      <c r="C273" s="295"/>
      <c r="D273" s="296"/>
      <c r="E273" s="129" t="str">
        <f>'Obra Civil'!C282</f>
        <v>un</v>
      </c>
      <c r="F273" s="130">
        <f>'Obra Civil'!G282</f>
        <v>132.68</v>
      </c>
      <c r="G273" s="131">
        <f>'Obra Civil'!D282</f>
        <v>1</v>
      </c>
      <c r="H273" s="132">
        <v>0</v>
      </c>
      <c r="I273" s="132">
        <v>0</v>
      </c>
      <c r="J273" s="132">
        <f t="shared" si="40"/>
        <v>132.68</v>
      </c>
      <c r="K273" s="132">
        <f t="shared" si="41"/>
        <v>0</v>
      </c>
      <c r="L273" s="133">
        <f t="shared" si="37"/>
        <v>0</v>
      </c>
      <c r="M273" s="142">
        <f>'B01'!K273+'B02'!K273+'B03'!K273+'B04'!K273+'B0 5'!K273+'B06'!K273+'B07'!K273+'B08'!K273+'B09'!K273+'B10'!K273</f>
        <v>0</v>
      </c>
    </row>
    <row r="274" spans="1:13">
      <c r="A274" s="128" t="str">
        <f>'Obra Civil'!A283</f>
        <v>16.4.4</v>
      </c>
      <c r="B274" s="271" t="str">
        <f>'Obra Civil'!B283</f>
        <v>Torneira cromada 3/4" para jardim ou tanque, padrao alto</v>
      </c>
      <c r="C274" s="272"/>
      <c r="D274" s="273"/>
      <c r="E274" s="129" t="str">
        <f>'Obra Civil'!C283</f>
        <v>un</v>
      </c>
      <c r="F274" s="130">
        <f>'Obra Civil'!G283</f>
        <v>18.559999999999999</v>
      </c>
      <c r="G274" s="131">
        <f>'Obra Civil'!D283</f>
        <v>2</v>
      </c>
      <c r="H274" s="132">
        <v>0</v>
      </c>
      <c r="I274" s="132">
        <v>0</v>
      </c>
      <c r="J274" s="132">
        <f t="shared" si="40"/>
        <v>37.119999999999997</v>
      </c>
      <c r="K274" s="132">
        <f t="shared" si="41"/>
        <v>0</v>
      </c>
      <c r="L274" s="133">
        <f t="shared" si="37"/>
        <v>0</v>
      </c>
      <c r="M274" s="142">
        <f>'B01'!K274+'B02'!K274+'B03'!K274+'B04'!K274+'B0 5'!K274+'B06'!K274+'B07'!K274+'B08'!K274+'B09'!K274+'B10'!K274</f>
        <v>0</v>
      </c>
    </row>
    <row r="275" spans="1:13">
      <c r="A275" s="128" t="str">
        <f>'Obra Civil'!A284</f>
        <v>16.4.5</v>
      </c>
      <c r="B275" s="271" t="str">
        <f>'Obra Civil'!B284</f>
        <v>Torneira cromada longa 3/4" de parede para pia, padrao popular</v>
      </c>
      <c r="C275" s="272"/>
      <c r="D275" s="273"/>
      <c r="E275" s="129" t="str">
        <f>'Obra Civil'!C284</f>
        <v>un</v>
      </c>
      <c r="F275" s="130">
        <f>'Obra Civil'!G284</f>
        <v>16.420000000000002</v>
      </c>
      <c r="G275" s="131">
        <f>'Obra Civil'!D284</f>
        <v>4</v>
      </c>
      <c r="H275" s="132">
        <v>0</v>
      </c>
      <c r="I275" s="132">
        <v>0</v>
      </c>
      <c r="J275" s="132">
        <f t="shared" si="40"/>
        <v>65.680000000000007</v>
      </c>
      <c r="K275" s="132">
        <f t="shared" si="41"/>
        <v>0</v>
      </c>
      <c r="L275" s="133">
        <f t="shared" si="37"/>
        <v>0</v>
      </c>
      <c r="M275" s="142">
        <f>'B01'!K275+'B02'!K275+'B03'!K275+'B04'!K275+'B0 5'!K275+'B06'!K275+'B07'!K275+'B08'!K275+'B09'!K275+'B10'!K275</f>
        <v>0</v>
      </c>
    </row>
    <row r="276" spans="1:13" ht="23.25" customHeight="1">
      <c r="A276" s="128" t="str">
        <f>'Obra Civil'!A285</f>
        <v>16.4.6</v>
      </c>
      <c r="B276" s="294" t="str">
        <f>'Obra Civil'!B285</f>
        <v>Torneira cromada tubo movel para bancada 3/4" para pia de cozinha, padrao alto - fornecimento e instalacao</v>
      </c>
      <c r="C276" s="295"/>
      <c r="D276" s="296"/>
      <c r="E276" s="129" t="str">
        <f>'Obra Civil'!C285</f>
        <v>un</v>
      </c>
      <c r="F276" s="130">
        <f>'Obra Civil'!G285</f>
        <v>34.869999999999997</v>
      </c>
      <c r="G276" s="131">
        <f>'Obra Civil'!D285</f>
        <v>5</v>
      </c>
      <c r="H276" s="132">
        <v>0</v>
      </c>
      <c r="I276" s="132">
        <v>0</v>
      </c>
      <c r="J276" s="132">
        <f t="shared" si="40"/>
        <v>174.35</v>
      </c>
      <c r="K276" s="132">
        <f t="shared" si="41"/>
        <v>0</v>
      </c>
      <c r="L276" s="133">
        <f t="shared" si="37"/>
        <v>0</v>
      </c>
      <c r="M276" s="142">
        <f>'B01'!K276+'B02'!K276+'B03'!K276+'B04'!K276+'B0 5'!K276+'B06'!K276+'B07'!K276+'B08'!K276+'B09'!K276+'B10'!K276</f>
        <v>0</v>
      </c>
    </row>
    <row r="277" spans="1:13">
      <c r="A277" s="128" t="str">
        <f>'Obra Civil'!A286</f>
        <v>16.4.7</v>
      </c>
      <c r="B277" s="271" t="str">
        <f>'Obra Civil'!B286</f>
        <v>Porta sabonete liquido fornecimento e instalação</v>
      </c>
      <c r="C277" s="272"/>
      <c r="D277" s="273"/>
      <c r="E277" s="129" t="str">
        <f>'Obra Civil'!C286</f>
        <v>un</v>
      </c>
      <c r="F277" s="130">
        <f>'Obra Civil'!G286</f>
        <v>12.45</v>
      </c>
      <c r="G277" s="131">
        <f>'Obra Civil'!D286</f>
        <v>3</v>
      </c>
      <c r="H277" s="132">
        <v>0</v>
      </c>
      <c r="I277" s="132">
        <v>0</v>
      </c>
      <c r="J277" s="132">
        <f t="shared" si="40"/>
        <v>37.349999999999994</v>
      </c>
      <c r="K277" s="132">
        <f t="shared" si="41"/>
        <v>0</v>
      </c>
      <c r="L277" s="133">
        <f t="shared" si="37"/>
        <v>0</v>
      </c>
      <c r="M277" s="142">
        <f>'B01'!K277+'B02'!K277+'B03'!K277+'B04'!K277+'B0 5'!K277+'B06'!K277+'B07'!K277+'B08'!K277+'B09'!K277+'B10'!K277</f>
        <v>0</v>
      </c>
    </row>
    <row r="278" spans="1:13">
      <c r="A278" s="128" t="str">
        <f>'Obra Civil'!A287</f>
        <v>16.4.8</v>
      </c>
      <c r="B278" s="271" t="str">
        <f>'Obra Civil'!B287</f>
        <v>Tanque louca branco sem coluna, completo inclusive torneira metalica</v>
      </c>
      <c r="C278" s="272"/>
      <c r="D278" s="273"/>
      <c r="E278" s="129" t="str">
        <f>'Obra Civil'!C287</f>
        <v>un</v>
      </c>
      <c r="F278" s="130">
        <f>'Obra Civil'!G287</f>
        <v>143.63999999999999</v>
      </c>
      <c r="G278" s="131">
        <f>'Obra Civil'!D287</f>
        <v>2</v>
      </c>
      <c r="H278" s="132">
        <v>0</v>
      </c>
      <c r="I278" s="132">
        <v>0</v>
      </c>
      <c r="J278" s="132">
        <f t="shared" si="40"/>
        <v>287.27999999999997</v>
      </c>
      <c r="K278" s="132">
        <f t="shared" si="41"/>
        <v>0</v>
      </c>
      <c r="L278" s="133">
        <f t="shared" si="37"/>
        <v>0</v>
      </c>
      <c r="M278" s="142">
        <f>'B01'!K278+'B02'!K278+'B03'!K278+'B04'!K278+'B0 5'!K278+'B06'!K278+'B07'!K278+'B08'!K278+'B09'!K278+'B10'!K278</f>
        <v>0</v>
      </c>
    </row>
    <row r="279" spans="1:13">
      <c r="A279" s="125" t="str">
        <f>'Obra Civil'!A288</f>
        <v>16.5</v>
      </c>
      <c r="B279" s="291" t="str">
        <f>'Obra Civil'!B288</f>
        <v>SALAS (Creche l, Creche ll, Creche lll, Pré-Escola)</v>
      </c>
      <c r="C279" s="292"/>
      <c r="D279" s="293"/>
      <c r="E279" s="129"/>
      <c r="F279" s="130"/>
      <c r="G279" s="131"/>
      <c r="H279" s="132"/>
      <c r="I279" s="132"/>
      <c r="J279" s="132"/>
      <c r="K279" s="132"/>
      <c r="L279" s="133">
        <f t="shared" si="37"/>
        <v>0</v>
      </c>
      <c r="M279" s="142">
        <f>'B01'!K279+'B02'!K279+'B03'!K279+'B04'!K279+'B0 5'!K279+'B06'!K279+'B07'!K279+'B08'!K279+'B09'!K279+'B10'!K279</f>
        <v>0</v>
      </c>
    </row>
    <row r="280" spans="1:13" ht="23.25" customHeight="1">
      <c r="A280" s="128" t="str">
        <f>'Obra Civil'!A289</f>
        <v>16.5.1</v>
      </c>
      <c r="B280" s="294" t="str">
        <f>'Obra Civil'!B289</f>
        <v>Cuba louca branca em bancada inclusive torneira e complementos (válvula, sifao e engate flexível cromados)</v>
      </c>
      <c r="C280" s="295"/>
      <c r="D280" s="296"/>
      <c r="E280" s="129" t="str">
        <f>'Obra Civil'!C289</f>
        <v>un</v>
      </c>
      <c r="F280" s="130">
        <f>'Obra Civil'!G289</f>
        <v>145.65</v>
      </c>
      <c r="G280" s="131">
        <f>'Obra Civil'!D289</f>
        <v>4</v>
      </c>
      <c r="H280" s="132">
        <v>0</v>
      </c>
      <c r="I280" s="132">
        <v>0</v>
      </c>
      <c r="J280" s="132">
        <f>F280*G280</f>
        <v>582.6</v>
      </c>
      <c r="K280" s="132">
        <f>H280*F280</f>
        <v>0</v>
      </c>
      <c r="L280" s="133">
        <f t="shared" si="37"/>
        <v>0</v>
      </c>
      <c r="M280" s="142">
        <f>'B01'!K280+'B02'!K280+'B03'!K280+'B04'!K280+'B0 5'!K280+'B06'!K280+'B07'!K280+'B08'!K280+'B09'!K280+'B10'!K280</f>
        <v>0</v>
      </c>
    </row>
    <row r="281" spans="1:13">
      <c r="A281" s="128" t="str">
        <f>'Obra Civil'!A290</f>
        <v>16.5.2</v>
      </c>
      <c r="B281" s="271" t="str">
        <f>'Obra Civil'!B290</f>
        <v>Porta sabonete liquido fornecimento e instalação</v>
      </c>
      <c r="C281" s="272"/>
      <c r="D281" s="273"/>
      <c r="E281" s="129" t="str">
        <f>'Obra Civil'!C290</f>
        <v>un</v>
      </c>
      <c r="F281" s="130">
        <f>'Obra Civil'!G290</f>
        <v>12.45</v>
      </c>
      <c r="G281" s="131">
        <f>'Obra Civil'!D290</f>
        <v>4</v>
      </c>
      <c r="H281" s="132">
        <v>0</v>
      </c>
      <c r="I281" s="132">
        <v>0</v>
      </c>
      <c r="J281" s="132">
        <f>F281*G281</f>
        <v>49.8</v>
      </c>
      <c r="K281" s="132">
        <f>H281*F281</f>
        <v>0</v>
      </c>
      <c r="L281" s="133">
        <f t="shared" si="37"/>
        <v>0</v>
      </c>
      <c r="M281" s="142">
        <f>'B01'!K281+'B02'!K281+'B03'!K281+'B04'!K281+'B0 5'!K281+'B06'!K281+'B07'!K281+'B08'!K281+'B09'!K281+'B10'!K281</f>
        <v>0</v>
      </c>
    </row>
    <row r="282" spans="1:13">
      <c r="A282" s="125" t="str">
        <f>'Obra Civil'!A291</f>
        <v>16.6</v>
      </c>
      <c r="B282" s="291" t="str">
        <f>'Obra Civil'!B291</f>
        <v>JARDINS E PÁTIOS</v>
      </c>
      <c r="C282" s="292"/>
      <c r="D282" s="293"/>
      <c r="E282" s="129"/>
      <c r="F282" s="130"/>
      <c r="G282" s="131"/>
      <c r="H282" s="132"/>
      <c r="I282" s="132"/>
      <c r="J282" s="132"/>
      <c r="K282" s="132"/>
      <c r="L282" s="133">
        <f t="shared" si="37"/>
        <v>0</v>
      </c>
      <c r="M282" s="142">
        <f>'B01'!K282+'B02'!K282+'B03'!K282+'B04'!K282+'B0 5'!K282+'B06'!K282+'B07'!K282+'B08'!K282+'B09'!K282+'B10'!K282</f>
        <v>0</v>
      </c>
    </row>
    <row r="283" spans="1:13">
      <c r="A283" s="128" t="str">
        <f>'Obra Civil'!A292</f>
        <v>16.6.1</v>
      </c>
      <c r="B283" s="271" t="str">
        <f>'Obra Civil'!B292</f>
        <v>Torneira cromada 3/4" para jardim ou tanque, padrao alto</v>
      </c>
      <c r="C283" s="272"/>
      <c r="D283" s="273"/>
      <c r="E283" s="129" t="str">
        <f>'Obra Civil'!C292</f>
        <v>un</v>
      </c>
      <c r="F283" s="130">
        <f>'Obra Civil'!G292</f>
        <v>18.559999999999999</v>
      </c>
      <c r="G283" s="131">
        <f>'Obra Civil'!D292</f>
        <v>3</v>
      </c>
      <c r="H283" s="132">
        <v>0</v>
      </c>
      <c r="I283" s="132">
        <v>0</v>
      </c>
      <c r="J283" s="132">
        <f>F283*G283</f>
        <v>55.679999999999993</v>
      </c>
      <c r="K283" s="132">
        <f>H283*F283</f>
        <v>0</v>
      </c>
      <c r="L283" s="133">
        <f t="shared" si="37"/>
        <v>0</v>
      </c>
      <c r="M283" s="142">
        <f>'B01'!K283+'B02'!K283+'B03'!K283+'B04'!K283+'B0 5'!K283+'B06'!K283+'B07'!K283+'B08'!K283+'B09'!K283+'B10'!K283</f>
        <v>0</v>
      </c>
    </row>
    <row r="284" spans="1:13">
      <c r="A284" s="143" t="str">
        <f>'Obra Civil'!A294</f>
        <v>17.0</v>
      </c>
      <c r="B284" s="268" t="str">
        <f>'Obra Civil'!B294</f>
        <v xml:space="preserve">BANCADAS </v>
      </c>
      <c r="C284" s="269"/>
      <c r="D284" s="270"/>
      <c r="E284" s="146"/>
      <c r="F284" s="147"/>
      <c r="G284" s="148"/>
      <c r="H284" s="149"/>
      <c r="I284" s="149"/>
      <c r="J284" s="149"/>
      <c r="K284" s="149"/>
      <c r="L284" s="150">
        <f t="shared" si="37"/>
        <v>0</v>
      </c>
      <c r="M284" s="142">
        <f>'B01'!K284+'B02'!K284+'B03'!K284+'B04'!K284+'B0 5'!K284+'B06'!K284+'B07'!K284+'B08'!K284+'B09'!K284+'B10'!K284</f>
        <v>0</v>
      </c>
    </row>
    <row r="285" spans="1:13">
      <c r="A285" s="128" t="str">
        <f>'Obra Civil'!A295</f>
        <v>17.1</v>
      </c>
      <c r="B285" s="271" t="str">
        <f>'Obra Civil'!B295</f>
        <v>Bancada em granito cinza andorinha - espessura 2cm, conforme projeto</v>
      </c>
      <c r="C285" s="272"/>
      <c r="D285" s="273"/>
      <c r="E285" s="129" t="str">
        <f>'Obra Civil'!C295</f>
        <v>m²</v>
      </c>
      <c r="F285" s="130">
        <f>'Obra Civil'!G295</f>
        <v>161.32</v>
      </c>
      <c r="G285" s="131">
        <f>'Obra Civil'!D295</f>
        <v>21.43</v>
      </c>
      <c r="H285" s="132">
        <v>21.43</v>
      </c>
      <c r="I285" s="132">
        <v>21.43</v>
      </c>
      <c r="J285" s="132">
        <f>F285*G285</f>
        <v>3457.0875999999998</v>
      </c>
      <c r="K285" s="132">
        <f>H285*F285</f>
        <v>3457.0875999999998</v>
      </c>
      <c r="L285" s="133">
        <f t="shared" si="37"/>
        <v>3457.0875999999998</v>
      </c>
      <c r="M285" s="142">
        <f>'B01'!K285+'B02'!K285+'B03'!K285+'B04'!K285+'B0 5'!K285+'B06'!K285+'B07'!K285+'B08'!K285+'B09'!K285+'B10'!K285</f>
        <v>3457.0875999999998</v>
      </c>
    </row>
    <row r="286" spans="1:13">
      <c r="A286" s="128" t="str">
        <f>'Obra Civil'!A296</f>
        <v>17.2</v>
      </c>
      <c r="B286" s="271" t="str">
        <f>'Obra Civil'!B296</f>
        <v>Prateleira em granito cinza andorinha - espessura 2cm, conforme projeto</v>
      </c>
      <c r="C286" s="272"/>
      <c r="D286" s="273"/>
      <c r="E286" s="129" t="str">
        <f>'Obra Civil'!C296</f>
        <v>m²</v>
      </c>
      <c r="F286" s="130">
        <f>'Obra Civil'!G296</f>
        <v>161.32</v>
      </c>
      <c r="G286" s="131">
        <f>'Obra Civil'!D296</f>
        <v>13.88</v>
      </c>
      <c r="H286" s="132">
        <v>0</v>
      </c>
      <c r="I286" s="132">
        <v>0</v>
      </c>
      <c r="J286" s="132">
        <f>F286*G286</f>
        <v>2239.1215999999999</v>
      </c>
      <c r="K286" s="132">
        <f>H286*F286</f>
        <v>0</v>
      </c>
      <c r="L286" s="133">
        <f t="shared" si="37"/>
        <v>0</v>
      </c>
      <c r="M286" s="142">
        <f>'B01'!K286+'B02'!K286+'B03'!K286+'B04'!K286+'B0 5'!K286+'B06'!K286+'B07'!K286+'B08'!K286+'B09'!K286+'B10'!K286</f>
        <v>0</v>
      </c>
    </row>
    <row r="287" spans="1:13" ht="21" customHeight="1">
      <c r="A287" s="128" t="str">
        <f>'Obra Civil'!A297</f>
        <v>17.3</v>
      </c>
      <c r="B287" s="294" t="str">
        <f>'Obra Civil'!B297</f>
        <v>Prateleira em mármore branco, inclusive esquadros de apoio - espessura 2cm, conforme projeto</v>
      </c>
      <c r="C287" s="295"/>
      <c r="D287" s="296"/>
      <c r="E287" s="129" t="str">
        <f>'Obra Civil'!C297</f>
        <v>m²</v>
      </c>
      <c r="F287" s="130">
        <f>'Obra Civil'!G297</f>
        <v>199.23</v>
      </c>
      <c r="G287" s="131">
        <f>'Obra Civil'!D297</f>
        <v>7</v>
      </c>
      <c r="H287" s="132">
        <v>0</v>
      </c>
      <c r="I287" s="132">
        <v>0</v>
      </c>
      <c r="J287" s="132">
        <f>F287*G287</f>
        <v>1394.61</v>
      </c>
      <c r="K287" s="132">
        <f>H287*F287</f>
        <v>0</v>
      </c>
      <c r="L287" s="133">
        <f t="shared" si="37"/>
        <v>0</v>
      </c>
      <c r="M287" s="142">
        <f>'B01'!K287+'B02'!K287+'B03'!K287+'B04'!K287+'B0 5'!K287+'B06'!K287+'B07'!K287+'B08'!K287+'B09'!K287+'B10'!K287</f>
        <v>0</v>
      </c>
    </row>
    <row r="288" spans="1:13">
      <c r="A288" s="128" t="str">
        <f>'Obra Civil'!A298</f>
        <v>17.4</v>
      </c>
      <c r="B288" s="271" t="str">
        <f>'Obra Civil'!B298</f>
        <v>Lavatório em granito cinza andorinha , espessura 2 cm, conforme projeto</v>
      </c>
      <c r="C288" s="272"/>
      <c r="D288" s="273"/>
      <c r="E288" s="129" t="str">
        <f>'Obra Civil'!C298</f>
        <v>m</v>
      </c>
      <c r="F288" s="130">
        <f>'Obra Civil'!G298</f>
        <v>99.3</v>
      </c>
      <c r="G288" s="131">
        <f>'Obra Civil'!D298</f>
        <v>9.5</v>
      </c>
      <c r="H288" s="132">
        <v>0</v>
      </c>
      <c r="I288" s="132">
        <v>0</v>
      </c>
      <c r="J288" s="132">
        <f>F288*G288</f>
        <v>943.35</v>
      </c>
      <c r="K288" s="132">
        <f>H288*F288</f>
        <v>0</v>
      </c>
      <c r="L288" s="133">
        <f t="shared" si="37"/>
        <v>0</v>
      </c>
      <c r="M288" s="142">
        <f>'B01'!K288+'B02'!K288+'B03'!K288+'B04'!K288+'B0 5'!K288+'B06'!K288+'B07'!K288+'B08'!K288+'B09'!K288+'B10'!K288</f>
        <v>0</v>
      </c>
    </row>
    <row r="289" spans="1:14" ht="23.25" customHeight="1">
      <c r="A289" s="128" t="str">
        <f>'Obra Civil'!A299</f>
        <v>17.5</v>
      </c>
      <c r="B289" s="271" t="str">
        <f>'Obra Civil'!B299</f>
        <v>Banco em granito cinza andorinha , espessura 2 cm, conforme projeto</v>
      </c>
      <c r="C289" s="272"/>
      <c r="D289" s="273"/>
      <c r="E289" s="129" t="str">
        <f>'Obra Civil'!C299</f>
        <v>m²</v>
      </c>
      <c r="F289" s="130">
        <f>'Obra Civil'!G299</f>
        <v>78.12</v>
      </c>
      <c r="G289" s="131">
        <f>'Obra Civil'!D299</f>
        <v>2.94</v>
      </c>
      <c r="H289" s="132">
        <v>0</v>
      </c>
      <c r="I289" s="132">
        <v>0</v>
      </c>
      <c r="J289" s="132">
        <f>F289*G289</f>
        <v>229.6728</v>
      </c>
      <c r="K289" s="132">
        <f>H289*F289</f>
        <v>0</v>
      </c>
      <c r="L289" s="133">
        <f t="shared" si="37"/>
        <v>0</v>
      </c>
      <c r="M289" s="142">
        <f>'B01'!K289+'B02'!K289+'B03'!K289+'B04'!K289+'B0 5'!K289+'B06'!K289+'B07'!K289+'B08'!K289+'B09'!K289+'B10'!K289</f>
        <v>0</v>
      </c>
    </row>
    <row r="290" spans="1:14">
      <c r="A290" s="143" t="str">
        <f>'Obra Civil'!A301</f>
        <v>18.0</v>
      </c>
      <c r="B290" s="268" t="str">
        <f>'Obra Civil'!B301</f>
        <v>CASTELO D'AGUA</v>
      </c>
      <c r="C290" s="269"/>
      <c r="D290" s="270"/>
      <c r="E290" s="146"/>
      <c r="F290" s="147"/>
      <c r="G290" s="148"/>
      <c r="H290" s="149"/>
      <c r="I290" s="149"/>
      <c r="J290" s="149"/>
      <c r="K290" s="149"/>
      <c r="L290" s="150">
        <f t="shared" si="37"/>
        <v>0</v>
      </c>
      <c r="M290" s="142">
        <f>'B01'!K290+'B02'!K290+'B03'!K290+'B04'!K290+'B0 5'!K290+'B06'!K290+'B07'!K290+'B08'!K290+'B09'!K290+'B10'!K290</f>
        <v>0</v>
      </c>
    </row>
    <row r="291" spans="1:14">
      <c r="A291" s="125" t="str">
        <f>'Obra Civil'!A302</f>
        <v>18.1</v>
      </c>
      <c r="B291" s="291" t="str">
        <f>'Obra Civil'!B302</f>
        <v xml:space="preserve">INFRA-ESTRUTURA: FUNDAÇÕES </v>
      </c>
      <c r="C291" s="292"/>
      <c r="D291" s="293"/>
      <c r="E291" s="129"/>
      <c r="F291" s="130"/>
      <c r="G291" s="131"/>
      <c r="H291" s="132"/>
      <c r="I291" s="132"/>
      <c r="J291" s="132"/>
      <c r="K291" s="132"/>
      <c r="L291" s="133">
        <f t="shared" si="37"/>
        <v>0</v>
      </c>
      <c r="M291" s="142">
        <f>'B01'!K291+'B02'!K291+'B03'!K291+'B04'!K291+'B0 5'!K291+'B06'!K291+'B07'!K291+'B08'!K291+'B09'!K291+'B10'!K291</f>
        <v>0</v>
      </c>
    </row>
    <row r="292" spans="1:14">
      <c r="A292" s="128" t="str">
        <f>'Obra Civil'!A303</f>
        <v>18.1.1</v>
      </c>
      <c r="B292" s="271" t="str">
        <f>'Obra Civil'!B303</f>
        <v>CONCRETO ARMADO PARA FUNDAÇÕES - ESTACAS</v>
      </c>
      <c r="C292" s="272"/>
      <c r="D292" s="273"/>
      <c r="E292" s="129"/>
      <c r="F292" s="130"/>
      <c r="G292" s="131"/>
      <c r="H292" s="132"/>
      <c r="I292" s="132"/>
      <c r="J292" s="132"/>
      <c r="K292" s="132"/>
      <c r="L292" s="133">
        <f t="shared" si="37"/>
        <v>0</v>
      </c>
      <c r="M292" s="142">
        <f>'B01'!K292+'B02'!K292+'B03'!K292+'B04'!K292+'B0 5'!K292+'B06'!K292+'B07'!K292+'B08'!K292+'B09'!K292+'B10'!K292</f>
        <v>0</v>
      </c>
    </row>
    <row r="293" spans="1:14">
      <c r="A293" s="128" t="str">
        <f>'Obra Civil'!A304</f>
        <v>18.1.2</v>
      </c>
      <c r="B293" s="271" t="str">
        <f>'Obra Civil'!B304</f>
        <v>Escavação</v>
      </c>
      <c r="C293" s="272"/>
      <c r="D293" s="273"/>
      <c r="E293" s="129" t="str">
        <f>'Obra Civil'!C304</f>
        <v>m³</v>
      </c>
      <c r="F293" s="130">
        <f>'Obra Civil'!G304</f>
        <v>19.829999999999998</v>
      </c>
      <c r="G293" s="131">
        <f>'Obra Civil'!D304</f>
        <v>12</v>
      </c>
      <c r="H293" s="132">
        <v>0</v>
      </c>
      <c r="I293" s="132">
        <v>12</v>
      </c>
      <c r="J293" s="132">
        <f>F293*G293</f>
        <v>237.95999999999998</v>
      </c>
      <c r="K293" s="132">
        <f>H293*F293</f>
        <v>0</v>
      </c>
      <c r="L293" s="133">
        <f t="shared" si="37"/>
        <v>237.95999999999998</v>
      </c>
      <c r="M293" s="142">
        <f>'B01'!K293+'B02'!K293+'B03'!K293+'B04'!K293+'B0 5'!K293+'B06'!K293+'B07'!K293+'B08'!K293+'B09'!K293+'B10'!K293</f>
        <v>237.95999999999998</v>
      </c>
    </row>
    <row r="294" spans="1:14">
      <c r="A294" s="128" t="str">
        <f>'Obra Civil'!A305</f>
        <v>18.1.3</v>
      </c>
      <c r="B294" s="271" t="str">
        <f>'Obra Civil'!B305</f>
        <v>Concreto armado, conforme projeto</v>
      </c>
      <c r="C294" s="272"/>
      <c r="D294" s="273"/>
      <c r="E294" s="129" t="str">
        <f>'Obra Civil'!C305</f>
        <v>m³</v>
      </c>
      <c r="F294" s="130">
        <f>'Obra Civil'!G305</f>
        <v>1320</v>
      </c>
      <c r="G294" s="131">
        <f>'Obra Civil'!D305</f>
        <v>6.16</v>
      </c>
      <c r="H294" s="132">
        <v>0</v>
      </c>
      <c r="I294" s="132">
        <v>6.16</v>
      </c>
      <c r="J294" s="132">
        <f t="shared" ref="J294:J301" si="42">F294*G294</f>
        <v>8131.2</v>
      </c>
      <c r="K294" s="132">
        <f>H294*F294</f>
        <v>0</v>
      </c>
      <c r="L294" s="133">
        <f t="shared" si="37"/>
        <v>8131.2</v>
      </c>
      <c r="M294" s="142">
        <f>'B01'!K294+'B02'!K294+'B03'!K294+'B04'!K294+'B0 5'!K294+'B06'!K294+'B07'!K294+'B08'!K294+'B09'!K294+'B10'!K294</f>
        <v>8131.2</v>
      </c>
    </row>
    <row r="295" spans="1:14">
      <c r="A295" s="125" t="str">
        <f>'Obra Civil'!A306</f>
        <v>18.2</v>
      </c>
      <c r="B295" s="291" t="str">
        <f>'Obra Civil'!B306</f>
        <v xml:space="preserve">SUPERESTRUTURA </v>
      </c>
      <c r="C295" s="292"/>
      <c r="D295" s="293"/>
      <c r="E295" s="129"/>
      <c r="F295" s="130"/>
      <c r="G295" s="131"/>
      <c r="H295" s="132"/>
      <c r="I295" s="132"/>
      <c r="J295" s="132"/>
      <c r="K295" s="132"/>
      <c r="L295" s="133">
        <f t="shared" si="37"/>
        <v>0</v>
      </c>
      <c r="M295" s="142">
        <f>'B01'!K295+'B02'!K295+'B03'!K295+'B04'!K295+'B0 5'!K295+'B06'!K295+'B07'!K295+'B08'!K295+'B09'!K295+'B10'!K295</f>
        <v>0</v>
      </c>
    </row>
    <row r="296" spans="1:14">
      <c r="A296" s="128" t="str">
        <f>'Obra Civil'!A307</f>
        <v>18.2.1</v>
      </c>
      <c r="B296" s="271" t="str">
        <f>'Obra Civil'!B307</f>
        <v>CONCRETO ARMADO PARA SUPERESTRUTURA - PILARES</v>
      </c>
      <c r="C296" s="272"/>
      <c r="D296" s="273"/>
      <c r="E296" s="129"/>
      <c r="F296" s="130"/>
      <c r="G296" s="131"/>
      <c r="H296" s="132"/>
      <c r="I296" s="132"/>
      <c r="J296" s="132"/>
      <c r="K296" s="132"/>
      <c r="L296" s="133">
        <f t="shared" si="37"/>
        <v>0</v>
      </c>
      <c r="M296" s="142">
        <f>'B01'!K296+'B02'!K296+'B03'!K296+'B04'!K296+'B0 5'!K296+'B06'!K296+'B07'!K296+'B08'!K296+'B09'!K296+'B10'!K296</f>
        <v>0</v>
      </c>
    </row>
    <row r="297" spans="1:14" ht="24.75" customHeight="1">
      <c r="A297" s="128" t="str">
        <f>'Obra Civil'!A308</f>
        <v>18.2.1.1</v>
      </c>
      <c r="B297" s="294" t="str">
        <f>'Obra Civil'!B308</f>
        <v>Concreto armado - para pilares (fck25MPa), incluindo preparo, lançamento, adensamento e cura. Inclusive formas para reutilização 2x, conforme projeto</v>
      </c>
      <c r="C297" s="295"/>
      <c r="D297" s="296"/>
      <c r="E297" s="129" t="str">
        <f>'Obra Civil'!C308</f>
        <v>m³</v>
      </c>
      <c r="F297" s="130">
        <f>'Obra Civil'!G308</f>
        <v>1698.1639458300001</v>
      </c>
      <c r="G297" s="131">
        <f>'Obra Civil'!D308</f>
        <v>20.18</v>
      </c>
      <c r="H297" s="132">
        <v>2.1800000000000002</v>
      </c>
      <c r="I297" s="132">
        <v>20.18</v>
      </c>
      <c r="J297" s="132">
        <f t="shared" si="42"/>
        <v>34268.948426849398</v>
      </c>
      <c r="K297" s="132">
        <f>H297*F297</f>
        <v>3701.9974019094007</v>
      </c>
      <c r="L297" s="133">
        <f t="shared" si="37"/>
        <v>34268.948426849398</v>
      </c>
      <c r="M297" s="142">
        <f>'B01'!K297+'B02'!K297+'B03'!K297+'B04'!K297+'B0 5'!K297+'B06'!K297+'B07'!K297+'B08'!K297+'B09'!K297+'B10'!K297</f>
        <v>34268.948426849398</v>
      </c>
    </row>
    <row r="298" spans="1:14">
      <c r="A298" s="128" t="str">
        <f>'Obra Civil'!A309</f>
        <v>18.2.2</v>
      </c>
      <c r="B298" s="271" t="str">
        <f>'Obra Civil'!B309</f>
        <v xml:space="preserve">CONCRETO ARMADO PARA SUPERESTRUTURA - VIGAS </v>
      </c>
      <c r="C298" s="272"/>
      <c r="D298" s="273"/>
      <c r="E298" s="129"/>
      <c r="F298" s="130"/>
      <c r="G298" s="131"/>
      <c r="H298" s="132"/>
      <c r="I298" s="132"/>
      <c r="J298" s="132"/>
      <c r="K298" s="132"/>
      <c r="L298" s="133">
        <f t="shared" si="37"/>
        <v>0</v>
      </c>
      <c r="M298" s="142">
        <f>'B01'!K298+'B02'!K298+'B03'!K298+'B04'!K298+'B0 5'!K298+'B06'!K298+'B07'!K298+'B08'!K298+'B09'!K298+'B10'!K298</f>
        <v>0</v>
      </c>
    </row>
    <row r="299" spans="1:14" ht="23.25" customHeight="1">
      <c r="A299" s="128" t="str">
        <f>'Obra Civil'!A310</f>
        <v>18.2.2.1</v>
      </c>
      <c r="B299" s="294" t="str">
        <f>'Obra Civil'!B310</f>
        <v>Concreto armado - para vigas (fck25MPa), incluindo preparo, lançamento, adensamento e cura. Inclusive formas para reutilização 2x, conforme projeto</v>
      </c>
      <c r="C299" s="295"/>
      <c r="D299" s="296"/>
      <c r="E299" s="129" t="str">
        <f>'Obra Civil'!C310</f>
        <v>m³</v>
      </c>
      <c r="F299" s="130">
        <f>'Obra Civil'!G310</f>
        <v>1698.1639458300001</v>
      </c>
      <c r="G299" s="131">
        <f>'Obra Civil'!D310</f>
        <v>6.53</v>
      </c>
      <c r="H299" s="132">
        <v>3</v>
      </c>
      <c r="I299" s="132">
        <v>6.53</v>
      </c>
      <c r="J299" s="132">
        <f t="shared" si="42"/>
        <v>11089.010566269901</v>
      </c>
      <c r="K299" s="132">
        <f>H299*F299</f>
        <v>5094.4918374900008</v>
      </c>
      <c r="L299" s="133">
        <f t="shared" si="37"/>
        <v>11089.010566269901</v>
      </c>
      <c r="M299" s="187">
        <f>'B01'!K299+'B02'!K299+'B03'!K299+'B04'!K299+'B0 5'!K299+'B06'!K299+'B07'!K299+'B08'!K299+'B09'!K299+'B10'!K299</f>
        <v>14485.338457929902</v>
      </c>
      <c r="N299" s="142">
        <f>M299-L299</f>
        <v>3396.3278916600011</v>
      </c>
    </row>
    <row r="300" spans="1:14">
      <c r="A300" s="125" t="str">
        <f>'Obra Civil'!A311</f>
        <v>18.2.3</v>
      </c>
      <c r="B300" s="291" t="str">
        <f>'Obra Civil'!B311</f>
        <v>LAJE MACIÇA</v>
      </c>
      <c r="C300" s="292"/>
      <c r="D300" s="293"/>
      <c r="E300" s="129"/>
      <c r="F300" s="130"/>
      <c r="G300" s="131"/>
      <c r="H300" s="132"/>
      <c r="I300" s="132"/>
      <c r="J300" s="132"/>
      <c r="K300" s="132"/>
      <c r="L300" s="133">
        <f t="shared" si="37"/>
        <v>0</v>
      </c>
      <c r="M300" s="142">
        <f>'B01'!K300+'B02'!K300+'B03'!K300+'B04'!K300+'B0 5'!K300+'B06'!K300+'B07'!K300+'B08'!K300+'B09'!K300+'B10'!K300</f>
        <v>0</v>
      </c>
    </row>
    <row r="301" spans="1:14" ht="23.25" customHeight="1">
      <c r="A301" s="128" t="str">
        <f>'Obra Civil'!A312</f>
        <v>18.2.3.1</v>
      </c>
      <c r="B301" s="294" t="str">
        <f>'Obra Civil'!B312</f>
        <v>Concreto armado - para lajes (fck25MPa), incluindo preparo, lançamento, adensamento e cura. Inclusive formas para reutilização 2x, conforme projeto</v>
      </c>
      <c r="C301" s="295"/>
      <c r="D301" s="296"/>
      <c r="E301" s="129" t="str">
        <f>'Obra Civil'!C312</f>
        <v>m³</v>
      </c>
      <c r="F301" s="130">
        <f>'Obra Civil'!G312</f>
        <v>1698.1639458300001</v>
      </c>
      <c r="G301" s="131">
        <f>'Obra Civil'!D312</f>
        <v>5.78</v>
      </c>
      <c r="H301" s="132">
        <v>0</v>
      </c>
      <c r="I301" s="132">
        <v>2</v>
      </c>
      <c r="J301" s="132">
        <f t="shared" si="42"/>
        <v>9815.3876068974005</v>
      </c>
      <c r="K301" s="132">
        <f>H301*F301</f>
        <v>0</v>
      </c>
      <c r="L301" s="133">
        <f t="shared" si="37"/>
        <v>3396.3278916600002</v>
      </c>
      <c r="M301" s="142">
        <f>'B01'!K301+'B02'!K301+'B03'!K301+'B04'!K301+'B0 5'!K301+'B06'!K301+'B07'!K301+'B08'!K301+'B09'!K301+'B10'!K301</f>
        <v>3396.3278916600002</v>
      </c>
    </row>
    <row r="302" spans="1:14">
      <c r="A302" s="143" t="str">
        <f>'Obra Civil'!A314</f>
        <v>19.0</v>
      </c>
      <c r="B302" s="268" t="str">
        <f>'Obra Civil'!B314</f>
        <v>SISTEMA DE PROTEÇÃO CONTRA DESCARGAS ATMOSFÉRICAS (SPDA)</v>
      </c>
      <c r="C302" s="269"/>
      <c r="D302" s="270"/>
      <c r="E302" s="146"/>
      <c r="F302" s="147"/>
      <c r="G302" s="148"/>
      <c r="H302" s="149"/>
      <c r="I302" s="149"/>
      <c r="J302" s="149"/>
      <c r="K302" s="149"/>
      <c r="L302" s="150">
        <f t="shared" si="37"/>
        <v>0</v>
      </c>
      <c r="M302" s="142">
        <f>'B01'!K302+'B02'!K302+'B03'!K302+'B04'!K302+'B0 5'!K302+'B06'!K302+'B07'!K302+'B08'!K302+'B09'!K302+'B10'!K302</f>
        <v>0</v>
      </c>
    </row>
    <row r="303" spans="1:14">
      <c r="A303" s="125" t="str">
        <f>'Obra Civil'!A315</f>
        <v>19.1</v>
      </c>
      <c r="B303" s="291" t="str">
        <f>'Obra Civil'!B315</f>
        <v>CAPTAÇÃO</v>
      </c>
      <c r="C303" s="292"/>
      <c r="D303" s="293"/>
      <c r="E303" s="129"/>
      <c r="F303" s="130"/>
      <c r="G303" s="131"/>
      <c r="H303" s="132"/>
      <c r="I303" s="132"/>
      <c r="J303" s="132"/>
      <c r="K303" s="132"/>
      <c r="L303" s="133">
        <f t="shared" si="37"/>
        <v>0</v>
      </c>
      <c r="M303" s="142">
        <f>'B01'!K303+'B02'!K303+'B03'!K303+'B04'!K303+'B0 5'!K303+'B06'!K303+'B07'!K303+'B08'!K303+'B09'!K303+'B10'!K303</f>
        <v>0</v>
      </c>
    </row>
    <row r="304" spans="1:14">
      <c r="A304" s="128" t="str">
        <f>'Obra Civil'!A316</f>
        <v>19.1.1</v>
      </c>
      <c r="B304" s="271" t="str">
        <f>'Obra Civil'!B316</f>
        <v>Fita de alumínio 7/8"x1/8"x 6m, instaladas conforme projeto</v>
      </c>
      <c r="C304" s="272"/>
      <c r="D304" s="273"/>
      <c r="E304" s="129" t="str">
        <f>'Obra Civil'!C316</f>
        <v>un</v>
      </c>
      <c r="F304" s="130">
        <f>'Obra Civil'!G316</f>
        <v>12.56</v>
      </c>
      <c r="G304" s="131">
        <f>'Obra Civil'!D316</f>
        <v>58</v>
      </c>
      <c r="H304" s="132">
        <v>0</v>
      </c>
      <c r="I304" s="132">
        <v>0</v>
      </c>
      <c r="J304" s="132">
        <f>F304*G304</f>
        <v>728.48</v>
      </c>
      <c r="K304" s="132">
        <f>H304*F304</f>
        <v>0</v>
      </c>
      <c r="L304" s="133">
        <f t="shared" si="37"/>
        <v>0</v>
      </c>
      <c r="M304" s="142">
        <f>'B01'!K304+'B02'!K304+'B03'!K304+'B04'!K304+'B0 5'!K304+'B06'!K304+'B07'!K304+'B08'!K304+'B09'!K304+'B10'!K304</f>
        <v>0</v>
      </c>
    </row>
    <row r="305" spans="1:13">
      <c r="A305" s="128" t="str">
        <f>'Obra Civil'!A317</f>
        <v>19.1.2</v>
      </c>
      <c r="B305" s="271" t="str">
        <f>'Obra Civil'!B317</f>
        <v>Terminal aéreo de alumínio 7/8"x1/8"x600mm fixação com chapa de encosto horizontal</v>
      </c>
      <c r="C305" s="272"/>
      <c r="D305" s="273"/>
      <c r="E305" s="129" t="str">
        <f>'Obra Civil'!C317</f>
        <v>un</v>
      </c>
      <c r="F305" s="130">
        <f>'Obra Civil'!G317</f>
        <v>30.68</v>
      </c>
      <c r="G305" s="131">
        <f>'Obra Civil'!D317</f>
        <v>33</v>
      </c>
      <c r="H305" s="132">
        <v>0</v>
      </c>
      <c r="I305" s="132">
        <v>0</v>
      </c>
      <c r="J305" s="132">
        <f>F305*G305</f>
        <v>1012.4399999999999</v>
      </c>
      <c r="K305" s="132">
        <f>H305*F305</f>
        <v>0</v>
      </c>
      <c r="L305" s="133">
        <f t="shared" si="37"/>
        <v>0</v>
      </c>
      <c r="M305" s="142">
        <f>'B01'!K305+'B02'!K305+'B03'!K305+'B04'!K305+'B0 5'!K305+'B06'!K305+'B07'!K305+'B08'!K305+'B09'!K305+'B10'!K305</f>
        <v>0</v>
      </c>
    </row>
    <row r="306" spans="1:13">
      <c r="A306" s="128" t="str">
        <f>'Obra Civil'!A318</f>
        <v>19.1.3</v>
      </c>
      <c r="B306" s="271" t="str">
        <f>'Obra Civil'!B318</f>
        <v>Curva 90º em fita de alumínio 7/8" x 1/8"</v>
      </c>
      <c r="C306" s="272"/>
      <c r="D306" s="273"/>
      <c r="E306" s="129" t="str">
        <f>'Obra Civil'!C318</f>
        <v>un</v>
      </c>
      <c r="F306" s="130">
        <f>'Obra Civil'!G318</f>
        <v>5.48</v>
      </c>
      <c r="G306" s="131">
        <f>'Obra Civil'!D318</f>
        <v>22</v>
      </c>
      <c r="H306" s="132">
        <v>0</v>
      </c>
      <c r="I306" s="132">
        <v>0</v>
      </c>
      <c r="J306" s="132">
        <f>F306*G306</f>
        <v>120.56</v>
      </c>
      <c r="K306" s="132">
        <f>H306*F306</f>
        <v>0</v>
      </c>
      <c r="L306" s="133">
        <f t="shared" si="37"/>
        <v>0</v>
      </c>
      <c r="M306" s="142">
        <f>'B01'!K306+'B02'!K306+'B03'!K306+'B04'!K306+'B0 5'!K306+'B06'!K306+'B07'!K306+'B08'!K306+'B09'!K306+'B10'!K306</f>
        <v>0</v>
      </c>
    </row>
    <row r="307" spans="1:13">
      <c r="A307" s="128" t="str">
        <f>'Obra Civil'!A319</f>
        <v>19.1.4</v>
      </c>
      <c r="B307" s="271" t="str">
        <f>'Obra Civil'!B319</f>
        <v>Pára-raios tipo Franklin em aço inox 3 pontas em haste de 3 m. x 1.1/2" tipo simples</v>
      </c>
      <c r="C307" s="272"/>
      <c r="D307" s="273"/>
      <c r="E307" s="129" t="str">
        <f>'Obra Civil'!C319</f>
        <v>un</v>
      </c>
      <c r="F307" s="130">
        <f>'Obra Civil'!G319</f>
        <v>45.67</v>
      </c>
      <c r="G307" s="131">
        <f>'Obra Civil'!D319</f>
        <v>1</v>
      </c>
      <c r="H307" s="132">
        <v>0</v>
      </c>
      <c r="I307" s="132">
        <v>0</v>
      </c>
      <c r="J307" s="132">
        <f>F307*G307</f>
        <v>45.67</v>
      </c>
      <c r="K307" s="132">
        <f>H307*F307</f>
        <v>0</v>
      </c>
      <c r="L307" s="133">
        <f t="shared" si="37"/>
        <v>0</v>
      </c>
      <c r="M307" s="142">
        <f>'B01'!K307+'B02'!K307+'B03'!K307+'B04'!K307+'B0 5'!K307+'B06'!K307+'B07'!K307+'B08'!K307+'B09'!K307+'B10'!K307</f>
        <v>0</v>
      </c>
    </row>
    <row r="308" spans="1:13">
      <c r="A308" s="125" t="str">
        <f>'Obra Civil'!A320</f>
        <v>19.2</v>
      </c>
      <c r="B308" s="291" t="str">
        <f>'Obra Civil'!B320</f>
        <v>CONDUTORES DE DESCIDA</v>
      </c>
      <c r="C308" s="292"/>
      <c r="D308" s="293"/>
      <c r="E308" s="129"/>
      <c r="F308" s="130"/>
      <c r="G308" s="131"/>
      <c r="H308" s="132"/>
      <c r="I308" s="132"/>
      <c r="J308" s="132"/>
      <c r="K308" s="132"/>
      <c r="L308" s="133">
        <f t="shared" si="37"/>
        <v>0</v>
      </c>
      <c r="M308" s="142">
        <f>'B01'!K308+'B02'!K308+'B03'!K308+'B04'!K308+'B0 5'!K308+'B06'!K308+'B07'!K308+'B08'!K308+'B09'!K308+'B10'!K308</f>
        <v>0</v>
      </c>
    </row>
    <row r="309" spans="1:13">
      <c r="A309" s="128" t="str">
        <f>'Obra Civil'!A321</f>
        <v>19.2.1</v>
      </c>
      <c r="B309" s="271" t="str">
        <f>'Obra Civil'!B321</f>
        <v xml:space="preserve">Condulete de inspeção c/ tampa em PVC 1" </v>
      </c>
      <c r="C309" s="272"/>
      <c r="D309" s="273"/>
      <c r="E309" s="129" t="str">
        <f>'Obra Civil'!C321</f>
        <v>un</v>
      </c>
      <c r="F309" s="130">
        <f>'Obra Civil'!G321</f>
        <v>16.32</v>
      </c>
      <c r="G309" s="131">
        <f>'Obra Civil'!D321</f>
        <v>17</v>
      </c>
      <c r="H309" s="132">
        <v>0</v>
      </c>
      <c r="I309" s="132">
        <v>0</v>
      </c>
      <c r="J309" s="132">
        <f t="shared" ref="J309:J315" si="43">F309*G309</f>
        <v>277.44</v>
      </c>
      <c r="K309" s="132">
        <f t="shared" ref="K309:K315" si="44">H309*F309</f>
        <v>0</v>
      </c>
      <c r="L309" s="133">
        <f t="shared" si="37"/>
        <v>0</v>
      </c>
      <c r="M309" s="142">
        <f>'B01'!K309+'B02'!K309+'B03'!K309+'B04'!K309+'B0 5'!K309+'B06'!K309+'B07'!K309+'B08'!K309+'B09'!K309+'B10'!K309</f>
        <v>0</v>
      </c>
    </row>
    <row r="310" spans="1:13">
      <c r="A310" s="128" t="str">
        <f>'Obra Civil'!A322</f>
        <v>19.2.2</v>
      </c>
      <c r="B310" s="271" t="str">
        <f>'Obra Civil'!B322</f>
        <v>Conector de medição em bronze</v>
      </c>
      <c r="C310" s="272"/>
      <c r="D310" s="273"/>
      <c r="E310" s="129" t="str">
        <f>'Obra Civil'!C322</f>
        <v>un</v>
      </c>
      <c r="F310" s="130">
        <f>'Obra Civil'!G322</f>
        <v>14.32</v>
      </c>
      <c r="G310" s="131">
        <f>'Obra Civil'!D322</f>
        <v>17</v>
      </c>
      <c r="H310" s="132">
        <v>0</v>
      </c>
      <c r="I310" s="132">
        <v>0</v>
      </c>
      <c r="J310" s="132">
        <f t="shared" si="43"/>
        <v>243.44</v>
      </c>
      <c r="K310" s="132">
        <f t="shared" si="44"/>
        <v>0</v>
      </c>
      <c r="L310" s="133">
        <f t="shared" si="37"/>
        <v>0</v>
      </c>
      <c r="M310" s="142">
        <f>'B01'!K310+'B02'!K310+'B03'!K310+'B04'!K310+'B0 5'!K310+'B06'!K310+'B07'!K310+'B08'!K310+'B09'!K310+'B10'!K310</f>
        <v>0</v>
      </c>
    </row>
    <row r="311" spans="1:13">
      <c r="A311" s="128" t="str">
        <f>'Obra Civil'!A323</f>
        <v>19.2.3</v>
      </c>
      <c r="B311" s="271" t="str">
        <f>'Obra Civil'!B323</f>
        <v>Abraçadeira tipo "U" simples 1"</v>
      </c>
      <c r="C311" s="272"/>
      <c r="D311" s="273"/>
      <c r="E311" s="129" t="str">
        <f>'Obra Civil'!C323</f>
        <v>un</v>
      </c>
      <c r="F311" s="130">
        <f>'Obra Civil'!G323</f>
        <v>3.25</v>
      </c>
      <c r="G311" s="131">
        <f>'Obra Civil'!D323</f>
        <v>68</v>
      </c>
      <c r="H311" s="132">
        <v>0</v>
      </c>
      <c r="I311" s="132">
        <v>0</v>
      </c>
      <c r="J311" s="132">
        <f t="shared" si="43"/>
        <v>221</v>
      </c>
      <c r="K311" s="132">
        <f t="shared" si="44"/>
        <v>0</v>
      </c>
      <c r="L311" s="133">
        <f t="shared" si="37"/>
        <v>0</v>
      </c>
      <c r="M311" s="142">
        <f>'B01'!K311+'B02'!K311+'B03'!K311+'B04'!K311+'B0 5'!K311+'B06'!K311+'B07'!K311+'B08'!K311+'B09'!K311+'B10'!K311</f>
        <v>0</v>
      </c>
    </row>
    <row r="312" spans="1:13">
      <c r="A312" s="128" t="str">
        <f>'Obra Civil'!A324</f>
        <v>19.2.4</v>
      </c>
      <c r="B312" s="271" t="str">
        <f>'Obra Civil'!B324</f>
        <v>Eletroduto roscável pvc 1" x 3,0m.</v>
      </c>
      <c r="C312" s="272"/>
      <c r="D312" s="273"/>
      <c r="E312" s="129" t="str">
        <f>'Obra Civil'!C324</f>
        <v>un</v>
      </c>
      <c r="F312" s="130">
        <f>'Obra Civil'!G324</f>
        <v>2.74</v>
      </c>
      <c r="G312" s="131">
        <f>'Obra Civil'!D324</f>
        <v>17</v>
      </c>
      <c r="H312" s="132">
        <v>0</v>
      </c>
      <c r="I312" s="132">
        <v>0</v>
      </c>
      <c r="J312" s="132">
        <f t="shared" si="43"/>
        <v>46.580000000000005</v>
      </c>
      <c r="K312" s="132">
        <f t="shared" si="44"/>
        <v>0</v>
      </c>
      <c r="L312" s="133">
        <f t="shared" si="37"/>
        <v>0</v>
      </c>
      <c r="M312" s="142">
        <f>'B01'!K312+'B02'!K312+'B03'!K312+'B04'!K312+'B0 5'!K312+'B06'!K312+'B07'!K312+'B08'!K312+'B09'!K312+'B10'!K312</f>
        <v>0</v>
      </c>
    </row>
    <row r="313" spans="1:13">
      <c r="A313" s="128" t="str">
        <f>'Obra Civil'!A325</f>
        <v>19.2.5</v>
      </c>
      <c r="B313" s="271" t="str">
        <f>'Obra Civil'!B325</f>
        <v>Cordoalha de cobre nu 35 mm2</v>
      </c>
      <c r="C313" s="272"/>
      <c r="D313" s="273"/>
      <c r="E313" s="129" t="str">
        <f>'Obra Civil'!C325</f>
        <v>m</v>
      </c>
      <c r="F313" s="130">
        <f>'Obra Civil'!G325</f>
        <v>20.71</v>
      </c>
      <c r="G313" s="131">
        <f>'Obra Civil'!D325</f>
        <v>118</v>
      </c>
      <c r="H313" s="132">
        <v>0</v>
      </c>
      <c r="I313" s="132">
        <v>0</v>
      </c>
      <c r="J313" s="132">
        <f t="shared" si="43"/>
        <v>2443.7800000000002</v>
      </c>
      <c r="K313" s="132">
        <f t="shared" si="44"/>
        <v>0</v>
      </c>
      <c r="L313" s="133">
        <f t="shared" si="37"/>
        <v>0</v>
      </c>
      <c r="M313" s="142">
        <f>'B01'!K313+'B02'!K313+'B03'!K313+'B04'!K313+'B0 5'!K313+'B06'!K313+'B07'!K313+'B08'!K313+'B09'!K313+'B10'!K313</f>
        <v>0</v>
      </c>
    </row>
    <row r="314" spans="1:13">
      <c r="A314" s="128" t="str">
        <f>'Obra Civil'!A326</f>
        <v>19.2.6</v>
      </c>
      <c r="B314" s="271" t="str">
        <f>'Obra Civil'!B326</f>
        <v>Isolador simples com chapa de encosto h=100 mm</v>
      </c>
      <c r="C314" s="272"/>
      <c r="D314" s="273"/>
      <c r="E314" s="129" t="str">
        <f>'Obra Civil'!C326</f>
        <v>un</v>
      </c>
      <c r="F314" s="130">
        <f>'Obra Civil'!G326</f>
        <v>8.35</v>
      </c>
      <c r="G314" s="131">
        <f>'Obra Civil'!D326</f>
        <v>5</v>
      </c>
      <c r="H314" s="132">
        <v>0</v>
      </c>
      <c r="I314" s="132">
        <v>0</v>
      </c>
      <c r="J314" s="132">
        <f t="shared" si="43"/>
        <v>41.75</v>
      </c>
      <c r="K314" s="132">
        <f t="shared" si="44"/>
        <v>0</v>
      </c>
      <c r="L314" s="133">
        <f t="shared" si="37"/>
        <v>0</v>
      </c>
      <c r="M314" s="142">
        <f>'B01'!K314+'B02'!K314+'B03'!K314+'B04'!K314+'B0 5'!K314+'B06'!K314+'B07'!K314+'B08'!K314+'B09'!K314+'B10'!K314</f>
        <v>0</v>
      </c>
    </row>
    <row r="315" spans="1:13">
      <c r="A315" s="128" t="str">
        <f>'Obra Civil'!A327</f>
        <v>19.2.7</v>
      </c>
      <c r="B315" s="271" t="str">
        <f>'Obra Civil'!B327</f>
        <v>Isolador simples para quinas 90º com chapa de encosto h=100 mm</v>
      </c>
      <c r="C315" s="272"/>
      <c r="D315" s="273"/>
      <c r="E315" s="129" t="str">
        <f>'Obra Civil'!C327</f>
        <v>un</v>
      </c>
      <c r="F315" s="130">
        <f>'Obra Civil'!G327</f>
        <v>12.35</v>
      </c>
      <c r="G315" s="131">
        <f>'Obra Civil'!D327</f>
        <v>1</v>
      </c>
      <c r="H315" s="132">
        <v>0</v>
      </c>
      <c r="I315" s="132">
        <v>0</v>
      </c>
      <c r="J315" s="132">
        <f t="shared" si="43"/>
        <v>12.35</v>
      </c>
      <c r="K315" s="132">
        <f t="shared" si="44"/>
        <v>0</v>
      </c>
      <c r="L315" s="133">
        <f t="shared" si="37"/>
        <v>0</v>
      </c>
      <c r="M315" s="142">
        <f>'B01'!K315+'B02'!K315+'B03'!K315+'B04'!K315+'B0 5'!K315+'B06'!K315+'B07'!K315+'B08'!K315+'B09'!K315+'B10'!K315</f>
        <v>0</v>
      </c>
    </row>
    <row r="316" spans="1:13">
      <c r="A316" s="125" t="str">
        <f>'Obra Civil'!A328</f>
        <v>19.3</v>
      </c>
      <c r="B316" s="291" t="str">
        <f>'Obra Civil'!B328</f>
        <v>ATERRAMENTO E EQUIPOTENCIALIZAÇÃO</v>
      </c>
      <c r="C316" s="292"/>
      <c r="D316" s="293"/>
      <c r="E316" s="129"/>
      <c r="F316" s="130"/>
      <c r="G316" s="131"/>
      <c r="H316" s="132"/>
      <c r="I316" s="132"/>
      <c r="J316" s="132"/>
      <c r="K316" s="132"/>
      <c r="L316" s="133">
        <f t="shared" si="37"/>
        <v>0</v>
      </c>
      <c r="M316" s="142">
        <f>'B01'!K316+'B02'!K316+'B03'!K316+'B04'!K316+'B0 5'!K316+'B06'!K316+'B07'!K316+'B08'!K316+'B09'!K316+'B10'!K316</f>
        <v>0</v>
      </c>
    </row>
    <row r="317" spans="1:13">
      <c r="A317" s="128" t="str">
        <f>'Obra Civil'!A329</f>
        <v>19.3.1</v>
      </c>
      <c r="B317" s="271" t="str">
        <f>'Obra Civil'!B329</f>
        <v>Haste tipo coopperweld 5/8" x 3,00m.</v>
      </c>
      <c r="C317" s="272"/>
      <c r="D317" s="273"/>
      <c r="E317" s="129" t="str">
        <f>'Obra Civil'!C329</f>
        <v>un</v>
      </c>
      <c r="F317" s="130">
        <f>'Obra Civil'!G329</f>
        <v>39.479999999999997</v>
      </c>
      <c r="G317" s="131">
        <f>'Obra Civil'!D329</f>
        <v>19</v>
      </c>
      <c r="H317" s="132">
        <v>0</v>
      </c>
      <c r="I317" s="132">
        <v>0</v>
      </c>
      <c r="J317" s="132">
        <f>F317*G317</f>
        <v>750.11999999999989</v>
      </c>
      <c r="K317" s="132">
        <f>H317*F317</f>
        <v>0</v>
      </c>
      <c r="L317" s="133">
        <f t="shared" ref="L317:L328" si="45">I317*F317</f>
        <v>0</v>
      </c>
      <c r="M317" s="142">
        <f>'B01'!K317+'B02'!K317+'B03'!K317+'B04'!K317+'B0 5'!K317+'B06'!K317+'B07'!K317+'B08'!K317+'B09'!K317+'B10'!K317</f>
        <v>0</v>
      </c>
    </row>
    <row r="318" spans="1:13">
      <c r="A318" s="128" t="str">
        <f>'Obra Civil'!A330</f>
        <v>19.3.2</v>
      </c>
      <c r="B318" s="271" t="str">
        <f>'Obra Civil'!B330</f>
        <v>Cordoalha de cobre nu 50 mm2</v>
      </c>
      <c r="C318" s="272"/>
      <c r="D318" s="273"/>
      <c r="E318" s="129" t="str">
        <f>'Obra Civil'!C330</f>
        <v>m</v>
      </c>
      <c r="F318" s="130">
        <f>'Obra Civil'!G330</f>
        <v>34.25</v>
      </c>
      <c r="G318" s="131">
        <f>'Obra Civil'!D330</f>
        <v>168</v>
      </c>
      <c r="H318" s="132">
        <v>0</v>
      </c>
      <c r="I318" s="132">
        <v>0</v>
      </c>
      <c r="J318" s="132">
        <f>F318*G318</f>
        <v>5754</v>
      </c>
      <c r="K318" s="132">
        <f>H318*F318</f>
        <v>0</v>
      </c>
      <c r="L318" s="133">
        <f t="shared" si="45"/>
        <v>0</v>
      </c>
      <c r="M318" s="142">
        <f>'B01'!K318+'B02'!K318+'B03'!K318+'B04'!K318+'B0 5'!K318+'B06'!K318+'B07'!K318+'B08'!K318+'B09'!K318+'B10'!K318</f>
        <v>0</v>
      </c>
    </row>
    <row r="319" spans="1:13" ht="14.25" customHeight="1">
      <c r="A319" s="128" t="str">
        <f>'Obra Civil'!A331</f>
        <v>19.3.3</v>
      </c>
      <c r="B319" s="271" t="str">
        <f>'Obra Civil'!B331</f>
        <v>Caixa de inspeção, PVC de 12", com tampa de aço galvanizado,conforme detalhe no projeto</v>
      </c>
      <c r="C319" s="272"/>
      <c r="D319" s="273"/>
      <c r="E319" s="129" t="str">
        <f>'Obra Civil'!C331</f>
        <v>un</v>
      </c>
      <c r="F319" s="130">
        <f>'Obra Civil'!G331</f>
        <v>28.74</v>
      </c>
      <c r="G319" s="131">
        <f>'Obra Civil'!D331</f>
        <v>5</v>
      </c>
      <c r="H319" s="132">
        <v>0</v>
      </c>
      <c r="I319" s="132">
        <v>0</v>
      </c>
      <c r="J319" s="132">
        <f>F319*G319</f>
        <v>143.69999999999999</v>
      </c>
      <c r="K319" s="132">
        <f>H319*F319</f>
        <v>0</v>
      </c>
      <c r="L319" s="133">
        <f t="shared" si="45"/>
        <v>0</v>
      </c>
      <c r="M319" s="142">
        <f>'B01'!K319+'B02'!K319+'B03'!K319+'B04'!K319+'B0 5'!K319+'B06'!K319+'B07'!K319+'B08'!K319+'B09'!K319+'B10'!K319</f>
        <v>0</v>
      </c>
    </row>
    <row r="320" spans="1:13">
      <c r="A320" s="128" t="str">
        <f>'Obra Civil'!A332</f>
        <v>19.3.4</v>
      </c>
      <c r="B320" s="271" t="str">
        <f>'Obra Civil'!B332</f>
        <v>Conector  de bronze para haste de 5/8" e cabo de 50 mm²</v>
      </c>
      <c r="C320" s="272"/>
      <c r="D320" s="273"/>
      <c r="E320" s="129" t="str">
        <f>'Obra Civil'!C332</f>
        <v>un</v>
      </c>
      <c r="F320" s="130">
        <f>'Obra Civil'!G332</f>
        <v>10.130000000000001</v>
      </c>
      <c r="G320" s="131">
        <f>'Obra Civil'!D332</f>
        <v>19</v>
      </c>
      <c r="H320" s="132">
        <v>0</v>
      </c>
      <c r="I320" s="132">
        <v>0</v>
      </c>
      <c r="J320" s="132">
        <f>F320*G320</f>
        <v>192.47000000000003</v>
      </c>
      <c r="K320" s="132">
        <f>H320*F320</f>
        <v>0</v>
      </c>
      <c r="L320" s="133">
        <f t="shared" si="45"/>
        <v>0</v>
      </c>
      <c r="M320" s="142">
        <f>'B01'!K320+'B02'!K320+'B03'!K320+'B04'!K320+'B0 5'!K320+'B06'!K320+'B07'!K320+'B08'!K320+'B09'!K320+'B10'!K320</f>
        <v>0</v>
      </c>
    </row>
    <row r="321" spans="1:15">
      <c r="A321" s="128" t="str">
        <f>'Obra Civil'!A333</f>
        <v>19.3.5</v>
      </c>
      <c r="B321" s="271" t="str">
        <f>'Obra Civil'!B333</f>
        <v>Tela para equipotencialização em inox 300mm x 1,4mm para casa de gás</v>
      </c>
      <c r="C321" s="272"/>
      <c r="D321" s="273"/>
      <c r="E321" s="129" t="str">
        <f>'Obra Civil'!C333</f>
        <v>m</v>
      </c>
      <c r="F321" s="130">
        <f>'Obra Civil'!G333</f>
        <v>78.599999999999994</v>
      </c>
      <c r="G321" s="131">
        <f>'Obra Civil'!D333</f>
        <v>1.9</v>
      </c>
      <c r="H321" s="132">
        <v>0</v>
      </c>
      <c r="I321" s="132">
        <v>0</v>
      </c>
      <c r="J321" s="132">
        <f>F321*G321</f>
        <v>149.33999999999997</v>
      </c>
      <c r="K321" s="132">
        <f>H321*F321</f>
        <v>0</v>
      </c>
      <c r="L321" s="133">
        <f t="shared" si="45"/>
        <v>0</v>
      </c>
      <c r="M321" s="142">
        <f>'B01'!K321+'B02'!K321+'B03'!K321+'B04'!K321+'B0 5'!K321+'B06'!K321+'B07'!K321+'B08'!K321+'B09'!K321+'B10'!K321</f>
        <v>0</v>
      </c>
    </row>
    <row r="322" spans="1:15">
      <c r="A322" s="143" t="str">
        <f>'Obra Civil'!A335</f>
        <v>20.0</v>
      </c>
      <c r="B322" s="268" t="str">
        <f>'Obra Civil'!B335</f>
        <v>SERVIÇOS DIVERSOS</v>
      </c>
      <c r="C322" s="269"/>
      <c r="D322" s="270"/>
      <c r="E322" s="146"/>
      <c r="F322" s="147"/>
      <c r="G322" s="148"/>
      <c r="H322" s="149"/>
      <c r="I322" s="149"/>
      <c r="J322" s="149"/>
      <c r="K322" s="149"/>
      <c r="L322" s="150">
        <f t="shared" si="45"/>
        <v>0</v>
      </c>
      <c r="M322" s="142">
        <f>'B01'!K322+'B02'!K322+'B03'!K322+'B04'!K322+'B0 5'!K322+'B06'!K322+'B07'!K322+'B08'!K322+'B09'!K322+'B10'!K322</f>
        <v>0</v>
      </c>
    </row>
    <row r="323" spans="1:15">
      <c r="A323" s="128" t="str">
        <f>'Obra Civil'!A336</f>
        <v>20.1.1</v>
      </c>
      <c r="B323" s="271" t="str">
        <f>'Obra Civil'!B336</f>
        <v>Grama - fornecimento e plantio (inclusive camada de terra vegetal - 3,0 cm)</v>
      </c>
      <c r="C323" s="272"/>
      <c r="D323" s="273"/>
      <c r="E323" s="129" t="str">
        <f>'Obra Civil'!C336</f>
        <v>m²</v>
      </c>
      <c r="F323" s="130">
        <f>'Obra Civil'!G336</f>
        <v>8.6300000000000008</v>
      </c>
      <c r="G323" s="131">
        <f>'Obra Civil'!D336</f>
        <v>400</v>
      </c>
      <c r="H323" s="132">
        <v>0</v>
      </c>
      <c r="I323" s="132">
        <v>0</v>
      </c>
      <c r="J323" s="132">
        <f>F323*G323</f>
        <v>3452.0000000000005</v>
      </c>
      <c r="K323" s="132">
        <f>H323*F323</f>
        <v>0</v>
      </c>
      <c r="L323" s="133">
        <f t="shared" si="45"/>
        <v>0</v>
      </c>
      <c r="M323" s="142">
        <f>'B01'!K323+'B02'!K323+'B03'!K323+'B04'!K323+'B0 5'!K323+'B06'!K323+'B07'!K323+'B08'!K323+'B09'!K323+'B10'!K323</f>
        <v>0</v>
      </c>
    </row>
    <row r="324" spans="1:15">
      <c r="A324" s="128" t="str">
        <f>'Obra Civil'!A337</f>
        <v>20.1.2</v>
      </c>
      <c r="B324" s="271" t="str">
        <f>'Obra Civil'!B337</f>
        <v>Banco em concreto armado tipo 1 (1,30x0,40m), conforme projeto</v>
      </c>
      <c r="C324" s="272"/>
      <c r="D324" s="273"/>
      <c r="E324" s="129" t="str">
        <f>'Obra Civil'!C337</f>
        <v>un</v>
      </c>
      <c r="F324" s="130">
        <f>'Obra Civil'!G337</f>
        <v>96.74</v>
      </c>
      <c r="G324" s="131">
        <f>'Obra Civil'!D337</f>
        <v>11</v>
      </c>
      <c r="H324" s="132">
        <v>0</v>
      </c>
      <c r="I324" s="132">
        <v>0</v>
      </c>
      <c r="J324" s="132">
        <f>F324*G324</f>
        <v>1064.1399999999999</v>
      </c>
      <c r="K324" s="132">
        <f>H324*F324</f>
        <v>0</v>
      </c>
      <c r="L324" s="133">
        <f t="shared" si="45"/>
        <v>0</v>
      </c>
      <c r="M324" s="142">
        <f>'B01'!K324+'B02'!K324+'B03'!K324+'B04'!K324+'B0 5'!K324+'B06'!K324+'B07'!K324+'B08'!K324+'B09'!K324+'B10'!K324</f>
        <v>0</v>
      </c>
    </row>
    <row r="325" spans="1:15">
      <c r="A325" s="128" t="str">
        <f>'Obra Civil'!A338</f>
        <v>20.1.3</v>
      </c>
      <c r="B325" s="271" t="str">
        <f>'Obra Civil'!B338</f>
        <v>Banco em concreto armado tipo 2 (2,80x0,40m), conforme projeto</v>
      </c>
      <c r="C325" s="272"/>
      <c r="D325" s="273"/>
      <c r="E325" s="129" t="str">
        <f>'Obra Civil'!C338</f>
        <v>un</v>
      </c>
      <c r="F325" s="130">
        <f>'Obra Civil'!G338</f>
        <v>201.44</v>
      </c>
      <c r="G325" s="131">
        <f>'Obra Civil'!D338</f>
        <v>5</v>
      </c>
      <c r="H325" s="132">
        <v>0</v>
      </c>
      <c r="I325" s="132">
        <v>0</v>
      </c>
      <c r="J325" s="132">
        <f>F325*G325</f>
        <v>1007.2</v>
      </c>
      <c r="K325" s="132">
        <f>H325*F325</f>
        <v>0</v>
      </c>
      <c r="L325" s="133">
        <f t="shared" si="45"/>
        <v>0</v>
      </c>
      <c r="M325" s="142">
        <f>'B01'!K325+'B02'!K325+'B03'!K325+'B04'!K325+'B0 5'!K325+'B06'!K325+'B07'!K325+'B08'!K325+'B09'!K325+'B10'!K325</f>
        <v>0</v>
      </c>
    </row>
    <row r="326" spans="1:15" ht="13.5" customHeight="1">
      <c r="A326" s="128" t="str">
        <f>'Obra Civil'!A339</f>
        <v>20.1.4</v>
      </c>
      <c r="B326" s="271" t="str">
        <f>'Obra Civil'!B339</f>
        <v>Mastros para bandeiras em tubo ferro galvanizado telescópico (alt= 7m (3mx2" + 4mx1 1/2")</v>
      </c>
      <c r="C326" s="272"/>
      <c r="D326" s="273"/>
      <c r="E326" s="129" t="str">
        <f>'Obra Civil'!C339</f>
        <v>un</v>
      </c>
      <c r="F326" s="130">
        <f>'Obra Civil'!G339</f>
        <v>243.18</v>
      </c>
      <c r="G326" s="131">
        <f>'Obra Civil'!D339</f>
        <v>3</v>
      </c>
      <c r="H326" s="132">
        <v>0</v>
      </c>
      <c r="I326" s="132">
        <v>0</v>
      </c>
      <c r="J326" s="132">
        <f>F326*G326</f>
        <v>729.54</v>
      </c>
      <c r="K326" s="132">
        <f>H326*F326</f>
        <v>0</v>
      </c>
      <c r="L326" s="133">
        <f t="shared" si="45"/>
        <v>0</v>
      </c>
      <c r="M326" s="142">
        <f>'B01'!K326+'B02'!K326+'B03'!K326+'B04'!K326+'B0 5'!K326+'B06'!K326+'B07'!K326+'B08'!K326+'B09'!K326+'B10'!K326</f>
        <v>0</v>
      </c>
    </row>
    <row r="327" spans="1:15">
      <c r="A327" s="143" t="str">
        <f>'Obra Civil'!A341</f>
        <v>21.0</v>
      </c>
      <c r="B327" s="268" t="str">
        <f>'Obra Civil'!B341</f>
        <v>SERVIÇOS FINAIS</v>
      </c>
      <c r="C327" s="269"/>
      <c r="D327" s="270"/>
      <c r="E327" s="146"/>
      <c r="F327" s="147"/>
      <c r="G327" s="148"/>
      <c r="H327" s="149"/>
      <c r="I327" s="149"/>
      <c r="J327" s="149"/>
      <c r="K327" s="149"/>
      <c r="L327" s="150">
        <f t="shared" si="45"/>
        <v>0</v>
      </c>
      <c r="M327" s="142">
        <f>'B01'!K327+'B02'!K327+'B03'!K327+'B04'!K327+'B0 5'!K327+'B06'!K327+'B07'!K327+'B08'!K327+'B09'!K327+'B10'!K327</f>
        <v>0</v>
      </c>
    </row>
    <row r="328" spans="1:15" ht="12" customHeight="1">
      <c r="A328" s="128" t="str">
        <f>'Obra Civil'!A342</f>
        <v>21.1.1</v>
      </c>
      <c r="B328" s="271" t="str">
        <f>'Obra Civil'!B342</f>
        <v>Limpeza final da obra</v>
      </c>
      <c r="C328" s="272"/>
      <c r="D328" s="273"/>
      <c r="E328" s="129" t="str">
        <f>'Obra Civil'!C342</f>
        <v>m²</v>
      </c>
      <c r="F328" s="130">
        <f>'Obra Civil'!G342</f>
        <v>1.1299999999999999</v>
      </c>
      <c r="G328" s="131">
        <f>'Obra Civil'!D342</f>
        <v>564.5</v>
      </c>
      <c r="H328" s="132">
        <v>0</v>
      </c>
      <c r="I328" s="132">
        <v>0</v>
      </c>
      <c r="J328" s="132">
        <f>F328*G328</f>
        <v>637.88499999999999</v>
      </c>
      <c r="K328" s="132">
        <f>H328*F328</f>
        <v>0</v>
      </c>
      <c r="L328" s="133">
        <f t="shared" si="45"/>
        <v>0</v>
      </c>
      <c r="M328" s="142">
        <f>'B01'!K328+'B02'!K328+'B03'!K328+'B04'!K328+'B0 5'!K328+'B06'!K328+'B07'!K328+'B08'!K328+'B09'!K328+'B10'!K328</f>
        <v>0</v>
      </c>
    </row>
    <row r="329" spans="1:15" ht="21" customHeight="1">
      <c r="A329" s="128"/>
      <c r="B329" s="294"/>
      <c r="C329" s="295"/>
      <c r="D329" s="296"/>
      <c r="E329" s="129"/>
      <c r="F329" s="130"/>
      <c r="G329" s="134"/>
      <c r="H329" s="134"/>
      <c r="I329" s="132"/>
      <c r="J329" s="132"/>
      <c r="K329" s="132"/>
      <c r="L329" s="133"/>
      <c r="M329" s="142">
        <f>'B01'!K329+'B02'!K329+'B03'!K329+'B04'!K329+'B0 5'!K329+'B06'!K329+'B07'!K329+'B08'!K329+'B09'!K329+'B10'!K329</f>
        <v>0</v>
      </c>
    </row>
    <row r="330" spans="1:15" ht="10.5" customHeight="1" thickBot="1">
      <c r="A330" s="135"/>
      <c r="B330" s="310"/>
      <c r="C330" s="311"/>
      <c r="D330" s="312"/>
      <c r="E330" s="126"/>
      <c r="F330" s="126"/>
      <c r="G330" s="126"/>
      <c r="H330" s="126"/>
      <c r="I330" s="126"/>
      <c r="J330" s="126"/>
      <c r="K330" s="126"/>
      <c r="L330" s="127"/>
      <c r="M330" s="142">
        <f>'B01'!K330+'B02'!K330+'B03'!K330+'B04'!K330+'B0 5'!K330+'B06'!K330+'B07'!K330+'B08'!K330+'B09'!K330+'B10'!K330</f>
        <v>0</v>
      </c>
    </row>
    <row r="331" spans="1:15" ht="13.5" thickBot="1">
      <c r="A331" s="313" t="s">
        <v>0</v>
      </c>
      <c r="B331" s="314"/>
      <c r="C331" s="314"/>
      <c r="D331" s="314"/>
      <c r="E331" s="315"/>
      <c r="F331" s="315"/>
      <c r="G331" s="315"/>
      <c r="H331" s="136"/>
      <c r="I331" s="136"/>
      <c r="J331" s="137">
        <f>SUM(J15:J329)</f>
        <v>657764.76730001613</v>
      </c>
      <c r="K331" s="137">
        <f>SUM(K15:K329)</f>
        <v>48721.2116393994</v>
      </c>
      <c r="L331" s="173">
        <f>SUM(L15:L330)-0.03</f>
        <v>524289.7529847793</v>
      </c>
      <c r="M331" s="142">
        <f>'B01'!K331+'B02'!K331+'B03'!K331+'B04'!K331+'B0 5'!K331+'B06'!K331+'B07'!K331+'B08'!K331+'B09'!K331+'B10'!K331</f>
        <v>530456.08087643934</v>
      </c>
      <c r="N331" s="174">
        <f>M331-L331</f>
        <v>6166.3278916600393</v>
      </c>
      <c r="O331" s="142">
        <f>'B09'!M331+'B10'!K331</f>
        <v>530456.08087643934</v>
      </c>
    </row>
    <row r="332" spans="1:15" ht="49.5" customHeight="1">
      <c r="A332" s="316" t="s">
        <v>743</v>
      </c>
      <c r="B332" s="301"/>
      <c r="C332" s="301"/>
      <c r="E332" s="302"/>
      <c r="F332" s="302"/>
      <c r="G332" s="302"/>
      <c r="H332" s="302"/>
      <c r="J332" s="297"/>
      <c r="K332" s="297"/>
      <c r="L332" s="297"/>
      <c r="N332" s="174"/>
    </row>
    <row r="333" spans="1:15" ht="12" customHeight="1">
      <c r="A333" s="298" t="s">
        <v>694</v>
      </c>
      <c r="B333" s="298"/>
      <c r="C333" s="298"/>
      <c r="E333" s="299" t="s">
        <v>695</v>
      </c>
      <c r="F333" s="299"/>
      <c r="G333" s="299"/>
      <c r="H333" s="299"/>
      <c r="J333" s="300" t="s">
        <v>696</v>
      </c>
      <c r="K333" s="300"/>
      <c r="L333" s="300"/>
    </row>
    <row r="334" spans="1:15">
      <c r="E334" s="309" t="s">
        <v>708</v>
      </c>
      <c r="F334" s="309"/>
      <c r="G334" s="309"/>
      <c r="H334" s="309"/>
    </row>
    <row r="1045806" spans="2:12">
      <c r="B1045806" s="271">
        <f>'Obra Civil'!B1048570</f>
        <v>0</v>
      </c>
      <c r="C1045806" s="272"/>
      <c r="D1045806" s="273"/>
      <c r="E1045806" s="129">
        <f>'Obra Civil'!C1048570</f>
        <v>0</v>
      </c>
      <c r="F1045806" s="130">
        <f>'Obra Civil'!G1048570</f>
        <v>0</v>
      </c>
      <c r="G1045806" s="131" t="e">
        <f>'[2]Duque licitaddo'!#REF!</f>
        <v>#REF!</v>
      </c>
      <c r="H1045806" s="132">
        <v>0</v>
      </c>
      <c r="I1045806" s="132">
        <v>0</v>
      </c>
      <c r="J1045806" s="132" t="e">
        <f>F1045806*G1045806</f>
        <v>#REF!</v>
      </c>
      <c r="K1045806" s="132">
        <f>H1045806*F1045806</f>
        <v>0</v>
      </c>
      <c r="L1045806" s="133">
        <f>I1045806*F1045806</f>
        <v>0</v>
      </c>
    </row>
  </sheetData>
  <mergeCells count="358">
    <mergeCell ref="A5:D5"/>
    <mergeCell ref="E5:H5"/>
    <mergeCell ref="I5:J5"/>
    <mergeCell ref="K5:L5"/>
    <mergeCell ref="A6:D6"/>
    <mergeCell ref="E6:H6"/>
    <mergeCell ref="I6:J6"/>
    <mergeCell ref="K6:L6"/>
    <mergeCell ref="A1:L2"/>
    <mergeCell ref="A3:C3"/>
    <mergeCell ref="D3:G3"/>
    <mergeCell ref="H3:L3"/>
    <mergeCell ref="A4:C4"/>
    <mergeCell ref="D4:G4"/>
    <mergeCell ref="H4:L4"/>
    <mergeCell ref="A8:D8"/>
    <mergeCell ref="E8:F8"/>
    <mergeCell ref="G8:H8"/>
    <mergeCell ref="I8:J8"/>
    <mergeCell ref="K8:L8"/>
    <mergeCell ref="A9:D9"/>
    <mergeCell ref="E9:F9"/>
    <mergeCell ref="G9:H9"/>
    <mergeCell ref="I9:J9"/>
    <mergeCell ref="K9:L9"/>
    <mergeCell ref="B14:D14"/>
    <mergeCell ref="B15:D15"/>
    <mergeCell ref="B16:D16"/>
    <mergeCell ref="B17:D17"/>
    <mergeCell ref="B18:D18"/>
    <mergeCell ref="B19:D19"/>
    <mergeCell ref="A11:L11"/>
    <mergeCell ref="A12:A13"/>
    <mergeCell ref="B12:D13"/>
    <mergeCell ref="E12:F12"/>
    <mergeCell ref="G12:I12"/>
    <mergeCell ref="J12:L12"/>
    <mergeCell ref="B26:D26"/>
    <mergeCell ref="B27:D27"/>
    <mergeCell ref="B28:D28"/>
    <mergeCell ref="B29:D29"/>
    <mergeCell ref="B30:D30"/>
    <mergeCell ref="B31:D31"/>
    <mergeCell ref="B20:D20"/>
    <mergeCell ref="B21:D21"/>
    <mergeCell ref="B22:D22"/>
    <mergeCell ref="B23:D23"/>
    <mergeCell ref="B24:D24"/>
    <mergeCell ref="B25:D25"/>
    <mergeCell ref="B38:D38"/>
    <mergeCell ref="B39:D39"/>
    <mergeCell ref="B40:D40"/>
    <mergeCell ref="B41:D41"/>
    <mergeCell ref="B42:D42"/>
    <mergeCell ref="B43:D43"/>
    <mergeCell ref="B32:D32"/>
    <mergeCell ref="B33:D33"/>
    <mergeCell ref="B34:D34"/>
    <mergeCell ref="B35:D35"/>
    <mergeCell ref="B36:D36"/>
    <mergeCell ref="B37:D37"/>
    <mergeCell ref="B50:D50"/>
    <mergeCell ref="B51:D51"/>
    <mergeCell ref="B52:D52"/>
    <mergeCell ref="B53:D53"/>
    <mergeCell ref="B54:D54"/>
    <mergeCell ref="B55:D55"/>
    <mergeCell ref="B44:D44"/>
    <mergeCell ref="B45:D45"/>
    <mergeCell ref="B46:D46"/>
    <mergeCell ref="B47:D47"/>
    <mergeCell ref="B48:D48"/>
    <mergeCell ref="B49:D49"/>
    <mergeCell ref="B62:D62"/>
    <mergeCell ref="B63:D63"/>
    <mergeCell ref="B64:D64"/>
    <mergeCell ref="B65:D65"/>
    <mergeCell ref="B66:D66"/>
    <mergeCell ref="B67:D67"/>
    <mergeCell ref="B56:D56"/>
    <mergeCell ref="B57:D57"/>
    <mergeCell ref="B58:D58"/>
    <mergeCell ref="B59:D59"/>
    <mergeCell ref="B60:D60"/>
    <mergeCell ref="B61:D61"/>
    <mergeCell ref="B74:D74"/>
    <mergeCell ref="B75:D75"/>
    <mergeCell ref="B76:D76"/>
    <mergeCell ref="B77:D77"/>
    <mergeCell ref="B78:D78"/>
    <mergeCell ref="B79:D79"/>
    <mergeCell ref="B68:D68"/>
    <mergeCell ref="B69:D69"/>
    <mergeCell ref="B70:D70"/>
    <mergeCell ref="B71:D71"/>
    <mergeCell ref="B72:D72"/>
    <mergeCell ref="B73:D73"/>
    <mergeCell ref="B86:D86"/>
    <mergeCell ref="B87:D87"/>
    <mergeCell ref="B88:D88"/>
    <mergeCell ref="B89:D89"/>
    <mergeCell ref="B90:D90"/>
    <mergeCell ref="B91:D91"/>
    <mergeCell ref="B80:D80"/>
    <mergeCell ref="B81:D81"/>
    <mergeCell ref="B82:D82"/>
    <mergeCell ref="B83:D83"/>
    <mergeCell ref="B84:D84"/>
    <mergeCell ref="B85:D85"/>
    <mergeCell ref="B98:D98"/>
    <mergeCell ref="B99:D99"/>
    <mergeCell ref="B100:D100"/>
    <mergeCell ref="B101:D101"/>
    <mergeCell ref="B102:D102"/>
    <mergeCell ref="B103:D103"/>
    <mergeCell ref="B92:D92"/>
    <mergeCell ref="B93:D93"/>
    <mergeCell ref="B94:D94"/>
    <mergeCell ref="B95:D95"/>
    <mergeCell ref="B96:D96"/>
    <mergeCell ref="B97:D97"/>
    <mergeCell ref="B110:D110"/>
    <mergeCell ref="B111:D111"/>
    <mergeCell ref="B112:D112"/>
    <mergeCell ref="B113:D113"/>
    <mergeCell ref="B114:D114"/>
    <mergeCell ref="B115:D115"/>
    <mergeCell ref="B104:D104"/>
    <mergeCell ref="B105:D105"/>
    <mergeCell ref="B106:D106"/>
    <mergeCell ref="B107:D107"/>
    <mergeCell ref="B108:D108"/>
    <mergeCell ref="B109:D109"/>
    <mergeCell ref="B122:D122"/>
    <mergeCell ref="B123:D123"/>
    <mergeCell ref="B124:D124"/>
    <mergeCell ref="B125:D125"/>
    <mergeCell ref="B126:D126"/>
    <mergeCell ref="B127:D127"/>
    <mergeCell ref="B116:D116"/>
    <mergeCell ref="B117:D117"/>
    <mergeCell ref="B118:D118"/>
    <mergeCell ref="B119:D119"/>
    <mergeCell ref="B120:D120"/>
    <mergeCell ref="B121:D121"/>
    <mergeCell ref="B134:D134"/>
    <mergeCell ref="B135:D135"/>
    <mergeCell ref="B136:D136"/>
    <mergeCell ref="B137:D137"/>
    <mergeCell ref="B138:D138"/>
    <mergeCell ref="B139:D139"/>
    <mergeCell ref="B128:D128"/>
    <mergeCell ref="B129:D129"/>
    <mergeCell ref="B130:D130"/>
    <mergeCell ref="B131:D131"/>
    <mergeCell ref="B132:D132"/>
    <mergeCell ref="B133:D133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58:D158"/>
    <mergeCell ref="B159:D159"/>
    <mergeCell ref="B160:D160"/>
    <mergeCell ref="B161:D161"/>
    <mergeCell ref="B162:D162"/>
    <mergeCell ref="B163:D163"/>
    <mergeCell ref="B152:D152"/>
    <mergeCell ref="B153:D153"/>
    <mergeCell ref="B154:D154"/>
    <mergeCell ref="B155:D155"/>
    <mergeCell ref="B156:D156"/>
    <mergeCell ref="B157:D157"/>
    <mergeCell ref="B170:D170"/>
    <mergeCell ref="B171:D171"/>
    <mergeCell ref="B172:D172"/>
    <mergeCell ref="B173:D173"/>
    <mergeCell ref="B174:D174"/>
    <mergeCell ref="B175:D175"/>
    <mergeCell ref="B164:D164"/>
    <mergeCell ref="B165:D165"/>
    <mergeCell ref="B166:D166"/>
    <mergeCell ref="B167:D167"/>
    <mergeCell ref="B168:D168"/>
    <mergeCell ref="B169:D169"/>
    <mergeCell ref="B182:D182"/>
    <mergeCell ref="B183:D183"/>
    <mergeCell ref="B184:D184"/>
    <mergeCell ref="B185:D185"/>
    <mergeCell ref="B186:D186"/>
    <mergeCell ref="B187:D187"/>
    <mergeCell ref="B176:D176"/>
    <mergeCell ref="B177:D177"/>
    <mergeCell ref="B178:D178"/>
    <mergeCell ref="B179:D179"/>
    <mergeCell ref="B180:D180"/>
    <mergeCell ref="B181:D181"/>
    <mergeCell ref="B194:D194"/>
    <mergeCell ref="B195:D195"/>
    <mergeCell ref="B196:D196"/>
    <mergeCell ref="B197:D197"/>
    <mergeCell ref="B198:D198"/>
    <mergeCell ref="B199:D199"/>
    <mergeCell ref="B188:D188"/>
    <mergeCell ref="B189:D189"/>
    <mergeCell ref="B190:D190"/>
    <mergeCell ref="B191:D191"/>
    <mergeCell ref="B192:D192"/>
    <mergeCell ref="B193:D193"/>
    <mergeCell ref="B206:D206"/>
    <mergeCell ref="B207:D207"/>
    <mergeCell ref="B208:D208"/>
    <mergeCell ref="B209:D209"/>
    <mergeCell ref="B210:D210"/>
    <mergeCell ref="B211:D211"/>
    <mergeCell ref="B200:D200"/>
    <mergeCell ref="B201:D201"/>
    <mergeCell ref="B202:D202"/>
    <mergeCell ref="B203:D203"/>
    <mergeCell ref="B204:D204"/>
    <mergeCell ref="B205:D205"/>
    <mergeCell ref="B218:D218"/>
    <mergeCell ref="B219:D219"/>
    <mergeCell ref="B220:D220"/>
    <mergeCell ref="B221:D221"/>
    <mergeCell ref="B222:D222"/>
    <mergeCell ref="B223:D223"/>
    <mergeCell ref="B212:D212"/>
    <mergeCell ref="B213:D213"/>
    <mergeCell ref="B214:D214"/>
    <mergeCell ref="B215:D215"/>
    <mergeCell ref="B216:D216"/>
    <mergeCell ref="B217:D217"/>
    <mergeCell ref="B230:D230"/>
    <mergeCell ref="B231:D231"/>
    <mergeCell ref="B232:D232"/>
    <mergeCell ref="B233:D233"/>
    <mergeCell ref="B234:D234"/>
    <mergeCell ref="B235:D235"/>
    <mergeCell ref="B224:D224"/>
    <mergeCell ref="B225:D225"/>
    <mergeCell ref="B226:D226"/>
    <mergeCell ref="B227:D227"/>
    <mergeCell ref="B228:D228"/>
    <mergeCell ref="B229:D229"/>
    <mergeCell ref="B242:D242"/>
    <mergeCell ref="B243:D243"/>
    <mergeCell ref="B244:D244"/>
    <mergeCell ref="B245:D245"/>
    <mergeCell ref="B246:D246"/>
    <mergeCell ref="B247:D247"/>
    <mergeCell ref="B236:D236"/>
    <mergeCell ref="B237:D237"/>
    <mergeCell ref="B238:D238"/>
    <mergeCell ref="B239:D239"/>
    <mergeCell ref="B240:D240"/>
    <mergeCell ref="B241:D241"/>
    <mergeCell ref="B254:D254"/>
    <mergeCell ref="B255:D255"/>
    <mergeCell ref="B256:D256"/>
    <mergeCell ref="B257:D257"/>
    <mergeCell ref="B258:D258"/>
    <mergeCell ref="B259:D259"/>
    <mergeCell ref="B248:D248"/>
    <mergeCell ref="B249:D249"/>
    <mergeCell ref="B250:D250"/>
    <mergeCell ref="B251:D251"/>
    <mergeCell ref="B252:D252"/>
    <mergeCell ref="B253:D253"/>
    <mergeCell ref="B266:D266"/>
    <mergeCell ref="B267:D267"/>
    <mergeCell ref="B268:D268"/>
    <mergeCell ref="B269:D269"/>
    <mergeCell ref="B270:D270"/>
    <mergeCell ref="B271:D271"/>
    <mergeCell ref="B260:D260"/>
    <mergeCell ref="B261:D261"/>
    <mergeCell ref="B262:D262"/>
    <mergeCell ref="B263:D263"/>
    <mergeCell ref="B264:D264"/>
    <mergeCell ref="B265:D265"/>
    <mergeCell ref="B278:D278"/>
    <mergeCell ref="B279:D279"/>
    <mergeCell ref="B280:D280"/>
    <mergeCell ref="B281:D281"/>
    <mergeCell ref="B282:D282"/>
    <mergeCell ref="B283:D283"/>
    <mergeCell ref="B272:D272"/>
    <mergeCell ref="B273:D273"/>
    <mergeCell ref="B274:D274"/>
    <mergeCell ref="B275:D275"/>
    <mergeCell ref="B276:D276"/>
    <mergeCell ref="B277:D277"/>
    <mergeCell ref="B290:D290"/>
    <mergeCell ref="B291:D291"/>
    <mergeCell ref="B292:D292"/>
    <mergeCell ref="B293:D293"/>
    <mergeCell ref="B294:D294"/>
    <mergeCell ref="B295:D295"/>
    <mergeCell ref="B284:D284"/>
    <mergeCell ref="B285:D285"/>
    <mergeCell ref="B286:D286"/>
    <mergeCell ref="B287:D287"/>
    <mergeCell ref="B288:D288"/>
    <mergeCell ref="B289:D289"/>
    <mergeCell ref="B302:D302"/>
    <mergeCell ref="B303:D303"/>
    <mergeCell ref="B304:D304"/>
    <mergeCell ref="B305:D305"/>
    <mergeCell ref="B306:D306"/>
    <mergeCell ref="B307:D307"/>
    <mergeCell ref="B296:D296"/>
    <mergeCell ref="B297:D297"/>
    <mergeCell ref="B298:D298"/>
    <mergeCell ref="B299:D299"/>
    <mergeCell ref="B300:D300"/>
    <mergeCell ref="B301:D301"/>
    <mergeCell ref="B314:D314"/>
    <mergeCell ref="B315:D315"/>
    <mergeCell ref="B316:D316"/>
    <mergeCell ref="B317:D317"/>
    <mergeCell ref="B318:D318"/>
    <mergeCell ref="B319:D319"/>
    <mergeCell ref="B308:D308"/>
    <mergeCell ref="B309:D309"/>
    <mergeCell ref="B310:D310"/>
    <mergeCell ref="B311:D311"/>
    <mergeCell ref="B312:D312"/>
    <mergeCell ref="B313:D313"/>
    <mergeCell ref="B326:D326"/>
    <mergeCell ref="B327:D327"/>
    <mergeCell ref="B328:D328"/>
    <mergeCell ref="B329:D329"/>
    <mergeCell ref="B330:D330"/>
    <mergeCell ref="A331:D331"/>
    <mergeCell ref="B320:D320"/>
    <mergeCell ref="B321:D321"/>
    <mergeCell ref="B322:D322"/>
    <mergeCell ref="B323:D323"/>
    <mergeCell ref="B324:D324"/>
    <mergeCell ref="B325:D325"/>
    <mergeCell ref="E334:H334"/>
    <mergeCell ref="B1045806:D1045806"/>
    <mergeCell ref="E331:G331"/>
    <mergeCell ref="A332:C332"/>
    <mergeCell ref="E332:H332"/>
    <mergeCell ref="J332:L332"/>
    <mergeCell ref="A333:C333"/>
    <mergeCell ref="E333:H333"/>
    <mergeCell ref="J333:L333"/>
  </mergeCells>
  <pageMargins left="0.19685039370078741" right="0.19685039370078741" top="0.78740157480314965" bottom="0.59055118110236227" header="0.11811023622047245" footer="0.11811023622047245"/>
  <pageSetup scale="89" orientation="landscape" r:id="rId1"/>
  <headerFooter alignWithMargins="0"/>
  <rowBreaks count="3" manualBreakCount="3">
    <brk id="40" max="16383" man="1"/>
    <brk id="72" max="16383" man="1"/>
    <brk id="110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A1:O1045806"/>
  <sheetViews>
    <sheetView view="pageBreakPreview" zoomScaleSheetLayoutView="100" workbookViewId="0">
      <pane xSplit="11" ySplit="13" topLeftCell="L110" activePane="bottomRight" state="frozen"/>
      <selection pane="topRight" activeCell="L1" sqref="L1"/>
      <selection pane="bottomLeft" activeCell="A14" sqref="A14"/>
      <selection pane="bottomRight" activeCell="O28" sqref="O28"/>
    </sheetView>
  </sheetViews>
  <sheetFormatPr defaultRowHeight="12.75"/>
  <cols>
    <col min="1" max="1" width="6.5703125" style="120" bestFit="1" customWidth="1"/>
    <col min="2" max="2" width="9.140625" style="120"/>
    <col min="3" max="3" width="16.85546875" style="120" customWidth="1"/>
    <col min="4" max="4" width="37.85546875" style="120" customWidth="1"/>
    <col min="5" max="5" width="3.5703125" style="120" customWidth="1"/>
    <col min="6" max="6" width="9.7109375" style="120" customWidth="1"/>
    <col min="7" max="7" width="8" style="120" customWidth="1"/>
    <col min="8" max="8" width="9.7109375" style="120" customWidth="1"/>
    <col min="9" max="9" width="10.7109375" style="120" customWidth="1"/>
    <col min="10" max="10" width="11.5703125" style="120" customWidth="1"/>
    <col min="11" max="11" width="12.5703125" style="120" customWidth="1"/>
    <col min="12" max="12" width="13.28515625" style="120" bestFit="1" customWidth="1"/>
    <col min="13" max="15" width="11.28515625" style="120" bestFit="1" customWidth="1"/>
    <col min="16" max="256" width="9.140625" style="120"/>
    <col min="257" max="257" width="5" style="120" customWidth="1"/>
    <col min="258" max="258" width="9.140625" style="120"/>
    <col min="259" max="259" width="16.85546875" style="120" customWidth="1"/>
    <col min="260" max="260" width="12.140625" style="120" customWidth="1"/>
    <col min="261" max="261" width="4" style="120" bestFit="1" customWidth="1"/>
    <col min="262" max="262" width="10.140625" style="120" bestFit="1" customWidth="1"/>
    <col min="263" max="263" width="8.140625" style="120" bestFit="1" customWidth="1"/>
    <col min="264" max="264" width="10.140625" style="120" bestFit="1" customWidth="1"/>
    <col min="265" max="266" width="11" style="120" bestFit="1" customWidth="1"/>
    <col min="267" max="267" width="11.5703125" style="120" customWidth="1"/>
    <col min="268" max="268" width="11" style="120" bestFit="1" customWidth="1"/>
    <col min="269" max="512" width="9.140625" style="120"/>
    <col min="513" max="513" width="5" style="120" customWidth="1"/>
    <col min="514" max="514" width="9.140625" style="120"/>
    <col min="515" max="515" width="16.85546875" style="120" customWidth="1"/>
    <col min="516" max="516" width="12.140625" style="120" customWidth="1"/>
    <col min="517" max="517" width="4" style="120" bestFit="1" customWidth="1"/>
    <col min="518" max="518" width="10.140625" style="120" bestFit="1" customWidth="1"/>
    <col min="519" max="519" width="8.140625" style="120" bestFit="1" customWidth="1"/>
    <col min="520" max="520" width="10.140625" style="120" bestFit="1" customWidth="1"/>
    <col min="521" max="522" width="11" style="120" bestFit="1" customWidth="1"/>
    <col min="523" max="523" width="11.5703125" style="120" customWidth="1"/>
    <col min="524" max="524" width="11" style="120" bestFit="1" customWidth="1"/>
    <col min="525" max="768" width="9.140625" style="120"/>
    <col min="769" max="769" width="5" style="120" customWidth="1"/>
    <col min="770" max="770" width="9.140625" style="120"/>
    <col min="771" max="771" width="16.85546875" style="120" customWidth="1"/>
    <col min="772" max="772" width="12.140625" style="120" customWidth="1"/>
    <col min="773" max="773" width="4" style="120" bestFit="1" customWidth="1"/>
    <col min="774" max="774" width="10.140625" style="120" bestFit="1" customWidth="1"/>
    <col min="775" max="775" width="8.140625" style="120" bestFit="1" customWidth="1"/>
    <col min="776" max="776" width="10.140625" style="120" bestFit="1" customWidth="1"/>
    <col min="777" max="778" width="11" style="120" bestFit="1" customWidth="1"/>
    <col min="779" max="779" width="11.5703125" style="120" customWidth="1"/>
    <col min="780" max="780" width="11" style="120" bestFit="1" customWidth="1"/>
    <col min="781" max="1024" width="9.140625" style="120"/>
    <col min="1025" max="1025" width="5" style="120" customWidth="1"/>
    <col min="1026" max="1026" width="9.140625" style="120"/>
    <col min="1027" max="1027" width="16.85546875" style="120" customWidth="1"/>
    <col min="1028" max="1028" width="12.140625" style="120" customWidth="1"/>
    <col min="1029" max="1029" width="4" style="120" bestFit="1" customWidth="1"/>
    <col min="1030" max="1030" width="10.140625" style="120" bestFit="1" customWidth="1"/>
    <col min="1031" max="1031" width="8.140625" style="120" bestFit="1" customWidth="1"/>
    <col min="1032" max="1032" width="10.140625" style="120" bestFit="1" customWidth="1"/>
    <col min="1033" max="1034" width="11" style="120" bestFit="1" customWidth="1"/>
    <col min="1035" max="1035" width="11.5703125" style="120" customWidth="1"/>
    <col min="1036" max="1036" width="11" style="120" bestFit="1" customWidth="1"/>
    <col min="1037" max="1280" width="9.140625" style="120"/>
    <col min="1281" max="1281" width="5" style="120" customWidth="1"/>
    <col min="1282" max="1282" width="9.140625" style="120"/>
    <col min="1283" max="1283" width="16.85546875" style="120" customWidth="1"/>
    <col min="1284" max="1284" width="12.140625" style="120" customWidth="1"/>
    <col min="1285" max="1285" width="4" style="120" bestFit="1" customWidth="1"/>
    <col min="1286" max="1286" width="10.140625" style="120" bestFit="1" customWidth="1"/>
    <col min="1287" max="1287" width="8.140625" style="120" bestFit="1" customWidth="1"/>
    <col min="1288" max="1288" width="10.140625" style="120" bestFit="1" customWidth="1"/>
    <col min="1289" max="1290" width="11" style="120" bestFit="1" customWidth="1"/>
    <col min="1291" max="1291" width="11.5703125" style="120" customWidth="1"/>
    <col min="1292" max="1292" width="11" style="120" bestFit="1" customWidth="1"/>
    <col min="1293" max="1536" width="9.140625" style="120"/>
    <col min="1537" max="1537" width="5" style="120" customWidth="1"/>
    <col min="1538" max="1538" width="9.140625" style="120"/>
    <col min="1539" max="1539" width="16.85546875" style="120" customWidth="1"/>
    <col min="1540" max="1540" width="12.140625" style="120" customWidth="1"/>
    <col min="1541" max="1541" width="4" style="120" bestFit="1" customWidth="1"/>
    <col min="1542" max="1542" width="10.140625" style="120" bestFit="1" customWidth="1"/>
    <col min="1543" max="1543" width="8.140625" style="120" bestFit="1" customWidth="1"/>
    <col min="1544" max="1544" width="10.140625" style="120" bestFit="1" customWidth="1"/>
    <col min="1545" max="1546" width="11" style="120" bestFit="1" customWidth="1"/>
    <col min="1547" max="1547" width="11.5703125" style="120" customWidth="1"/>
    <col min="1548" max="1548" width="11" style="120" bestFit="1" customWidth="1"/>
    <col min="1549" max="1792" width="9.140625" style="120"/>
    <col min="1793" max="1793" width="5" style="120" customWidth="1"/>
    <col min="1794" max="1794" width="9.140625" style="120"/>
    <col min="1795" max="1795" width="16.85546875" style="120" customWidth="1"/>
    <col min="1796" max="1796" width="12.140625" style="120" customWidth="1"/>
    <col min="1797" max="1797" width="4" style="120" bestFit="1" customWidth="1"/>
    <col min="1798" max="1798" width="10.140625" style="120" bestFit="1" customWidth="1"/>
    <col min="1799" max="1799" width="8.140625" style="120" bestFit="1" customWidth="1"/>
    <col min="1800" max="1800" width="10.140625" style="120" bestFit="1" customWidth="1"/>
    <col min="1801" max="1802" width="11" style="120" bestFit="1" customWidth="1"/>
    <col min="1803" max="1803" width="11.5703125" style="120" customWidth="1"/>
    <col min="1804" max="1804" width="11" style="120" bestFit="1" customWidth="1"/>
    <col min="1805" max="2048" width="9.140625" style="120"/>
    <col min="2049" max="2049" width="5" style="120" customWidth="1"/>
    <col min="2050" max="2050" width="9.140625" style="120"/>
    <col min="2051" max="2051" width="16.85546875" style="120" customWidth="1"/>
    <col min="2052" max="2052" width="12.140625" style="120" customWidth="1"/>
    <col min="2053" max="2053" width="4" style="120" bestFit="1" customWidth="1"/>
    <col min="2054" max="2054" width="10.140625" style="120" bestFit="1" customWidth="1"/>
    <col min="2055" max="2055" width="8.140625" style="120" bestFit="1" customWidth="1"/>
    <col min="2056" max="2056" width="10.140625" style="120" bestFit="1" customWidth="1"/>
    <col min="2057" max="2058" width="11" style="120" bestFit="1" customWidth="1"/>
    <col min="2059" max="2059" width="11.5703125" style="120" customWidth="1"/>
    <col min="2060" max="2060" width="11" style="120" bestFit="1" customWidth="1"/>
    <col min="2061" max="2304" width="9.140625" style="120"/>
    <col min="2305" max="2305" width="5" style="120" customWidth="1"/>
    <col min="2306" max="2306" width="9.140625" style="120"/>
    <col min="2307" max="2307" width="16.85546875" style="120" customWidth="1"/>
    <col min="2308" max="2308" width="12.140625" style="120" customWidth="1"/>
    <col min="2309" max="2309" width="4" style="120" bestFit="1" customWidth="1"/>
    <col min="2310" max="2310" width="10.140625" style="120" bestFit="1" customWidth="1"/>
    <col min="2311" max="2311" width="8.140625" style="120" bestFit="1" customWidth="1"/>
    <col min="2312" max="2312" width="10.140625" style="120" bestFit="1" customWidth="1"/>
    <col min="2313" max="2314" width="11" style="120" bestFit="1" customWidth="1"/>
    <col min="2315" max="2315" width="11.5703125" style="120" customWidth="1"/>
    <col min="2316" max="2316" width="11" style="120" bestFit="1" customWidth="1"/>
    <col min="2317" max="2560" width="9.140625" style="120"/>
    <col min="2561" max="2561" width="5" style="120" customWidth="1"/>
    <col min="2562" max="2562" width="9.140625" style="120"/>
    <col min="2563" max="2563" width="16.85546875" style="120" customWidth="1"/>
    <col min="2564" max="2564" width="12.140625" style="120" customWidth="1"/>
    <col min="2565" max="2565" width="4" style="120" bestFit="1" customWidth="1"/>
    <col min="2566" max="2566" width="10.140625" style="120" bestFit="1" customWidth="1"/>
    <col min="2567" max="2567" width="8.140625" style="120" bestFit="1" customWidth="1"/>
    <col min="2568" max="2568" width="10.140625" style="120" bestFit="1" customWidth="1"/>
    <col min="2569" max="2570" width="11" style="120" bestFit="1" customWidth="1"/>
    <col min="2571" max="2571" width="11.5703125" style="120" customWidth="1"/>
    <col min="2572" max="2572" width="11" style="120" bestFit="1" customWidth="1"/>
    <col min="2573" max="2816" width="9.140625" style="120"/>
    <col min="2817" max="2817" width="5" style="120" customWidth="1"/>
    <col min="2818" max="2818" width="9.140625" style="120"/>
    <col min="2819" max="2819" width="16.85546875" style="120" customWidth="1"/>
    <col min="2820" max="2820" width="12.140625" style="120" customWidth="1"/>
    <col min="2821" max="2821" width="4" style="120" bestFit="1" customWidth="1"/>
    <col min="2822" max="2822" width="10.140625" style="120" bestFit="1" customWidth="1"/>
    <col min="2823" max="2823" width="8.140625" style="120" bestFit="1" customWidth="1"/>
    <col min="2824" max="2824" width="10.140625" style="120" bestFit="1" customWidth="1"/>
    <col min="2825" max="2826" width="11" style="120" bestFit="1" customWidth="1"/>
    <col min="2827" max="2827" width="11.5703125" style="120" customWidth="1"/>
    <col min="2828" max="2828" width="11" style="120" bestFit="1" customWidth="1"/>
    <col min="2829" max="3072" width="9.140625" style="120"/>
    <col min="3073" max="3073" width="5" style="120" customWidth="1"/>
    <col min="3074" max="3074" width="9.140625" style="120"/>
    <col min="3075" max="3075" width="16.85546875" style="120" customWidth="1"/>
    <col min="3076" max="3076" width="12.140625" style="120" customWidth="1"/>
    <col min="3077" max="3077" width="4" style="120" bestFit="1" customWidth="1"/>
    <col min="3078" max="3078" width="10.140625" style="120" bestFit="1" customWidth="1"/>
    <col min="3079" max="3079" width="8.140625" style="120" bestFit="1" customWidth="1"/>
    <col min="3080" max="3080" width="10.140625" style="120" bestFit="1" customWidth="1"/>
    <col min="3081" max="3082" width="11" style="120" bestFit="1" customWidth="1"/>
    <col min="3083" max="3083" width="11.5703125" style="120" customWidth="1"/>
    <col min="3084" max="3084" width="11" style="120" bestFit="1" customWidth="1"/>
    <col min="3085" max="3328" width="9.140625" style="120"/>
    <col min="3329" max="3329" width="5" style="120" customWidth="1"/>
    <col min="3330" max="3330" width="9.140625" style="120"/>
    <col min="3331" max="3331" width="16.85546875" style="120" customWidth="1"/>
    <col min="3332" max="3332" width="12.140625" style="120" customWidth="1"/>
    <col min="3333" max="3333" width="4" style="120" bestFit="1" customWidth="1"/>
    <col min="3334" max="3334" width="10.140625" style="120" bestFit="1" customWidth="1"/>
    <col min="3335" max="3335" width="8.140625" style="120" bestFit="1" customWidth="1"/>
    <col min="3336" max="3336" width="10.140625" style="120" bestFit="1" customWidth="1"/>
    <col min="3337" max="3338" width="11" style="120" bestFit="1" customWidth="1"/>
    <col min="3339" max="3339" width="11.5703125" style="120" customWidth="1"/>
    <col min="3340" max="3340" width="11" style="120" bestFit="1" customWidth="1"/>
    <col min="3341" max="3584" width="9.140625" style="120"/>
    <col min="3585" max="3585" width="5" style="120" customWidth="1"/>
    <col min="3586" max="3586" width="9.140625" style="120"/>
    <col min="3587" max="3587" width="16.85546875" style="120" customWidth="1"/>
    <col min="3588" max="3588" width="12.140625" style="120" customWidth="1"/>
    <col min="3589" max="3589" width="4" style="120" bestFit="1" customWidth="1"/>
    <col min="3590" max="3590" width="10.140625" style="120" bestFit="1" customWidth="1"/>
    <col min="3591" max="3591" width="8.140625" style="120" bestFit="1" customWidth="1"/>
    <col min="3592" max="3592" width="10.140625" style="120" bestFit="1" customWidth="1"/>
    <col min="3593" max="3594" width="11" style="120" bestFit="1" customWidth="1"/>
    <col min="3595" max="3595" width="11.5703125" style="120" customWidth="1"/>
    <col min="3596" max="3596" width="11" style="120" bestFit="1" customWidth="1"/>
    <col min="3597" max="3840" width="9.140625" style="120"/>
    <col min="3841" max="3841" width="5" style="120" customWidth="1"/>
    <col min="3842" max="3842" width="9.140625" style="120"/>
    <col min="3843" max="3843" width="16.85546875" style="120" customWidth="1"/>
    <col min="3844" max="3844" width="12.140625" style="120" customWidth="1"/>
    <col min="3845" max="3845" width="4" style="120" bestFit="1" customWidth="1"/>
    <col min="3846" max="3846" width="10.140625" style="120" bestFit="1" customWidth="1"/>
    <col min="3847" max="3847" width="8.140625" style="120" bestFit="1" customWidth="1"/>
    <col min="3848" max="3848" width="10.140625" style="120" bestFit="1" customWidth="1"/>
    <col min="3849" max="3850" width="11" style="120" bestFit="1" customWidth="1"/>
    <col min="3851" max="3851" width="11.5703125" style="120" customWidth="1"/>
    <col min="3852" max="3852" width="11" style="120" bestFit="1" customWidth="1"/>
    <col min="3853" max="4096" width="9.140625" style="120"/>
    <col min="4097" max="4097" width="5" style="120" customWidth="1"/>
    <col min="4098" max="4098" width="9.140625" style="120"/>
    <col min="4099" max="4099" width="16.85546875" style="120" customWidth="1"/>
    <col min="4100" max="4100" width="12.140625" style="120" customWidth="1"/>
    <col min="4101" max="4101" width="4" style="120" bestFit="1" customWidth="1"/>
    <col min="4102" max="4102" width="10.140625" style="120" bestFit="1" customWidth="1"/>
    <col min="4103" max="4103" width="8.140625" style="120" bestFit="1" customWidth="1"/>
    <col min="4104" max="4104" width="10.140625" style="120" bestFit="1" customWidth="1"/>
    <col min="4105" max="4106" width="11" style="120" bestFit="1" customWidth="1"/>
    <col min="4107" max="4107" width="11.5703125" style="120" customWidth="1"/>
    <col min="4108" max="4108" width="11" style="120" bestFit="1" customWidth="1"/>
    <col min="4109" max="4352" width="9.140625" style="120"/>
    <col min="4353" max="4353" width="5" style="120" customWidth="1"/>
    <col min="4354" max="4354" width="9.140625" style="120"/>
    <col min="4355" max="4355" width="16.85546875" style="120" customWidth="1"/>
    <col min="4356" max="4356" width="12.140625" style="120" customWidth="1"/>
    <col min="4357" max="4357" width="4" style="120" bestFit="1" customWidth="1"/>
    <col min="4358" max="4358" width="10.140625" style="120" bestFit="1" customWidth="1"/>
    <col min="4359" max="4359" width="8.140625" style="120" bestFit="1" customWidth="1"/>
    <col min="4360" max="4360" width="10.140625" style="120" bestFit="1" customWidth="1"/>
    <col min="4361" max="4362" width="11" style="120" bestFit="1" customWidth="1"/>
    <col min="4363" max="4363" width="11.5703125" style="120" customWidth="1"/>
    <col min="4364" max="4364" width="11" style="120" bestFit="1" customWidth="1"/>
    <col min="4365" max="4608" width="9.140625" style="120"/>
    <col min="4609" max="4609" width="5" style="120" customWidth="1"/>
    <col min="4610" max="4610" width="9.140625" style="120"/>
    <col min="4611" max="4611" width="16.85546875" style="120" customWidth="1"/>
    <col min="4612" max="4612" width="12.140625" style="120" customWidth="1"/>
    <col min="4613" max="4613" width="4" style="120" bestFit="1" customWidth="1"/>
    <col min="4614" max="4614" width="10.140625" style="120" bestFit="1" customWidth="1"/>
    <col min="4615" max="4615" width="8.140625" style="120" bestFit="1" customWidth="1"/>
    <col min="4616" max="4616" width="10.140625" style="120" bestFit="1" customWidth="1"/>
    <col min="4617" max="4618" width="11" style="120" bestFit="1" customWidth="1"/>
    <col min="4619" max="4619" width="11.5703125" style="120" customWidth="1"/>
    <col min="4620" max="4620" width="11" style="120" bestFit="1" customWidth="1"/>
    <col min="4621" max="4864" width="9.140625" style="120"/>
    <col min="4865" max="4865" width="5" style="120" customWidth="1"/>
    <col min="4866" max="4866" width="9.140625" style="120"/>
    <col min="4867" max="4867" width="16.85546875" style="120" customWidth="1"/>
    <col min="4868" max="4868" width="12.140625" style="120" customWidth="1"/>
    <col min="4869" max="4869" width="4" style="120" bestFit="1" customWidth="1"/>
    <col min="4870" max="4870" width="10.140625" style="120" bestFit="1" customWidth="1"/>
    <col min="4871" max="4871" width="8.140625" style="120" bestFit="1" customWidth="1"/>
    <col min="4872" max="4872" width="10.140625" style="120" bestFit="1" customWidth="1"/>
    <col min="4873" max="4874" width="11" style="120" bestFit="1" customWidth="1"/>
    <col min="4875" max="4875" width="11.5703125" style="120" customWidth="1"/>
    <col min="4876" max="4876" width="11" style="120" bestFit="1" customWidth="1"/>
    <col min="4877" max="5120" width="9.140625" style="120"/>
    <col min="5121" max="5121" width="5" style="120" customWidth="1"/>
    <col min="5122" max="5122" width="9.140625" style="120"/>
    <col min="5123" max="5123" width="16.85546875" style="120" customWidth="1"/>
    <col min="5124" max="5124" width="12.140625" style="120" customWidth="1"/>
    <col min="5125" max="5125" width="4" style="120" bestFit="1" customWidth="1"/>
    <col min="5126" max="5126" width="10.140625" style="120" bestFit="1" customWidth="1"/>
    <col min="5127" max="5127" width="8.140625" style="120" bestFit="1" customWidth="1"/>
    <col min="5128" max="5128" width="10.140625" style="120" bestFit="1" customWidth="1"/>
    <col min="5129" max="5130" width="11" style="120" bestFit="1" customWidth="1"/>
    <col min="5131" max="5131" width="11.5703125" style="120" customWidth="1"/>
    <col min="5132" max="5132" width="11" style="120" bestFit="1" customWidth="1"/>
    <col min="5133" max="5376" width="9.140625" style="120"/>
    <col min="5377" max="5377" width="5" style="120" customWidth="1"/>
    <col min="5378" max="5378" width="9.140625" style="120"/>
    <col min="5379" max="5379" width="16.85546875" style="120" customWidth="1"/>
    <col min="5380" max="5380" width="12.140625" style="120" customWidth="1"/>
    <col min="5381" max="5381" width="4" style="120" bestFit="1" customWidth="1"/>
    <col min="5382" max="5382" width="10.140625" style="120" bestFit="1" customWidth="1"/>
    <col min="5383" max="5383" width="8.140625" style="120" bestFit="1" customWidth="1"/>
    <col min="5384" max="5384" width="10.140625" style="120" bestFit="1" customWidth="1"/>
    <col min="5385" max="5386" width="11" style="120" bestFit="1" customWidth="1"/>
    <col min="5387" max="5387" width="11.5703125" style="120" customWidth="1"/>
    <col min="5388" max="5388" width="11" style="120" bestFit="1" customWidth="1"/>
    <col min="5389" max="5632" width="9.140625" style="120"/>
    <col min="5633" max="5633" width="5" style="120" customWidth="1"/>
    <col min="5634" max="5634" width="9.140625" style="120"/>
    <col min="5635" max="5635" width="16.85546875" style="120" customWidth="1"/>
    <col min="5636" max="5636" width="12.140625" style="120" customWidth="1"/>
    <col min="5637" max="5637" width="4" style="120" bestFit="1" customWidth="1"/>
    <col min="5638" max="5638" width="10.140625" style="120" bestFit="1" customWidth="1"/>
    <col min="5639" max="5639" width="8.140625" style="120" bestFit="1" customWidth="1"/>
    <col min="5640" max="5640" width="10.140625" style="120" bestFit="1" customWidth="1"/>
    <col min="5641" max="5642" width="11" style="120" bestFit="1" customWidth="1"/>
    <col min="5643" max="5643" width="11.5703125" style="120" customWidth="1"/>
    <col min="5644" max="5644" width="11" style="120" bestFit="1" customWidth="1"/>
    <col min="5645" max="5888" width="9.140625" style="120"/>
    <col min="5889" max="5889" width="5" style="120" customWidth="1"/>
    <col min="5890" max="5890" width="9.140625" style="120"/>
    <col min="5891" max="5891" width="16.85546875" style="120" customWidth="1"/>
    <col min="5892" max="5892" width="12.140625" style="120" customWidth="1"/>
    <col min="5893" max="5893" width="4" style="120" bestFit="1" customWidth="1"/>
    <col min="5894" max="5894" width="10.140625" style="120" bestFit="1" customWidth="1"/>
    <col min="5895" max="5895" width="8.140625" style="120" bestFit="1" customWidth="1"/>
    <col min="5896" max="5896" width="10.140625" style="120" bestFit="1" customWidth="1"/>
    <col min="5897" max="5898" width="11" style="120" bestFit="1" customWidth="1"/>
    <col min="5899" max="5899" width="11.5703125" style="120" customWidth="1"/>
    <col min="5900" max="5900" width="11" style="120" bestFit="1" customWidth="1"/>
    <col min="5901" max="6144" width="9.140625" style="120"/>
    <col min="6145" max="6145" width="5" style="120" customWidth="1"/>
    <col min="6146" max="6146" width="9.140625" style="120"/>
    <col min="6147" max="6147" width="16.85546875" style="120" customWidth="1"/>
    <col min="6148" max="6148" width="12.140625" style="120" customWidth="1"/>
    <col min="6149" max="6149" width="4" style="120" bestFit="1" customWidth="1"/>
    <col min="6150" max="6150" width="10.140625" style="120" bestFit="1" customWidth="1"/>
    <col min="6151" max="6151" width="8.140625" style="120" bestFit="1" customWidth="1"/>
    <col min="6152" max="6152" width="10.140625" style="120" bestFit="1" customWidth="1"/>
    <col min="6153" max="6154" width="11" style="120" bestFit="1" customWidth="1"/>
    <col min="6155" max="6155" width="11.5703125" style="120" customWidth="1"/>
    <col min="6156" max="6156" width="11" style="120" bestFit="1" customWidth="1"/>
    <col min="6157" max="6400" width="9.140625" style="120"/>
    <col min="6401" max="6401" width="5" style="120" customWidth="1"/>
    <col min="6402" max="6402" width="9.140625" style="120"/>
    <col min="6403" max="6403" width="16.85546875" style="120" customWidth="1"/>
    <col min="6404" max="6404" width="12.140625" style="120" customWidth="1"/>
    <col min="6405" max="6405" width="4" style="120" bestFit="1" customWidth="1"/>
    <col min="6406" max="6406" width="10.140625" style="120" bestFit="1" customWidth="1"/>
    <col min="6407" max="6407" width="8.140625" style="120" bestFit="1" customWidth="1"/>
    <col min="6408" max="6408" width="10.140625" style="120" bestFit="1" customWidth="1"/>
    <col min="6409" max="6410" width="11" style="120" bestFit="1" customWidth="1"/>
    <col min="6411" max="6411" width="11.5703125" style="120" customWidth="1"/>
    <col min="6412" max="6412" width="11" style="120" bestFit="1" customWidth="1"/>
    <col min="6413" max="6656" width="9.140625" style="120"/>
    <col min="6657" max="6657" width="5" style="120" customWidth="1"/>
    <col min="6658" max="6658" width="9.140625" style="120"/>
    <col min="6659" max="6659" width="16.85546875" style="120" customWidth="1"/>
    <col min="6660" max="6660" width="12.140625" style="120" customWidth="1"/>
    <col min="6661" max="6661" width="4" style="120" bestFit="1" customWidth="1"/>
    <col min="6662" max="6662" width="10.140625" style="120" bestFit="1" customWidth="1"/>
    <col min="6663" max="6663" width="8.140625" style="120" bestFit="1" customWidth="1"/>
    <col min="6664" max="6664" width="10.140625" style="120" bestFit="1" customWidth="1"/>
    <col min="6665" max="6666" width="11" style="120" bestFit="1" customWidth="1"/>
    <col min="6667" max="6667" width="11.5703125" style="120" customWidth="1"/>
    <col min="6668" max="6668" width="11" style="120" bestFit="1" customWidth="1"/>
    <col min="6669" max="6912" width="9.140625" style="120"/>
    <col min="6913" max="6913" width="5" style="120" customWidth="1"/>
    <col min="6914" max="6914" width="9.140625" style="120"/>
    <col min="6915" max="6915" width="16.85546875" style="120" customWidth="1"/>
    <col min="6916" max="6916" width="12.140625" style="120" customWidth="1"/>
    <col min="6917" max="6917" width="4" style="120" bestFit="1" customWidth="1"/>
    <col min="6918" max="6918" width="10.140625" style="120" bestFit="1" customWidth="1"/>
    <col min="6919" max="6919" width="8.140625" style="120" bestFit="1" customWidth="1"/>
    <col min="6920" max="6920" width="10.140625" style="120" bestFit="1" customWidth="1"/>
    <col min="6921" max="6922" width="11" style="120" bestFit="1" customWidth="1"/>
    <col min="6923" max="6923" width="11.5703125" style="120" customWidth="1"/>
    <col min="6924" max="6924" width="11" style="120" bestFit="1" customWidth="1"/>
    <col min="6925" max="7168" width="9.140625" style="120"/>
    <col min="7169" max="7169" width="5" style="120" customWidth="1"/>
    <col min="7170" max="7170" width="9.140625" style="120"/>
    <col min="7171" max="7171" width="16.85546875" style="120" customWidth="1"/>
    <col min="7172" max="7172" width="12.140625" style="120" customWidth="1"/>
    <col min="7173" max="7173" width="4" style="120" bestFit="1" customWidth="1"/>
    <col min="7174" max="7174" width="10.140625" style="120" bestFit="1" customWidth="1"/>
    <col min="7175" max="7175" width="8.140625" style="120" bestFit="1" customWidth="1"/>
    <col min="7176" max="7176" width="10.140625" style="120" bestFit="1" customWidth="1"/>
    <col min="7177" max="7178" width="11" style="120" bestFit="1" customWidth="1"/>
    <col min="7179" max="7179" width="11.5703125" style="120" customWidth="1"/>
    <col min="7180" max="7180" width="11" style="120" bestFit="1" customWidth="1"/>
    <col min="7181" max="7424" width="9.140625" style="120"/>
    <col min="7425" max="7425" width="5" style="120" customWidth="1"/>
    <col min="7426" max="7426" width="9.140625" style="120"/>
    <col min="7427" max="7427" width="16.85546875" style="120" customWidth="1"/>
    <col min="7428" max="7428" width="12.140625" style="120" customWidth="1"/>
    <col min="7429" max="7429" width="4" style="120" bestFit="1" customWidth="1"/>
    <col min="7430" max="7430" width="10.140625" style="120" bestFit="1" customWidth="1"/>
    <col min="7431" max="7431" width="8.140625" style="120" bestFit="1" customWidth="1"/>
    <col min="7432" max="7432" width="10.140625" style="120" bestFit="1" customWidth="1"/>
    <col min="7433" max="7434" width="11" style="120" bestFit="1" customWidth="1"/>
    <col min="7435" max="7435" width="11.5703125" style="120" customWidth="1"/>
    <col min="7436" max="7436" width="11" style="120" bestFit="1" customWidth="1"/>
    <col min="7437" max="7680" width="9.140625" style="120"/>
    <col min="7681" max="7681" width="5" style="120" customWidth="1"/>
    <col min="7682" max="7682" width="9.140625" style="120"/>
    <col min="7683" max="7683" width="16.85546875" style="120" customWidth="1"/>
    <col min="7684" max="7684" width="12.140625" style="120" customWidth="1"/>
    <col min="7685" max="7685" width="4" style="120" bestFit="1" customWidth="1"/>
    <col min="7686" max="7686" width="10.140625" style="120" bestFit="1" customWidth="1"/>
    <col min="7687" max="7687" width="8.140625" style="120" bestFit="1" customWidth="1"/>
    <col min="7688" max="7688" width="10.140625" style="120" bestFit="1" customWidth="1"/>
    <col min="7689" max="7690" width="11" style="120" bestFit="1" customWidth="1"/>
    <col min="7691" max="7691" width="11.5703125" style="120" customWidth="1"/>
    <col min="7692" max="7692" width="11" style="120" bestFit="1" customWidth="1"/>
    <col min="7693" max="7936" width="9.140625" style="120"/>
    <col min="7937" max="7937" width="5" style="120" customWidth="1"/>
    <col min="7938" max="7938" width="9.140625" style="120"/>
    <col min="7939" max="7939" width="16.85546875" style="120" customWidth="1"/>
    <col min="7940" max="7940" width="12.140625" style="120" customWidth="1"/>
    <col min="7941" max="7941" width="4" style="120" bestFit="1" customWidth="1"/>
    <col min="7942" max="7942" width="10.140625" style="120" bestFit="1" customWidth="1"/>
    <col min="7943" max="7943" width="8.140625" style="120" bestFit="1" customWidth="1"/>
    <col min="7944" max="7944" width="10.140625" style="120" bestFit="1" customWidth="1"/>
    <col min="7945" max="7946" width="11" style="120" bestFit="1" customWidth="1"/>
    <col min="7947" max="7947" width="11.5703125" style="120" customWidth="1"/>
    <col min="7948" max="7948" width="11" style="120" bestFit="1" customWidth="1"/>
    <col min="7949" max="8192" width="9.140625" style="120"/>
    <col min="8193" max="8193" width="5" style="120" customWidth="1"/>
    <col min="8194" max="8194" width="9.140625" style="120"/>
    <col min="8195" max="8195" width="16.85546875" style="120" customWidth="1"/>
    <col min="8196" max="8196" width="12.140625" style="120" customWidth="1"/>
    <col min="8197" max="8197" width="4" style="120" bestFit="1" customWidth="1"/>
    <col min="8198" max="8198" width="10.140625" style="120" bestFit="1" customWidth="1"/>
    <col min="8199" max="8199" width="8.140625" style="120" bestFit="1" customWidth="1"/>
    <col min="8200" max="8200" width="10.140625" style="120" bestFit="1" customWidth="1"/>
    <col min="8201" max="8202" width="11" style="120" bestFit="1" customWidth="1"/>
    <col min="8203" max="8203" width="11.5703125" style="120" customWidth="1"/>
    <col min="8204" max="8204" width="11" style="120" bestFit="1" customWidth="1"/>
    <col min="8205" max="8448" width="9.140625" style="120"/>
    <col min="8449" max="8449" width="5" style="120" customWidth="1"/>
    <col min="8450" max="8450" width="9.140625" style="120"/>
    <col min="8451" max="8451" width="16.85546875" style="120" customWidth="1"/>
    <col min="8452" max="8452" width="12.140625" style="120" customWidth="1"/>
    <col min="8453" max="8453" width="4" style="120" bestFit="1" customWidth="1"/>
    <col min="8454" max="8454" width="10.140625" style="120" bestFit="1" customWidth="1"/>
    <col min="8455" max="8455" width="8.140625" style="120" bestFit="1" customWidth="1"/>
    <col min="8456" max="8456" width="10.140625" style="120" bestFit="1" customWidth="1"/>
    <col min="8457" max="8458" width="11" style="120" bestFit="1" customWidth="1"/>
    <col min="8459" max="8459" width="11.5703125" style="120" customWidth="1"/>
    <col min="8460" max="8460" width="11" style="120" bestFit="1" customWidth="1"/>
    <col min="8461" max="8704" width="9.140625" style="120"/>
    <col min="8705" max="8705" width="5" style="120" customWidth="1"/>
    <col min="8706" max="8706" width="9.140625" style="120"/>
    <col min="8707" max="8707" width="16.85546875" style="120" customWidth="1"/>
    <col min="8708" max="8708" width="12.140625" style="120" customWidth="1"/>
    <col min="8709" max="8709" width="4" style="120" bestFit="1" customWidth="1"/>
    <col min="8710" max="8710" width="10.140625" style="120" bestFit="1" customWidth="1"/>
    <col min="8711" max="8711" width="8.140625" style="120" bestFit="1" customWidth="1"/>
    <col min="8712" max="8712" width="10.140625" style="120" bestFit="1" customWidth="1"/>
    <col min="8713" max="8714" width="11" style="120" bestFit="1" customWidth="1"/>
    <col min="8715" max="8715" width="11.5703125" style="120" customWidth="1"/>
    <col min="8716" max="8716" width="11" style="120" bestFit="1" customWidth="1"/>
    <col min="8717" max="8960" width="9.140625" style="120"/>
    <col min="8961" max="8961" width="5" style="120" customWidth="1"/>
    <col min="8962" max="8962" width="9.140625" style="120"/>
    <col min="8963" max="8963" width="16.85546875" style="120" customWidth="1"/>
    <col min="8964" max="8964" width="12.140625" style="120" customWidth="1"/>
    <col min="8965" max="8965" width="4" style="120" bestFit="1" customWidth="1"/>
    <col min="8966" max="8966" width="10.140625" style="120" bestFit="1" customWidth="1"/>
    <col min="8967" max="8967" width="8.140625" style="120" bestFit="1" customWidth="1"/>
    <col min="8968" max="8968" width="10.140625" style="120" bestFit="1" customWidth="1"/>
    <col min="8969" max="8970" width="11" style="120" bestFit="1" customWidth="1"/>
    <col min="8971" max="8971" width="11.5703125" style="120" customWidth="1"/>
    <col min="8972" max="8972" width="11" style="120" bestFit="1" customWidth="1"/>
    <col min="8973" max="9216" width="9.140625" style="120"/>
    <col min="9217" max="9217" width="5" style="120" customWidth="1"/>
    <col min="9218" max="9218" width="9.140625" style="120"/>
    <col min="9219" max="9219" width="16.85546875" style="120" customWidth="1"/>
    <col min="9220" max="9220" width="12.140625" style="120" customWidth="1"/>
    <col min="9221" max="9221" width="4" style="120" bestFit="1" customWidth="1"/>
    <col min="9222" max="9222" width="10.140625" style="120" bestFit="1" customWidth="1"/>
    <col min="9223" max="9223" width="8.140625" style="120" bestFit="1" customWidth="1"/>
    <col min="9224" max="9224" width="10.140625" style="120" bestFit="1" customWidth="1"/>
    <col min="9225" max="9226" width="11" style="120" bestFit="1" customWidth="1"/>
    <col min="9227" max="9227" width="11.5703125" style="120" customWidth="1"/>
    <col min="9228" max="9228" width="11" style="120" bestFit="1" customWidth="1"/>
    <col min="9229" max="9472" width="9.140625" style="120"/>
    <col min="9473" max="9473" width="5" style="120" customWidth="1"/>
    <col min="9474" max="9474" width="9.140625" style="120"/>
    <col min="9475" max="9475" width="16.85546875" style="120" customWidth="1"/>
    <col min="9476" max="9476" width="12.140625" style="120" customWidth="1"/>
    <col min="9477" max="9477" width="4" style="120" bestFit="1" customWidth="1"/>
    <col min="9478" max="9478" width="10.140625" style="120" bestFit="1" customWidth="1"/>
    <col min="9479" max="9479" width="8.140625" style="120" bestFit="1" customWidth="1"/>
    <col min="9480" max="9480" width="10.140625" style="120" bestFit="1" customWidth="1"/>
    <col min="9481" max="9482" width="11" style="120" bestFit="1" customWidth="1"/>
    <col min="9483" max="9483" width="11.5703125" style="120" customWidth="1"/>
    <col min="9484" max="9484" width="11" style="120" bestFit="1" customWidth="1"/>
    <col min="9485" max="9728" width="9.140625" style="120"/>
    <col min="9729" max="9729" width="5" style="120" customWidth="1"/>
    <col min="9730" max="9730" width="9.140625" style="120"/>
    <col min="9731" max="9731" width="16.85546875" style="120" customWidth="1"/>
    <col min="9732" max="9732" width="12.140625" style="120" customWidth="1"/>
    <col min="9733" max="9733" width="4" style="120" bestFit="1" customWidth="1"/>
    <col min="9734" max="9734" width="10.140625" style="120" bestFit="1" customWidth="1"/>
    <col min="9735" max="9735" width="8.140625" style="120" bestFit="1" customWidth="1"/>
    <col min="9736" max="9736" width="10.140625" style="120" bestFit="1" customWidth="1"/>
    <col min="9737" max="9738" width="11" style="120" bestFit="1" customWidth="1"/>
    <col min="9739" max="9739" width="11.5703125" style="120" customWidth="1"/>
    <col min="9740" max="9740" width="11" style="120" bestFit="1" customWidth="1"/>
    <col min="9741" max="9984" width="9.140625" style="120"/>
    <col min="9985" max="9985" width="5" style="120" customWidth="1"/>
    <col min="9986" max="9986" width="9.140625" style="120"/>
    <col min="9987" max="9987" width="16.85546875" style="120" customWidth="1"/>
    <col min="9988" max="9988" width="12.140625" style="120" customWidth="1"/>
    <col min="9989" max="9989" width="4" style="120" bestFit="1" customWidth="1"/>
    <col min="9990" max="9990" width="10.140625" style="120" bestFit="1" customWidth="1"/>
    <col min="9991" max="9991" width="8.140625" style="120" bestFit="1" customWidth="1"/>
    <col min="9992" max="9992" width="10.140625" style="120" bestFit="1" customWidth="1"/>
    <col min="9993" max="9994" width="11" style="120" bestFit="1" customWidth="1"/>
    <col min="9995" max="9995" width="11.5703125" style="120" customWidth="1"/>
    <col min="9996" max="9996" width="11" style="120" bestFit="1" customWidth="1"/>
    <col min="9997" max="10240" width="9.140625" style="120"/>
    <col min="10241" max="10241" width="5" style="120" customWidth="1"/>
    <col min="10242" max="10242" width="9.140625" style="120"/>
    <col min="10243" max="10243" width="16.85546875" style="120" customWidth="1"/>
    <col min="10244" max="10244" width="12.140625" style="120" customWidth="1"/>
    <col min="10245" max="10245" width="4" style="120" bestFit="1" customWidth="1"/>
    <col min="10246" max="10246" width="10.140625" style="120" bestFit="1" customWidth="1"/>
    <col min="10247" max="10247" width="8.140625" style="120" bestFit="1" customWidth="1"/>
    <col min="10248" max="10248" width="10.140625" style="120" bestFit="1" customWidth="1"/>
    <col min="10249" max="10250" width="11" style="120" bestFit="1" customWidth="1"/>
    <col min="10251" max="10251" width="11.5703125" style="120" customWidth="1"/>
    <col min="10252" max="10252" width="11" style="120" bestFit="1" customWidth="1"/>
    <col min="10253" max="10496" width="9.140625" style="120"/>
    <col min="10497" max="10497" width="5" style="120" customWidth="1"/>
    <col min="10498" max="10498" width="9.140625" style="120"/>
    <col min="10499" max="10499" width="16.85546875" style="120" customWidth="1"/>
    <col min="10500" max="10500" width="12.140625" style="120" customWidth="1"/>
    <col min="10501" max="10501" width="4" style="120" bestFit="1" customWidth="1"/>
    <col min="10502" max="10502" width="10.140625" style="120" bestFit="1" customWidth="1"/>
    <col min="10503" max="10503" width="8.140625" style="120" bestFit="1" customWidth="1"/>
    <col min="10504" max="10504" width="10.140625" style="120" bestFit="1" customWidth="1"/>
    <col min="10505" max="10506" width="11" style="120" bestFit="1" customWidth="1"/>
    <col min="10507" max="10507" width="11.5703125" style="120" customWidth="1"/>
    <col min="10508" max="10508" width="11" style="120" bestFit="1" customWidth="1"/>
    <col min="10509" max="10752" width="9.140625" style="120"/>
    <col min="10753" max="10753" width="5" style="120" customWidth="1"/>
    <col min="10754" max="10754" width="9.140625" style="120"/>
    <col min="10755" max="10755" width="16.85546875" style="120" customWidth="1"/>
    <col min="10756" max="10756" width="12.140625" style="120" customWidth="1"/>
    <col min="10757" max="10757" width="4" style="120" bestFit="1" customWidth="1"/>
    <col min="10758" max="10758" width="10.140625" style="120" bestFit="1" customWidth="1"/>
    <col min="10759" max="10759" width="8.140625" style="120" bestFit="1" customWidth="1"/>
    <col min="10760" max="10760" width="10.140625" style="120" bestFit="1" customWidth="1"/>
    <col min="10761" max="10762" width="11" style="120" bestFit="1" customWidth="1"/>
    <col min="10763" max="10763" width="11.5703125" style="120" customWidth="1"/>
    <col min="10764" max="10764" width="11" style="120" bestFit="1" customWidth="1"/>
    <col min="10765" max="11008" width="9.140625" style="120"/>
    <col min="11009" max="11009" width="5" style="120" customWidth="1"/>
    <col min="11010" max="11010" width="9.140625" style="120"/>
    <col min="11011" max="11011" width="16.85546875" style="120" customWidth="1"/>
    <col min="11012" max="11012" width="12.140625" style="120" customWidth="1"/>
    <col min="11013" max="11013" width="4" style="120" bestFit="1" customWidth="1"/>
    <col min="11014" max="11014" width="10.140625" style="120" bestFit="1" customWidth="1"/>
    <col min="11015" max="11015" width="8.140625" style="120" bestFit="1" customWidth="1"/>
    <col min="11016" max="11016" width="10.140625" style="120" bestFit="1" customWidth="1"/>
    <col min="11017" max="11018" width="11" style="120" bestFit="1" customWidth="1"/>
    <col min="11019" max="11019" width="11.5703125" style="120" customWidth="1"/>
    <col min="11020" max="11020" width="11" style="120" bestFit="1" customWidth="1"/>
    <col min="11021" max="11264" width="9.140625" style="120"/>
    <col min="11265" max="11265" width="5" style="120" customWidth="1"/>
    <col min="11266" max="11266" width="9.140625" style="120"/>
    <col min="11267" max="11267" width="16.85546875" style="120" customWidth="1"/>
    <col min="11268" max="11268" width="12.140625" style="120" customWidth="1"/>
    <col min="11269" max="11269" width="4" style="120" bestFit="1" customWidth="1"/>
    <col min="11270" max="11270" width="10.140625" style="120" bestFit="1" customWidth="1"/>
    <col min="11271" max="11271" width="8.140625" style="120" bestFit="1" customWidth="1"/>
    <col min="11272" max="11272" width="10.140625" style="120" bestFit="1" customWidth="1"/>
    <col min="11273" max="11274" width="11" style="120" bestFit="1" customWidth="1"/>
    <col min="11275" max="11275" width="11.5703125" style="120" customWidth="1"/>
    <col min="11276" max="11276" width="11" style="120" bestFit="1" customWidth="1"/>
    <col min="11277" max="11520" width="9.140625" style="120"/>
    <col min="11521" max="11521" width="5" style="120" customWidth="1"/>
    <col min="11522" max="11522" width="9.140625" style="120"/>
    <col min="11523" max="11523" width="16.85546875" style="120" customWidth="1"/>
    <col min="11524" max="11524" width="12.140625" style="120" customWidth="1"/>
    <col min="11525" max="11525" width="4" style="120" bestFit="1" customWidth="1"/>
    <col min="11526" max="11526" width="10.140625" style="120" bestFit="1" customWidth="1"/>
    <col min="11527" max="11527" width="8.140625" style="120" bestFit="1" customWidth="1"/>
    <col min="11528" max="11528" width="10.140625" style="120" bestFit="1" customWidth="1"/>
    <col min="11529" max="11530" width="11" style="120" bestFit="1" customWidth="1"/>
    <col min="11531" max="11531" width="11.5703125" style="120" customWidth="1"/>
    <col min="11532" max="11532" width="11" style="120" bestFit="1" customWidth="1"/>
    <col min="11533" max="11776" width="9.140625" style="120"/>
    <col min="11777" max="11777" width="5" style="120" customWidth="1"/>
    <col min="11778" max="11778" width="9.140625" style="120"/>
    <col min="11779" max="11779" width="16.85546875" style="120" customWidth="1"/>
    <col min="11780" max="11780" width="12.140625" style="120" customWidth="1"/>
    <col min="11781" max="11781" width="4" style="120" bestFit="1" customWidth="1"/>
    <col min="11782" max="11782" width="10.140625" style="120" bestFit="1" customWidth="1"/>
    <col min="11783" max="11783" width="8.140625" style="120" bestFit="1" customWidth="1"/>
    <col min="11784" max="11784" width="10.140625" style="120" bestFit="1" customWidth="1"/>
    <col min="11785" max="11786" width="11" style="120" bestFit="1" customWidth="1"/>
    <col min="11787" max="11787" width="11.5703125" style="120" customWidth="1"/>
    <col min="11788" max="11788" width="11" style="120" bestFit="1" customWidth="1"/>
    <col min="11789" max="12032" width="9.140625" style="120"/>
    <col min="12033" max="12033" width="5" style="120" customWidth="1"/>
    <col min="12034" max="12034" width="9.140625" style="120"/>
    <col min="12035" max="12035" width="16.85546875" style="120" customWidth="1"/>
    <col min="12036" max="12036" width="12.140625" style="120" customWidth="1"/>
    <col min="12037" max="12037" width="4" style="120" bestFit="1" customWidth="1"/>
    <col min="12038" max="12038" width="10.140625" style="120" bestFit="1" customWidth="1"/>
    <col min="12039" max="12039" width="8.140625" style="120" bestFit="1" customWidth="1"/>
    <col min="12040" max="12040" width="10.140625" style="120" bestFit="1" customWidth="1"/>
    <col min="12041" max="12042" width="11" style="120" bestFit="1" customWidth="1"/>
    <col min="12043" max="12043" width="11.5703125" style="120" customWidth="1"/>
    <col min="12044" max="12044" width="11" style="120" bestFit="1" customWidth="1"/>
    <col min="12045" max="12288" width="9.140625" style="120"/>
    <col min="12289" max="12289" width="5" style="120" customWidth="1"/>
    <col min="12290" max="12290" width="9.140625" style="120"/>
    <col min="12291" max="12291" width="16.85546875" style="120" customWidth="1"/>
    <col min="12292" max="12292" width="12.140625" style="120" customWidth="1"/>
    <col min="12293" max="12293" width="4" style="120" bestFit="1" customWidth="1"/>
    <col min="12294" max="12294" width="10.140625" style="120" bestFit="1" customWidth="1"/>
    <col min="12295" max="12295" width="8.140625" style="120" bestFit="1" customWidth="1"/>
    <col min="12296" max="12296" width="10.140625" style="120" bestFit="1" customWidth="1"/>
    <col min="12297" max="12298" width="11" style="120" bestFit="1" customWidth="1"/>
    <col min="12299" max="12299" width="11.5703125" style="120" customWidth="1"/>
    <col min="12300" max="12300" width="11" style="120" bestFit="1" customWidth="1"/>
    <col min="12301" max="12544" width="9.140625" style="120"/>
    <col min="12545" max="12545" width="5" style="120" customWidth="1"/>
    <col min="12546" max="12546" width="9.140625" style="120"/>
    <col min="12547" max="12547" width="16.85546875" style="120" customWidth="1"/>
    <col min="12548" max="12548" width="12.140625" style="120" customWidth="1"/>
    <col min="12549" max="12549" width="4" style="120" bestFit="1" customWidth="1"/>
    <col min="12550" max="12550" width="10.140625" style="120" bestFit="1" customWidth="1"/>
    <col min="12551" max="12551" width="8.140625" style="120" bestFit="1" customWidth="1"/>
    <col min="12552" max="12552" width="10.140625" style="120" bestFit="1" customWidth="1"/>
    <col min="12553" max="12554" width="11" style="120" bestFit="1" customWidth="1"/>
    <col min="12555" max="12555" width="11.5703125" style="120" customWidth="1"/>
    <col min="12556" max="12556" width="11" style="120" bestFit="1" customWidth="1"/>
    <col min="12557" max="12800" width="9.140625" style="120"/>
    <col min="12801" max="12801" width="5" style="120" customWidth="1"/>
    <col min="12802" max="12802" width="9.140625" style="120"/>
    <col min="12803" max="12803" width="16.85546875" style="120" customWidth="1"/>
    <col min="12804" max="12804" width="12.140625" style="120" customWidth="1"/>
    <col min="12805" max="12805" width="4" style="120" bestFit="1" customWidth="1"/>
    <col min="12806" max="12806" width="10.140625" style="120" bestFit="1" customWidth="1"/>
    <col min="12807" max="12807" width="8.140625" style="120" bestFit="1" customWidth="1"/>
    <col min="12808" max="12808" width="10.140625" style="120" bestFit="1" customWidth="1"/>
    <col min="12809" max="12810" width="11" style="120" bestFit="1" customWidth="1"/>
    <col min="12811" max="12811" width="11.5703125" style="120" customWidth="1"/>
    <col min="12812" max="12812" width="11" style="120" bestFit="1" customWidth="1"/>
    <col min="12813" max="13056" width="9.140625" style="120"/>
    <col min="13057" max="13057" width="5" style="120" customWidth="1"/>
    <col min="13058" max="13058" width="9.140625" style="120"/>
    <col min="13059" max="13059" width="16.85546875" style="120" customWidth="1"/>
    <col min="13060" max="13060" width="12.140625" style="120" customWidth="1"/>
    <col min="13061" max="13061" width="4" style="120" bestFit="1" customWidth="1"/>
    <col min="13062" max="13062" width="10.140625" style="120" bestFit="1" customWidth="1"/>
    <col min="13063" max="13063" width="8.140625" style="120" bestFit="1" customWidth="1"/>
    <col min="13064" max="13064" width="10.140625" style="120" bestFit="1" customWidth="1"/>
    <col min="13065" max="13066" width="11" style="120" bestFit="1" customWidth="1"/>
    <col min="13067" max="13067" width="11.5703125" style="120" customWidth="1"/>
    <col min="13068" max="13068" width="11" style="120" bestFit="1" customWidth="1"/>
    <col min="13069" max="13312" width="9.140625" style="120"/>
    <col min="13313" max="13313" width="5" style="120" customWidth="1"/>
    <col min="13314" max="13314" width="9.140625" style="120"/>
    <col min="13315" max="13315" width="16.85546875" style="120" customWidth="1"/>
    <col min="13316" max="13316" width="12.140625" style="120" customWidth="1"/>
    <col min="13317" max="13317" width="4" style="120" bestFit="1" customWidth="1"/>
    <col min="13318" max="13318" width="10.140625" style="120" bestFit="1" customWidth="1"/>
    <col min="13319" max="13319" width="8.140625" style="120" bestFit="1" customWidth="1"/>
    <col min="13320" max="13320" width="10.140625" style="120" bestFit="1" customWidth="1"/>
    <col min="13321" max="13322" width="11" style="120" bestFit="1" customWidth="1"/>
    <col min="13323" max="13323" width="11.5703125" style="120" customWidth="1"/>
    <col min="13324" max="13324" width="11" style="120" bestFit="1" customWidth="1"/>
    <col min="13325" max="13568" width="9.140625" style="120"/>
    <col min="13569" max="13569" width="5" style="120" customWidth="1"/>
    <col min="13570" max="13570" width="9.140625" style="120"/>
    <col min="13571" max="13571" width="16.85546875" style="120" customWidth="1"/>
    <col min="13572" max="13572" width="12.140625" style="120" customWidth="1"/>
    <col min="13573" max="13573" width="4" style="120" bestFit="1" customWidth="1"/>
    <col min="13574" max="13574" width="10.140625" style="120" bestFit="1" customWidth="1"/>
    <col min="13575" max="13575" width="8.140625" style="120" bestFit="1" customWidth="1"/>
    <col min="13576" max="13576" width="10.140625" style="120" bestFit="1" customWidth="1"/>
    <col min="13577" max="13578" width="11" style="120" bestFit="1" customWidth="1"/>
    <col min="13579" max="13579" width="11.5703125" style="120" customWidth="1"/>
    <col min="13580" max="13580" width="11" style="120" bestFit="1" customWidth="1"/>
    <col min="13581" max="13824" width="9.140625" style="120"/>
    <col min="13825" max="13825" width="5" style="120" customWidth="1"/>
    <col min="13826" max="13826" width="9.140625" style="120"/>
    <col min="13827" max="13827" width="16.85546875" style="120" customWidth="1"/>
    <col min="13828" max="13828" width="12.140625" style="120" customWidth="1"/>
    <col min="13829" max="13829" width="4" style="120" bestFit="1" customWidth="1"/>
    <col min="13830" max="13830" width="10.140625" style="120" bestFit="1" customWidth="1"/>
    <col min="13831" max="13831" width="8.140625" style="120" bestFit="1" customWidth="1"/>
    <col min="13832" max="13832" width="10.140625" style="120" bestFit="1" customWidth="1"/>
    <col min="13833" max="13834" width="11" style="120" bestFit="1" customWidth="1"/>
    <col min="13835" max="13835" width="11.5703125" style="120" customWidth="1"/>
    <col min="13836" max="13836" width="11" style="120" bestFit="1" customWidth="1"/>
    <col min="13837" max="14080" width="9.140625" style="120"/>
    <col min="14081" max="14081" width="5" style="120" customWidth="1"/>
    <col min="14082" max="14082" width="9.140625" style="120"/>
    <col min="14083" max="14083" width="16.85546875" style="120" customWidth="1"/>
    <col min="14084" max="14084" width="12.140625" style="120" customWidth="1"/>
    <col min="14085" max="14085" width="4" style="120" bestFit="1" customWidth="1"/>
    <col min="14086" max="14086" width="10.140625" style="120" bestFit="1" customWidth="1"/>
    <col min="14087" max="14087" width="8.140625" style="120" bestFit="1" customWidth="1"/>
    <col min="14088" max="14088" width="10.140625" style="120" bestFit="1" customWidth="1"/>
    <col min="14089" max="14090" width="11" style="120" bestFit="1" customWidth="1"/>
    <col min="14091" max="14091" width="11.5703125" style="120" customWidth="1"/>
    <col min="14092" max="14092" width="11" style="120" bestFit="1" customWidth="1"/>
    <col min="14093" max="14336" width="9.140625" style="120"/>
    <col min="14337" max="14337" width="5" style="120" customWidth="1"/>
    <col min="14338" max="14338" width="9.140625" style="120"/>
    <col min="14339" max="14339" width="16.85546875" style="120" customWidth="1"/>
    <col min="14340" max="14340" width="12.140625" style="120" customWidth="1"/>
    <col min="14341" max="14341" width="4" style="120" bestFit="1" customWidth="1"/>
    <col min="14342" max="14342" width="10.140625" style="120" bestFit="1" customWidth="1"/>
    <col min="14343" max="14343" width="8.140625" style="120" bestFit="1" customWidth="1"/>
    <col min="14344" max="14344" width="10.140625" style="120" bestFit="1" customWidth="1"/>
    <col min="14345" max="14346" width="11" style="120" bestFit="1" customWidth="1"/>
    <col min="14347" max="14347" width="11.5703125" style="120" customWidth="1"/>
    <col min="14348" max="14348" width="11" style="120" bestFit="1" customWidth="1"/>
    <col min="14349" max="14592" width="9.140625" style="120"/>
    <col min="14593" max="14593" width="5" style="120" customWidth="1"/>
    <col min="14594" max="14594" width="9.140625" style="120"/>
    <col min="14595" max="14595" width="16.85546875" style="120" customWidth="1"/>
    <col min="14596" max="14596" width="12.140625" style="120" customWidth="1"/>
    <col min="14597" max="14597" width="4" style="120" bestFit="1" customWidth="1"/>
    <col min="14598" max="14598" width="10.140625" style="120" bestFit="1" customWidth="1"/>
    <col min="14599" max="14599" width="8.140625" style="120" bestFit="1" customWidth="1"/>
    <col min="14600" max="14600" width="10.140625" style="120" bestFit="1" customWidth="1"/>
    <col min="14601" max="14602" width="11" style="120" bestFit="1" customWidth="1"/>
    <col min="14603" max="14603" width="11.5703125" style="120" customWidth="1"/>
    <col min="14604" max="14604" width="11" style="120" bestFit="1" customWidth="1"/>
    <col min="14605" max="14848" width="9.140625" style="120"/>
    <col min="14849" max="14849" width="5" style="120" customWidth="1"/>
    <col min="14850" max="14850" width="9.140625" style="120"/>
    <col min="14851" max="14851" width="16.85546875" style="120" customWidth="1"/>
    <col min="14852" max="14852" width="12.140625" style="120" customWidth="1"/>
    <col min="14853" max="14853" width="4" style="120" bestFit="1" customWidth="1"/>
    <col min="14854" max="14854" width="10.140625" style="120" bestFit="1" customWidth="1"/>
    <col min="14855" max="14855" width="8.140625" style="120" bestFit="1" customWidth="1"/>
    <col min="14856" max="14856" width="10.140625" style="120" bestFit="1" customWidth="1"/>
    <col min="14857" max="14858" width="11" style="120" bestFit="1" customWidth="1"/>
    <col min="14859" max="14859" width="11.5703125" style="120" customWidth="1"/>
    <col min="14860" max="14860" width="11" style="120" bestFit="1" customWidth="1"/>
    <col min="14861" max="15104" width="9.140625" style="120"/>
    <col min="15105" max="15105" width="5" style="120" customWidth="1"/>
    <col min="15106" max="15106" width="9.140625" style="120"/>
    <col min="15107" max="15107" width="16.85546875" style="120" customWidth="1"/>
    <col min="15108" max="15108" width="12.140625" style="120" customWidth="1"/>
    <col min="15109" max="15109" width="4" style="120" bestFit="1" customWidth="1"/>
    <col min="15110" max="15110" width="10.140625" style="120" bestFit="1" customWidth="1"/>
    <col min="15111" max="15111" width="8.140625" style="120" bestFit="1" customWidth="1"/>
    <col min="15112" max="15112" width="10.140625" style="120" bestFit="1" customWidth="1"/>
    <col min="15113" max="15114" width="11" style="120" bestFit="1" customWidth="1"/>
    <col min="15115" max="15115" width="11.5703125" style="120" customWidth="1"/>
    <col min="15116" max="15116" width="11" style="120" bestFit="1" customWidth="1"/>
    <col min="15117" max="15360" width="9.140625" style="120"/>
    <col min="15361" max="15361" width="5" style="120" customWidth="1"/>
    <col min="15362" max="15362" width="9.140625" style="120"/>
    <col min="15363" max="15363" width="16.85546875" style="120" customWidth="1"/>
    <col min="15364" max="15364" width="12.140625" style="120" customWidth="1"/>
    <col min="15365" max="15365" width="4" style="120" bestFit="1" customWidth="1"/>
    <col min="15366" max="15366" width="10.140625" style="120" bestFit="1" customWidth="1"/>
    <col min="15367" max="15367" width="8.140625" style="120" bestFit="1" customWidth="1"/>
    <col min="15368" max="15368" width="10.140625" style="120" bestFit="1" customWidth="1"/>
    <col min="15369" max="15370" width="11" style="120" bestFit="1" customWidth="1"/>
    <col min="15371" max="15371" width="11.5703125" style="120" customWidth="1"/>
    <col min="15372" max="15372" width="11" style="120" bestFit="1" customWidth="1"/>
    <col min="15373" max="15616" width="9.140625" style="120"/>
    <col min="15617" max="15617" width="5" style="120" customWidth="1"/>
    <col min="15618" max="15618" width="9.140625" style="120"/>
    <col min="15619" max="15619" width="16.85546875" style="120" customWidth="1"/>
    <col min="15620" max="15620" width="12.140625" style="120" customWidth="1"/>
    <col min="15621" max="15621" width="4" style="120" bestFit="1" customWidth="1"/>
    <col min="15622" max="15622" width="10.140625" style="120" bestFit="1" customWidth="1"/>
    <col min="15623" max="15623" width="8.140625" style="120" bestFit="1" customWidth="1"/>
    <col min="15624" max="15624" width="10.140625" style="120" bestFit="1" customWidth="1"/>
    <col min="15625" max="15626" width="11" style="120" bestFit="1" customWidth="1"/>
    <col min="15627" max="15627" width="11.5703125" style="120" customWidth="1"/>
    <col min="15628" max="15628" width="11" style="120" bestFit="1" customWidth="1"/>
    <col min="15629" max="15872" width="9.140625" style="120"/>
    <col min="15873" max="15873" width="5" style="120" customWidth="1"/>
    <col min="15874" max="15874" width="9.140625" style="120"/>
    <col min="15875" max="15875" width="16.85546875" style="120" customWidth="1"/>
    <col min="15876" max="15876" width="12.140625" style="120" customWidth="1"/>
    <col min="15877" max="15877" width="4" style="120" bestFit="1" customWidth="1"/>
    <col min="15878" max="15878" width="10.140625" style="120" bestFit="1" customWidth="1"/>
    <col min="15879" max="15879" width="8.140625" style="120" bestFit="1" customWidth="1"/>
    <col min="15880" max="15880" width="10.140625" style="120" bestFit="1" customWidth="1"/>
    <col min="15881" max="15882" width="11" style="120" bestFit="1" customWidth="1"/>
    <col min="15883" max="15883" width="11.5703125" style="120" customWidth="1"/>
    <col min="15884" max="15884" width="11" style="120" bestFit="1" customWidth="1"/>
    <col min="15885" max="16128" width="9.140625" style="120"/>
    <col min="16129" max="16129" width="5" style="120" customWidth="1"/>
    <col min="16130" max="16130" width="9.140625" style="120"/>
    <col min="16131" max="16131" width="16.85546875" style="120" customWidth="1"/>
    <col min="16132" max="16132" width="12.140625" style="120" customWidth="1"/>
    <col min="16133" max="16133" width="4" style="120" bestFit="1" customWidth="1"/>
    <col min="16134" max="16134" width="10.140625" style="120" bestFit="1" customWidth="1"/>
    <col min="16135" max="16135" width="8.140625" style="120" bestFit="1" customWidth="1"/>
    <col min="16136" max="16136" width="10.140625" style="120" bestFit="1" customWidth="1"/>
    <col min="16137" max="16138" width="11" style="120" bestFit="1" customWidth="1"/>
    <col min="16139" max="16139" width="11.5703125" style="120" customWidth="1"/>
    <col min="16140" max="16140" width="11" style="120" bestFit="1" customWidth="1"/>
    <col min="16141" max="16384" width="9.140625" style="120"/>
  </cols>
  <sheetData>
    <row r="1" spans="1:13" ht="13.5" customHeight="1">
      <c r="A1" s="260" t="s">
        <v>745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3">
      <c r="A2" s="261"/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</row>
    <row r="3" spans="1:13" ht="10.5" customHeight="1">
      <c r="A3" s="252" t="s">
        <v>674</v>
      </c>
      <c r="B3" s="252"/>
      <c r="C3" s="252"/>
      <c r="D3" s="252" t="s">
        <v>675</v>
      </c>
      <c r="E3" s="252"/>
      <c r="F3" s="252"/>
      <c r="G3" s="252"/>
      <c r="H3" s="252" t="s">
        <v>676</v>
      </c>
      <c r="I3" s="252"/>
      <c r="J3" s="252"/>
      <c r="K3" s="252"/>
      <c r="L3" s="252"/>
    </row>
    <row r="4" spans="1:13" ht="13.5" thickBot="1">
      <c r="A4" s="255" t="s">
        <v>697</v>
      </c>
      <c r="B4" s="255"/>
      <c r="C4" s="255"/>
      <c r="D4" s="255" t="s">
        <v>698</v>
      </c>
      <c r="E4" s="255"/>
      <c r="F4" s="255"/>
      <c r="G4" s="255"/>
      <c r="H4" s="255" t="s">
        <v>699</v>
      </c>
      <c r="I4" s="255"/>
      <c r="J4" s="255"/>
      <c r="K4" s="255"/>
      <c r="L4" s="255"/>
    </row>
    <row r="5" spans="1:13" ht="10.5" customHeight="1">
      <c r="A5" s="252" t="s">
        <v>677</v>
      </c>
      <c r="B5" s="252"/>
      <c r="C5" s="252"/>
      <c r="D5" s="252"/>
      <c r="E5" s="252" t="s">
        <v>678</v>
      </c>
      <c r="F5" s="252"/>
      <c r="G5" s="252"/>
      <c r="H5" s="253"/>
      <c r="I5" s="254"/>
      <c r="J5" s="253"/>
      <c r="K5" s="254"/>
      <c r="L5" s="252"/>
    </row>
    <row r="6" spans="1:13" ht="13.5" customHeight="1" thickBot="1">
      <c r="A6" s="255" t="s">
        <v>703</v>
      </c>
      <c r="B6" s="255"/>
      <c r="C6" s="255"/>
      <c r="D6" s="255"/>
      <c r="E6" s="255" t="s">
        <v>704</v>
      </c>
      <c r="F6" s="255"/>
      <c r="G6" s="255"/>
      <c r="H6" s="256"/>
      <c r="I6" s="257"/>
      <c r="J6" s="258"/>
      <c r="K6" s="257"/>
      <c r="L6" s="259"/>
    </row>
    <row r="7" spans="1:13" ht="3" customHeight="1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</row>
    <row r="8" spans="1:13" ht="10.5" customHeight="1">
      <c r="A8" s="253" t="s">
        <v>701</v>
      </c>
      <c r="B8" s="262"/>
      <c r="C8" s="262"/>
      <c r="D8" s="254"/>
      <c r="E8" s="252" t="s">
        <v>679</v>
      </c>
      <c r="F8" s="253"/>
      <c r="G8" s="254"/>
      <c r="H8" s="252"/>
      <c r="I8" s="252" t="s">
        <v>680</v>
      </c>
      <c r="J8" s="252"/>
      <c r="K8" s="252" t="s">
        <v>681</v>
      </c>
      <c r="L8" s="252"/>
    </row>
    <row r="9" spans="1:13" ht="12" customHeight="1" thickBot="1">
      <c r="A9" s="263" t="s">
        <v>700</v>
      </c>
      <c r="B9" s="264"/>
      <c r="C9" s="264"/>
      <c r="D9" s="265"/>
      <c r="E9" s="266">
        <f>'Obra Civil'!J345</f>
        <v>657764.7673000166</v>
      </c>
      <c r="F9" s="256"/>
      <c r="G9" s="267"/>
      <c r="H9" s="255"/>
      <c r="I9" s="255" t="s">
        <v>746</v>
      </c>
      <c r="J9" s="255"/>
      <c r="K9" s="255" t="s">
        <v>747</v>
      </c>
      <c r="L9" s="255"/>
    </row>
    <row r="10" spans="1:13" ht="5.25" customHeight="1" thickBot="1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</row>
    <row r="11" spans="1:13" ht="16.5" customHeight="1" thickTop="1" thickBot="1">
      <c r="A11" s="274" t="s">
        <v>682</v>
      </c>
      <c r="B11" s="275"/>
      <c r="C11" s="275"/>
      <c r="D11" s="275"/>
      <c r="E11" s="275"/>
      <c r="F11" s="275"/>
      <c r="G11" s="275"/>
      <c r="H11" s="275"/>
      <c r="I11" s="275"/>
      <c r="J11" s="275"/>
      <c r="K11" s="275"/>
      <c r="L11" s="276"/>
    </row>
    <row r="12" spans="1:13" ht="13.5" thickTop="1">
      <c r="A12" s="277" t="s">
        <v>683</v>
      </c>
      <c r="B12" s="279" t="s">
        <v>684</v>
      </c>
      <c r="C12" s="280"/>
      <c r="D12" s="281"/>
      <c r="E12" s="285"/>
      <c r="F12" s="286"/>
      <c r="G12" s="287" t="s">
        <v>685</v>
      </c>
      <c r="H12" s="288"/>
      <c r="I12" s="289"/>
      <c r="J12" s="287" t="s">
        <v>686</v>
      </c>
      <c r="K12" s="288"/>
      <c r="L12" s="290"/>
    </row>
    <row r="13" spans="1:13" ht="13.5" thickBot="1">
      <c r="A13" s="278"/>
      <c r="B13" s="282"/>
      <c r="C13" s="283"/>
      <c r="D13" s="284"/>
      <c r="E13" s="123" t="s">
        <v>687</v>
      </c>
      <c r="F13" s="123" t="s">
        <v>688</v>
      </c>
      <c r="G13" s="123" t="s">
        <v>689</v>
      </c>
      <c r="H13" s="123" t="s">
        <v>690</v>
      </c>
      <c r="I13" s="123" t="s">
        <v>691</v>
      </c>
      <c r="J13" s="123" t="s">
        <v>692</v>
      </c>
      <c r="K13" s="123" t="s">
        <v>690</v>
      </c>
      <c r="L13" s="124" t="s">
        <v>693</v>
      </c>
    </row>
    <row r="14" spans="1:13">
      <c r="A14" s="143" t="str">
        <f>'Obra Civil'!A8</f>
        <v>1.0</v>
      </c>
      <c r="B14" s="268" t="str">
        <f>'[2]Duque licitaddo'!B14:I14</f>
        <v>SERVIÇOS INICIAIS</v>
      </c>
      <c r="C14" s="269"/>
      <c r="D14" s="270"/>
      <c r="E14" s="144"/>
      <c r="F14" s="144"/>
      <c r="G14" s="144"/>
      <c r="H14" s="144"/>
      <c r="I14" s="144"/>
      <c r="J14" s="144"/>
      <c r="K14" s="144"/>
      <c r="L14" s="145"/>
    </row>
    <row r="15" spans="1:13">
      <c r="A15" s="128" t="str">
        <f>'Obra Civil'!A9</f>
        <v>1.1</v>
      </c>
      <c r="B15" s="271" t="str">
        <f>'Obra Civil'!B9</f>
        <v>Placa da obra - padrão Governo Federal</v>
      </c>
      <c r="C15" s="272"/>
      <c r="D15" s="273"/>
      <c r="E15" s="129" t="str">
        <f>'Obra Civil'!C9</f>
        <v xml:space="preserve"> m²</v>
      </c>
      <c r="F15" s="130">
        <f>'Obra Civil'!G9</f>
        <v>473</v>
      </c>
      <c r="G15" s="131">
        <f>'Obra Civil'!D9</f>
        <v>4</v>
      </c>
      <c r="H15" s="132">
        <v>0</v>
      </c>
      <c r="I15" s="132">
        <v>4</v>
      </c>
      <c r="J15" s="132">
        <f>F15*G15</f>
        <v>1892</v>
      </c>
      <c r="K15" s="132">
        <f>H15*F15</f>
        <v>0</v>
      </c>
      <c r="L15" s="133">
        <f>I15*F15</f>
        <v>1892</v>
      </c>
      <c r="M15" s="142">
        <f>'B01'!K15+'B02'!K15+'B03'!K15+'B04'!K15+'B0 5'!K15+'B06'!K15+'B07'!K15+'B08'!K15+'B09'!K15+'B10'!K15+'B11'!K15</f>
        <v>1892</v>
      </c>
    </row>
    <row r="16" spans="1:13">
      <c r="A16" s="128" t="str">
        <f>'Obra Civil'!A10</f>
        <v>1.2</v>
      </c>
      <c r="B16" s="271" t="str">
        <f>'Obra Civil'!B10</f>
        <v xml:space="preserve">Ligação provisória de água </v>
      </c>
      <c r="C16" s="272"/>
      <c r="D16" s="273"/>
      <c r="E16" s="129" t="str">
        <f>'Obra Civil'!C10</f>
        <v>unid</v>
      </c>
      <c r="F16" s="130">
        <f>'Obra Civil'!G10</f>
        <v>766</v>
      </c>
      <c r="G16" s="131">
        <f>'Obra Civil'!D10</f>
        <v>1</v>
      </c>
      <c r="H16" s="132">
        <v>0</v>
      </c>
      <c r="I16" s="132">
        <v>1</v>
      </c>
      <c r="J16" s="132">
        <f>F16*G16</f>
        <v>766</v>
      </c>
      <c r="K16" s="132">
        <f>H16*F16</f>
        <v>0</v>
      </c>
      <c r="L16" s="133">
        <f>I16*F16</f>
        <v>766</v>
      </c>
      <c r="M16" s="142">
        <f>'B01'!K16+'B02'!K16+'B03'!K16+'B04'!K16+'B0 5'!K16+'B06'!K16+'B07'!K16+'B08'!K16+'B09'!K16+'B10'!K16+'B11'!K16</f>
        <v>766</v>
      </c>
    </row>
    <row r="17" spans="1:13">
      <c r="A17" s="128" t="str">
        <f>'Obra Civil'!A11</f>
        <v>1.3</v>
      </c>
      <c r="B17" s="271" t="str">
        <f>'Obra Civil'!B11</f>
        <v xml:space="preserve">Ligação provisória de energia elétrica em baixa tensão </v>
      </c>
      <c r="C17" s="272"/>
      <c r="D17" s="273"/>
      <c r="E17" s="129" t="str">
        <f>'Obra Civil'!C11</f>
        <v>unid</v>
      </c>
      <c r="F17" s="130">
        <f>'Obra Civil'!G11</f>
        <v>1650</v>
      </c>
      <c r="G17" s="131">
        <f>'Obra Civil'!D11</f>
        <v>1</v>
      </c>
      <c r="H17" s="132">
        <v>0</v>
      </c>
      <c r="I17" s="132">
        <v>1</v>
      </c>
      <c r="J17" s="132">
        <f>F17*G17</f>
        <v>1650</v>
      </c>
      <c r="K17" s="132">
        <f>H17*F17</f>
        <v>0</v>
      </c>
      <c r="L17" s="133">
        <f>I17*F17</f>
        <v>1650</v>
      </c>
      <c r="M17" s="142">
        <f>'B01'!K17+'B02'!K17+'B03'!K17+'B04'!K17+'B0 5'!K17+'B06'!K17+'B07'!K17+'B08'!K17+'B09'!K17+'B10'!K17+'B11'!K17</f>
        <v>1650</v>
      </c>
    </row>
    <row r="18" spans="1:13">
      <c r="A18" s="128" t="str">
        <f>'Obra Civil'!A12</f>
        <v>1.4</v>
      </c>
      <c r="B18" s="271" t="str">
        <f>'Obra Civil'!B12</f>
        <v>Barracões provisórios (depósito, escritório, vestiário e refeitório) com piso cimentado</v>
      </c>
      <c r="C18" s="272"/>
      <c r="D18" s="273"/>
      <c r="E18" s="129" t="str">
        <f>'Obra Civil'!C12</f>
        <v xml:space="preserve"> m²</v>
      </c>
      <c r="F18" s="130">
        <f>'Obra Civil'!G12</f>
        <v>390</v>
      </c>
      <c r="G18" s="131">
        <f>'Obra Civil'!D12</f>
        <v>20</v>
      </c>
      <c r="H18" s="132">
        <v>0</v>
      </c>
      <c r="I18" s="132">
        <v>20</v>
      </c>
      <c r="J18" s="132">
        <f>F18*G18</f>
        <v>7800</v>
      </c>
      <c r="K18" s="132">
        <f>H18*F18</f>
        <v>0</v>
      </c>
      <c r="L18" s="133">
        <f>I18*F18</f>
        <v>7800</v>
      </c>
      <c r="M18" s="142">
        <f>'B01'!K18+'B02'!K18+'B03'!K18+'B04'!K18+'B0 5'!K18+'B06'!K18+'B07'!K18+'B08'!K18+'B09'!K18+'B10'!K18+'B11'!K18</f>
        <v>7800</v>
      </c>
    </row>
    <row r="19" spans="1:13">
      <c r="A19" s="128" t="str">
        <f>'Obra Civil'!A13</f>
        <v>1.5</v>
      </c>
      <c r="B19" s="271" t="str">
        <f>'Obra Civil'!B13</f>
        <v xml:space="preserve">Locação da obra (execução de gabarito) </v>
      </c>
      <c r="C19" s="272"/>
      <c r="D19" s="273"/>
      <c r="E19" s="129" t="str">
        <f>'Obra Civil'!C13</f>
        <v xml:space="preserve"> m²</v>
      </c>
      <c r="F19" s="130">
        <f>'Obra Civil'!G13</f>
        <v>4.2</v>
      </c>
      <c r="G19" s="131">
        <f>'Obra Civil'!D13</f>
        <v>564.5</v>
      </c>
      <c r="H19" s="132">
        <v>0</v>
      </c>
      <c r="I19" s="132">
        <v>564.5</v>
      </c>
      <c r="J19" s="132">
        <f>F19*G19</f>
        <v>2370.9</v>
      </c>
      <c r="K19" s="132">
        <f>H19*F19</f>
        <v>0</v>
      </c>
      <c r="L19" s="133">
        <f>I19*F19</f>
        <v>2370.9</v>
      </c>
      <c r="M19" s="142">
        <f>'B01'!K19+'B02'!K19+'B03'!K19+'B04'!K19+'B0 5'!K19+'B06'!K19+'B07'!K19+'B08'!K19+'B09'!K19+'B10'!K19+'B11'!K19</f>
        <v>2370.9</v>
      </c>
    </row>
    <row r="20" spans="1:13">
      <c r="A20" s="143" t="str">
        <f>'Obra Civil'!A15</f>
        <v>2.0</v>
      </c>
      <c r="B20" s="268" t="str">
        <f>'Obra Civil'!B15</f>
        <v xml:space="preserve">MOVIMENTO DE TERRAS </v>
      </c>
      <c r="C20" s="269"/>
      <c r="D20" s="270"/>
      <c r="E20" s="146"/>
      <c r="F20" s="147"/>
      <c r="G20" s="148"/>
      <c r="H20" s="149"/>
      <c r="I20" s="149"/>
      <c r="J20" s="149"/>
      <c r="K20" s="149"/>
      <c r="L20" s="150"/>
      <c r="M20" s="142">
        <f>'B01'!K20+'B02'!K20+'B03'!K20+'B04'!K20+'B0 5'!K20+'B06'!K20+'B07'!K20+'B08'!K20+'B09'!K20+'B10'!K20+'B11'!K20</f>
        <v>0</v>
      </c>
    </row>
    <row r="21" spans="1:13">
      <c r="A21" s="128" t="str">
        <f>'Obra Civil'!A16</f>
        <v>2.1</v>
      </c>
      <c r="B21" s="271" t="str">
        <f>'Obra Civil'!B16</f>
        <v>Aterro apiloado em camadas de 0,20 m com material argilo - arenoso (entre baldrames)</v>
      </c>
      <c r="C21" s="272"/>
      <c r="D21" s="273"/>
      <c r="E21" s="129" t="str">
        <f>'Obra Civil'!C16</f>
        <v>m³</v>
      </c>
      <c r="F21" s="130">
        <f>'Obra Civil'!G16</f>
        <v>38</v>
      </c>
      <c r="G21" s="131">
        <f>'Obra Civil'!D16</f>
        <v>225.6</v>
      </c>
      <c r="H21" s="132">
        <v>0</v>
      </c>
      <c r="I21" s="132">
        <v>225.6</v>
      </c>
      <c r="J21" s="132">
        <f>F21*G21</f>
        <v>8572.7999999999993</v>
      </c>
      <c r="K21" s="132">
        <f>H21*F21</f>
        <v>0</v>
      </c>
      <c r="L21" s="133">
        <f>I21*F21</f>
        <v>8572.7999999999993</v>
      </c>
      <c r="M21" s="142">
        <f>'B01'!K21+'B02'!K21+'B03'!K21+'B04'!K21+'B0 5'!K21+'B06'!K21+'B07'!K21+'B08'!K21+'B09'!K21+'B10'!K21+'B11'!K21</f>
        <v>8572.7999999999993</v>
      </c>
    </row>
    <row r="22" spans="1:13">
      <c r="A22" s="128" t="str">
        <f>'Obra Civil'!A17</f>
        <v>2.2</v>
      </c>
      <c r="B22" s="271" t="str">
        <f>'Obra Civil'!B17</f>
        <v xml:space="preserve">Escavação manual de valas em qualquer terreno exceto rocha até h=1,50 m </v>
      </c>
      <c r="C22" s="272"/>
      <c r="D22" s="273"/>
      <c r="E22" s="129" t="str">
        <f>'Obra Civil'!C17</f>
        <v>m³</v>
      </c>
      <c r="F22" s="130">
        <f>'Obra Civil'!G17</f>
        <v>34</v>
      </c>
      <c r="G22" s="131">
        <f>'Obra Civil'!D17</f>
        <v>137.63999999999999</v>
      </c>
      <c r="H22" s="132">
        <v>0</v>
      </c>
      <c r="I22" s="132">
        <v>137.63999999999999</v>
      </c>
      <c r="J22" s="132">
        <f>F22*G22</f>
        <v>4679.7599999999993</v>
      </c>
      <c r="K22" s="132">
        <f>H22*F22</f>
        <v>0</v>
      </c>
      <c r="L22" s="133">
        <f>I22*F22</f>
        <v>4679.7599999999993</v>
      </c>
      <c r="M22" s="142">
        <f>'B01'!K22+'B02'!K22+'B03'!K22+'B04'!K22+'B0 5'!K22+'B06'!K22+'B07'!K22+'B08'!K22+'B09'!K22+'B10'!K22+'B11'!K22</f>
        <v>4679.7599999999993</v>
      </c>
    </row>
    <row r="23" spans="1:13">
      <c r="A23" s="128" t="str">
        <f>'Obra Civil'!A18</f>
        <v>2.3</v>
      </c>
      <c r="B23" s="271" t="str">
        <f>'Obra Civil'!B18</f>
        <v xml:space="preserve">Regularização e compactação do fundo de valas </v>
      </c>
      <c r="C23" s="272"/>
      <c r="D23" s="273"/>
      <c r="E23" s="129" t="str">
        <f>'Obra Civil'!C18</f>
        <v>m²</v>
      </c>
      <c r="F23" s="130">
        <f>'Obra Civil'!G18</f>
        <v>5.68</v>
      </c>
      <c r="G23" s="131">
        <f>'Obra Civil'!D18</f>
        <v>121.3</v>
      </c>
      <c r="H23" s="132">
        <v>0</v>
      </c>
      <c r="I23" s="132">
        <v>121.3</v>
      </c>
      <c r="J23" s="132">
        <f>F23*G23</f>
        <v>688.98399999999992</v>
      </c>
      <c r="K23" s="132">
        <f>H23*F23</f>
        <v>0</v>
      </c>
      <c r="L23" s="133">
        <f>I23*F23</f>
        <v>688.98399999999992</v>
      </c>
      <c r="M23" s="142">
        <f>'B01'!K23+'B02'!K23+'B03'!K23+'B04'!K23+'B0 5'!K23+'B06'!K23+'B07'!K23+'B08'!K23+'B09'!K23+'B10'!K23+'B11'!K23</f>
        <v>688.98399999999992</v>
      </c>
    </row>
    <row r="24" spans="1:13">
      <c r="A24" s="128" t="str">
        <f>'Obra Civil'!A19</f>
        <v>2.4</v>
      </c>
      <c r="B24" s="271" t="str">
        <f>'Obra Civil'!B19</f>
        <v xml:space="preserve">Reaterro apiloado de vala com material da obra  </v>
      </c>
      <c r="C24" s="272"/>
      <c r="D24" s="273"/>
      <c r="E24" s="129" t="str">
        <f>'Obra Civil'!C19</f>
        <v>m³</v>
      </c>
      <c r="F24" s="130">
        <f>'Obra Civil'!G19</f>
        <v>26</v>
      </c>
      <c r="G24" s="131">
        <f>'Obra Civil'!D19</f>
        <v>74.88</v>
      </c>
      <c r="H24" s="132">
        <v>0</v>
      </c>
      <c r="I24" s="132">
        <v>74.88</v>
      </c>
      <c r="J24" s="132">
        <f>F24*G24</f>
        <v>1946.8799999999999</v>
      </c>
      <c r="K24" s="132">
        <f>H24*F24</f>
        <v>0</v>
      </c>
      <c r="L24" s="133">
        <f>I24*F24</f>
        <v>1946.8799999999999</v>
      </c>
      <c r="M24" s="142">
        <f>'B01'!K24+'B02'!K24+'B03'!K24+'B04'!K24+'B0 5'!K24+'B06'!K24+'B07'!K24+'B08'!K24+'B09'!K24+'B10'!K24+'B11'!K24</f>
        <v>1946.8799999999999</v>
      </c>
    </row>
    <row r="25" spans="1:13">
      <c r="A25" s="143" t="str">
        <f>'Obra Civil'!A21</f>
        <v>3.0</v>
      </c>
      <c r="B25" s="268" t="str">
        <f>'Obra Civil'!B21</f>
        <v xml:space="preserve">INFRA-ESTRUTURA: FUNDAÇÕES </v>
      </c>
      <c r="C25" s="269"/>
      <c r="D25" s="270"/>
      <c r="E25" s="146"/>
      <c r="F25" s="147"/>
      <c r="G25" s="148"/>
      <c r="H25" s="149"/>
      <c r="I25" s="149"/>
      <c r="J25" s="149"/>
      <c r="K25" s="149"/>
      <c r="L25" s="150"/>
      <c r="M25" s="142">
        <f>'B01'!K25+'B02'!K25+'B03'!K25+'B04'!K25+'B0 5'!K25+'B06'!K25+'B07'!K25+'B08'!K25+'B09'!K25+'B10'!K25+'B11'!K25</f>
        <v>0</v>
      </c>
    </row>
    <row r="26" spans="1:13">
      <c r="A26" s="125" t="str">
        <f>'Obra Civil'!A22</f>
        <v>3.1</v>
      </c>
      <c r="B26" s="291" t="str">
        <f>'Obra Civil'!B22</f>
        <v>CONCRETO ARMADO PARA FUNDAÇÕES - SAPATAS</v>
      </c>
      <c r="C26" s="292"/>
      <c r="D26" s="293"/>
      <c r="E26" s="129"/>
      <c r="F26" s="130"/>
      <c r="G26" s="131"/>
      <c r="H26" s="132"/>
      <c r="I26" s="132"/>
      <c r="J26" s="132"/>
      <c r="K26" s="132"/>
      <c r="L26" s="133"/>
      <c r="M26" s="142">
        <f>'B01'!K26+'B02'!K26+'B03'!K26+'B04'!K26+'B0 5'!K26+'B06'!K26+'B07'!K26+'B08'!K26+'B09'!K26+'B10'!K26+'B11'!K26</f>
        <v>0</v>
      </c>
    </row>
    <row r="27" spans="1:13">
      <c r="A27" s="128" t="str">
        <f>'Obra Civil'!A23</f>
        <v>3.1.1</v>
      </c>
      <c r="B27" s="271" t="str">
        <f>'Obra Civil'!B23</f>
        <v>Lastro de concreto magro (e=3,0 cm) - preparo mecânico - inclusive aditivo</v>
      </c>
      <c r="C27" s="272"/>
      <c r="D27" s="273"/>
      <c r="E27" s="129" t="str">
        <f>'Obra Civil'!C23</f>
        <v>m²</v>
      </c>
      <c r="F27" s="130">
        <f>'Obra Civil'!G23</f>
        <v>15.2</v>
      </c>
      <c r="G27" s="131">
        <f>'Obra Civil'!D23</f>
        <v>84.94</v>
      </c>
      <c r="H27" s="132">
        <v>0</v>
      </c>
      <c r="I27" s="132">
        <v>84.94</v>
      </c>
      <c r="J27" s="132">
        <f>F27*G27</f>
        <v>1291.088</v>
      </c>
      <c r="K27" s="132">
        <f>H27*F27</f>
        <v>0</v>
      </c>
      <c r="L27" s="133">
        <f>I27*F27</f>
        <v>1291.088</v>
      </c>
      <c r="M27" s="142">
        <f>'B01'!K27+'B02'!K27+'B03'!K27+'B04'!K27+'B0 5'!K27+'B06'!K27+'B07'!K27+'B08'!K27+'B09'!K27+'B10'!K27+'B11'!K27</f>
        <v>1291.088</v>
      </c>
    </row>
    <row r="28" spans="1:13" ht="25.5" customHeight="1">
      <c r="A28" s="128" t="str">
        <f>'Obra Civil'!A24</f>
        <v>3.1.2</v>
      </c>
      <c r="B28" s="294" t="str">
        <f>'Obra Civil'!B24</f>
        <v>Concreto armado - para sapatas inclusive arranque dos pilares - (fck=25MPa), incluindo preparo, lançamento, adensamento e cura. Inclusive formas para reutilização 2x, conforme projeto.</v>
      </c>
      <c r="C28" s="295"/>
      <c r="D28" s="296"/>
      <c r="E28" s="129" t="str">
        <f>'Obra Civil'!C24</f>
        <v>m³</v>
      </c>
      <c r="F28" s="130">
        <f>'Obra Civil'!G24</f>
        <v>1320</v>
      </c>
      <c r="G28" s="131">
        <f>'Obra Civil'!D24</f>
        <v>26.34</v>
      </c>
      <c r="H28" s="132">
        <v>0</v>
      </c>
      <c r="I28" s="132">
        <v>26.34</v>
      </c>
      <c r="J28" s="132">
        <f>F28*G28</f>
        <v>34768.800000000003</v>
      </c>
      <c r="K28" s="132">
        <f>H28*F28</f>
        <v>0</v>
      </c>
      <c r="L28" s="133">
        <f>I28*F28</f>
        <v>34768.800000000003</v>
      </c>
      <c r="M28" s="142">
        <f>'B01'!K28+'B02'!K28+'B03'!K28+'B04'!K28+'B0 5'!K28+'B06'!K28+'B07'!K28+'B08'!K28+'B09'!K28+'B10'!K28+'B11'!K28</f>
        <v>34768.800000000003</v>
      </c>
    </row>
    <row r="29" spans="1:13">
      <c r="A29" s="143" t="str">
        <f>'Obra Civil'!A25</f>
        <v>3.2</v>
      </c>
      <c r="B29" s="268" t="str">
        <f>'Obra Civil'!B25</f>
        <v>CONCRETO ARMADO PARA FUNDAÇÕES - VIGAS BALDRAMES</v>
      </c>
      <c r="C29" s="269"/>
      <c r="D29" s="270"/>
      <c r="E29" s="146"/>
      <c r="F29" s="147"/>
      <c r="G29" s="148"/>
      <c r="H29" s="149"/>
      <c r="I29" s="149"/>
      <c r="J29" s="149"/>
      <c r="K29" s="149"/>
      <c r="L29" s="150"/>
      <c r="M29" s="142">
        <f>'B01'!K29+'B02'!K29+'B03'!K29+'B04'!K29+'B0 5'!K29+'B06'!K29+'B07'!K29+'B08'!K29+'B09'!K29+'B10'!K29+'B11'!K29</f>
        <v>0</v>
      </c>
    </row>
    <row r="30" spans="1:13">
      <c r="A30" s="128" t="str">
        <f>'Obra Civil'!A26</f>
        <v>3.2.1</v>
      </c>
      <c r="B30" s="271" t="str">
        <f>'Obra Civil'!B26</f>
        <v>Lastro de concreto magro, e=3,0 cm-reparo mecânico - inclusive aditivo, conforme projeto.</v>
      </c>
      <c r="C30" s="272"/>
      <c r="D30" s="273"/>
      <c r="E30" s="129" t="str">
        <f>'Obra Civil'!C26</f>
        <v>m²</v>
      </c>
      <c r="F30" s="130">
        <f>'Obra Civil'!G26</f>
        <v>15.2</v>
      </c>
      <c r="G30" s="131">
        <f>'Obra Civil'!D26</f>
        <v>87.74</v>
      </c>
      <c r="H30" s="132">
        <v>0</v>
      </c>
      <c r="I30" s="132">
        <v>87.74</v>
      </c>
      <c r="J30" s="132">
        <f>F30*G30</f>
        <v>1333.6479999999999</v>
      </c>
      <c r="K30" s="132">
        <f>H30*F30</f>
        <v>0</v>
      </c>
      <c r="L30" s="133">
        <f>I30*F30</f>
        <v>1333.6479999999999</v>
      </c>
      <c r="M30" s="142">
        <f>'B01'!K30+'B02'!K30+'B03'!K30+'B04'!K30+'B0 5'!K30+'B06'!K30+'B07'!K30+'B08'!K30+'B09'!K30+'B10'!K30+'B11'!K30</f>
        <v>1333.6479999999999</v>
      </c>
    </row>
    <row r="31" spans="1:13" ht="23.25" customHeight="1">
      <c r="A31" s="128" t="str">
        <f>'Obra Civil'!A27</f>
        <v>3.2.2</v>
      </c>
      <c r="B31" s="294" t="str">
        <f>'Obra Civil'!B27</f>
        <v>Concreto armado - para vigas baldrames (fck25MPa), incluindo preparo, lançamento, adensamento e cura. Inclusive formas para reutilização 2x, conforme projeto.</v>
      </c>
      <c r="C31" s="295"/>
      <c r="D31" s="296"/>
      <c r="E31" s="129" t="str">
        <f>'Obra Civil'!C27</f>
        <v>m³</v>
      </c>
      <c r="F31" s="130">
        <f>'Obra Civil'!G27</f>
        <v>1320</v>
      </c>
      <c r="G31" s="131">
        <f>'Obra Civil'!D27</f>
        <v>26.32</v>
      </c>
      <c r="H31" s="132">
        <v>0</v>
      </c>
      <c r="I31" s="132">
        <v>26.32</v>
      </c>
      <c r="J31" s="132">
        <f>F31*G31</f>
        <v>34742.400000000001</v>
      </c>
      <c r="K31" s="132">
        <f>H31*F31</f>
        <v>0</v>
      </c>
      <c r="L31" s="133">
        <f>I31*F31</f>
        <v>34742.400000000001</v>
      </c>
      <c r="M31" s="142">
        <f>'B01'!K31+'B02'!K31+'B03'!K31+'B04'!K31+'B0 5'!K31+'B06'!K31+'B07'!K31+'B08'!K31+'B09'!K31+'B10'!K31+'B11'!K31</f>
        <v>34742.400000000001</v>
      </c>
    </row>
    <row r="32" spans="1:13">
      <c r="A32" s="143" t="str">
        <f>'Obra Civil'!A29</f>
        <v>4.0</v>
      </c>
      <c r="B32" s="268" t="str">
        <f>'Obra Civil'!B29</f>
        <v xml:space="preserve">SUPERESTRUTURA </v>
      </c>
      <c r="C32" s="269"/>
      <c r="D32" s="270"/>
      <c r="E32" s="146"/>
      <c r="F32" s="147"/>
      <c r="G32" s="148"/>
      <c r="H32" s="149"/>
      <c r="I32" s="149"/>
      <c r="J32" s="149"/>
      <c r="K32" s="149"/>
      <c r="L32" s="150"/>
      <c r="M32" s="142">
        <f>'B01'!K32+'B02'!K32+'B03'!K32+'B04'!K32+'B0 5'!K32+'B06'!K32+'B07'!K32+'B08'!K32+'B09'!K32+'B10'!K32+'B11'!K32</f>
        <v>0</v>
      </c>
    </row>
    <row r="33" spans="1:13">
      <c r="A33" s="125" t="str">
        <f>'Obra Civil'!A30</f>
        <v>4.1</v>
      </c>
      <c r="B33" s="291" t="str">
        <f>'Obra Civil'!B30</f>
        <v>CONCRETO ARMADO PARA PILARES</v>
      </c>
      <c r="C33" s="292"/>
      <c r="D33" s="293"/>
      <c r="E33" s="129"/>
      <c r="F33" s="130"/>
      <c r="G33" s="131"/>
      <c r="H33" s="132"/>
      <c r="I33" s="132"/>
      <c r="J33" s="132"/>
      <c r="K33" s="132"/>
      <c r="L33" s="133"/>
      <c r="M33" s="142">
        <f>'B01'!K33+'B02'!K33+'B03'!K33+'B04'!K33+'B0 5'!K33+'B06'!K33+'B07'!K33+'B08'!K33+'B09'!K33+'B10'!K33+'B11'!K33</f>
        <v>0</v>
      </c>
    </row>
    <row r="34" spans="1:13" ht="22.5" customHeight="1">
      <c r="A34" s="128" t="str">
        <f>'Obra Civil'!A31</f>
        <v>4.1.1</v>
      </c>
      <c r="B34" s="294" t="str">
        <f>'Obra Civil'!B31</f>
        <v>Concreto armado - para pilares - (fck=25MPa), incluindo preparo, lançamento, adensamento e cura. Inclusive formas para reutilização 2x, conforme projeto.</v>
      </c>
      <c r="C34" s="295"/>
      <c r="D34" s="296"/>
      <c r="E34" s="129" t="str">
        <f>'Obra Civil'!C31</f>
        <v>m³</v>
      </c>
      <c r="F34" s="130">
        <f>'Obra Civil'!G31</f>
        <v>1795</v>
      </c>
      <c r="G34" s="131">
        <f>'Obra Civil'!D31</f>
        <v>10.220000000000001</v>
      </c>
      <c r="H34" s="132">
        <v>0</v>
      </c>
      <c r="I34" s="132">
        <v>10.220000000000001</v>
      </c>
      <c r="J34" s="132">
        <f>F34*G34</f>
        <v>18344.900000000001</v>
      </c>
      <c r="K34" s="132">
        <f>H34*F34</f>
        <v>0</v>
      </c>
      <c r="L34" s="133">
        <f>I34*F34</f>
        <v>18344.900000000001</v>
      </c>
      <c r="M34" s="142">
        <f>'B01'!K34+'B02'!K34+'B03'!K34+'B04'!K34+'B0 5'!K34+'B06'!K34+'B07'!K34+'B08'!K34+'B09'!K34+'B10'!K34+'B11'!K34</f>
        <v>18344.900000000001</v>
      </c>
    </row>
    <row r="35" spans="1:13">
      <c r="A35" s="125" t="str">
        <f>'Obra Civil'!A32</f>
        <v>4.2</v>
      </c>
      <c r="B35" s="291" t="str">
        <f>'Obra Civil'!B32</f>
        <v>CONCRETO ARMADO PARA VIGAS DE RESPALDO</v>
      </c>
      <c r="C35" s="292"/>
      <c r="D35" s="293"/>
      <c r="E35" s="129"/>
      <c r="F35" s="130"/>
      <c r="G35" s="131"/>
      <c r="H35" s="132"/>
      <c r="I35" s="132"/>
      <c r="J35" s="132"/>
      <c r="K35" s="132"/>
      <c r="L35" s="133"/>
      <c r="M35" s="142">
        <f>'B01'!K35+'B02'!K35+'B03'!K35+'B04'!K35+'B0 5'!K35+'B06'!K35+'B07'!K35+'B08'!K35+'B09'!K35+'B10'!K35+'B11'!K35</f>
        <v>0</v>
      </c>
    </row>
    <row r="36" spans="1:13" ht="24.75" customHeight="1">
      <c r="A36" s="128" t="str">
        <f>'Obra Civil'!A33</f>
        <v>4.2.1</v>
      </c>
      <c r="B36" s="294" t="str">
        <f>'Obra Civil'!B33</f>
        <v>Concreto armado - para Vigas nível 3,15 m - (fck=25MPa), incluindo preparo, lançamento, adensamento e cura. Inclusive formas para reutilização 2x, conforme projeto.</v>
      </c>
      <c r="C36" s="295"/>
      <c r="D36" s="296"/>
      <c r="E36" s="129" t="str">
        <f>'Obra Civil'!C33</f>
        <v>m³</v>
      </c>
      <c r="F36" s="130">
        <f>'Obra Civil'!G33</f>
        <v>1795</v>
      </c>
      <c r="G36" s="131">
        <f>'Obra Civil'!D33</f>
        <v>34.58</v>
      </c>
      <c r="H36" s="132">
        <v>0</v>
      </c>
      <c r="I36" s="132">
        <v>34.58</v>
      </c>
      <c r="J36" s="132">
        <f>F36*G36</f>
        <v>62071.1</v>
      </c>
      <c r="K36" s="132">
        <f>H36*F36</f>
        <v>0</v>
      </c>
      <c r="L36" s="133">
        <f>I36*F36</f>
        <v>62071.1</v>
      </c>
      <c r="M36" s="142">
        <f>'B01'!K36+'B02'!K36+'B03'!K36+'B04'!K36+'B0 5'!K36+'B06'!K36+'B07'!K36+'B08'!K36+'B09'!K36+'B10'!K36+'B11'!K36</f>
        <v>62071.1</v>
      </c>
    </row>
    <row r="37" spans="1:13">
      <c r="A37" s="128" t="str">
        <f>'Obra Civil'!A34</f>
        <v>4.3</v>
      </c>
      <c r="B37" s="271" t="str">
        <f>'Obra Civil'!B34</f>
        <v>CONCRETO ARMADO PARA VERGAS</v>
      </c>
      <c r="C37" s="272"/>
      <c r="D37" s="273"/>
      <c r="E37" s="129"/>
      <c r="F37" s="130"/>
      <c r="G37" s="131"/>
      <c r="H37" s="132"/>
      <c r="I37" s="132"/>
      <c r="J37" s="132"/>
      <c r="K37" s="132"/>
      <c r="L37" s="133"/>
      <c r="M37" s="142">
        <f>'B01'!K37+'B02'!K37+'B03'!K37+'B04'!K37+'B0 5'!K37+'B06'!K37+'B07'!K37+'B08'!K37+'B09'!K37+'B10'!K37+'B11'!K37</f>
        <v>0</v>
      </c>
    </row>
    <row r="38" spans="1:13">
      <c r="A38" s="128" t="str">
        <f>'Obra Civil'!A35</f>
        <v>4.3.1</v>
      </c>
      <c r="B38" s="271" t="str">
        <f>'Obra Civil'!B35</f>
        <v>Verga pré-moldada em concreto armado fck 15Mpa - 10x10cm, conforme projeto.</v>
      </c>
      <c r="C38" s="272"/>
      <c r="D38" s="273"/>
      <c r="E38" s="129" t="str">
        <f>'Obra Civil'!C35</f>
        <v>m³</v>
      </c>
      <c r="F38" s="130">
        <f>'Obra Civil'!G35</f>
        <v>1390</v>
      </c>
      <c r="G38" s="131">
        <f>'Obra Civil'!D35</f>
        <v>1.6</v>
      </c>
      <c r="H38" s="132">
        <v>0</v>
      </c>
      <c r="I38" s="132">
        <v>1.6</v>
      </c>
      <c r="J38" s="132">
        <f>F38*G38</f>
        <v>2224</v>
      </c>
      <c r="K38" s="132">
        <f>H38*F38</f>
        <v>0</v>
      </c>
      <c r="L38" s="133">
        <f>I38*F38</f>
        <v>2224</v>
      </c>
      <c r="M38" s="142">
        <f>'B01'!K38+'B02'!K38+'B03'!K38+'B04'!K38+'B0 5'!K38+'B06'!K38+'B07'!K38+'B08'!K38+'B09'!K38+'B10'!K38+'B11'!K38</f>
        <v>2224</v>
      </c>
    </row>
    <row r="39" spans="1:13">
      <c r="A39" s="125" t="str">
        <f>'Obra Civil'!A36</f>
        <v>4.4</v>
      </c>
      <c r="B39" s="291" t="str">
        <f>'Obra Civil'!B36</f>
        <v>LAJE PRÉ-MOLDADA</v>
      </c>
      <c r="C39" s="292"/>
      <c r="D39" s="293"/>
      <c r="E39" s="129"/>
      <c r="F39" s="130"/>
      <c r="G39" s="131"/>
      <c r="H39" s="132"/>
      <c r="I39" s="132"/>
      <c r="J39" s="132"/>
      <c r="K39" s="132"/>
      <c r="L39" s="133"/>
      <c r="M39" s="142">
        <f>'B01'!K39+'B02'!K39+'B03'!K39+'B04'!K39+'B0 5'!K39+'B06'!K39+'B07'!K39+'B08'!K39+'B09'!K39+'B10'!K39+'B11'!K39</f>
        <v>0</v>
      </c>
    </row>
    <row r="40" spans="1:13" ht="33" customHeight="1">
      <c r="A40" s="128" t="str">
        <f>'Obra Civil'!A37</f>
        <v>4.4.1</v>
      </c>
      <c r="B40" s="294" t="str">
        <f>'Obra Civil'!B37</f>
        <v>Laje pré-moldada para cobertura, intereixo 38cm, h=12cm, elemento de enchimento em bloco cerâmico, capeamento de 4cm, inclusive armadura, escoramento, material e mão-de-obra, conforme projeto.</v>
      </c>
      <c r="C40" s="295"/>
      <c r="D40" s="296"/>
      <c r="E40" s="129" t="str">
        <f>'Obra Civil'!C37</f>
        <v>m²</v>
      </c>
      <c r="F40" s="130">
        <f>'Obra Civil'!G37</f>
        <v>58.56</v>
      </c>
      <c r="G40" s="131">
        <f>'Obra Civil'!D37</f>
        <v>617.89</v>
      </c>
      <c r="H40" s="132">
        <v>0</v>
      </c>
      <c r="I40" s="132">
        <v>617.89</v>
      </c>
      <c r="J40" s="132">
        <f>F40*G40</f>
        <v>36183.638400000003</v>
      </c>
      <c r="K40" s="132">
        <f>H40*F40</f>
        <v>0</v>
      </c>
      <c r="L40" s="133">
        <f>I40*F40</f>
        <v>36183.638400000003</v>
      </c>
      <c r="M40" s="142">
        <f>'B01'!K40+'B02'!K40+'B03'!K40+'B04'!K40+'B0 5'!K40+'B06'!K40+'B07'!K40+'B08'!K40+'B09'!K40+'B10'!K40+'B11'!K40</f>
        <v>36183.638400000003</v>
      </c>
    </row>
    <row r="41" spans="1:13">
      <c r="A41" s="143" t="str">
        <f>'Obra Civil'!A39</f>
        <v>5.0</v>
      </c>
      <c r="B41" s="268" t="str">
        <f>'Obra Civil'!B39</f>
        <v xml:space="preserve">PAREDES E PAINEIS </v>
      </c>
      <c r="C41" s="269"/>
      <c r="D41" s="270"/>
      <c r="E41" s="146"/>
      <c r="F41" s="147"/>
      <c r="G41" s="148"/>
      <c r="H41" s="149"/>
      <c r="I41" s="149"/>
      <c r="J41" s="149"/>
      <c r="K41" s="149"/>
      <c r="L41" s="150"/>
      <c r="M41" s="142">
        <f>'B01'!K41+'B02'!K41+'B03'!K41+'B04'!K41+'B0 5'!K41+'B06'!K41+'B07'!K41+'B08'!K41+'B09'!K41+'B10'!K41+'B11'!K41</f>
        <v>0</v>
      </c>
    </row>
    <row r="42" spans="1:13">
      <c r="A42" s="128" t="str">
        <f>'Obra Civil'!A40</f>
        <v>5.1</v>
      </c>
      <c r="B42" s="291" t="str">
        <f>'Obra Civil'!B40</f>
        <v>ELEMENTOS VAZADOS</v>
      </c>
      <c r="C42" s="292"/>
      <c r="D42" s="293"/>
      <c r="E42" s="129"/>
      <c r="F42" s="130"/>
      <c r="G42" s="131"/>
      <c r="H42" s="132"/>
      <c r="I42" s="132"/>
      <c r="J42" s="132"/>
      <c r="K42" s="132"/>
      <c r="L42" s="133"/>
      <c r="M42" s="142">
        <f>'B01'!K42+'B02'!K42+'B03'!K42+'B04'!K42+'B0 5'!K42+'B06'!K42+'B07'!K42+'B08'!K42+'B09'!K42+'B10'!K42+'B11'!K42</f>
        <v>0</v>
      </c>
    </row>
    <row r="43" spans="1:13" ht="21.75" customHeight="1">
      <c r="A43" s="128" t="str">
        <f>'Obra Civil'!A41</f>
        <v>5.1.1</v>
      </c>
      <c r="B43" s="294" t="str">
        <f>'Obra Civil'!B41</f>
        <v>Cobogó de concreto - (7,0x30,0x30,0cm) assentado com argamassa traço 1:4 (cimento, areia)</v>
      </c>
      <c r="C43" s="295"/>
      <c r="D43" s="296"/>
      <c r="E43" s="129" t="str">
        <f>'Obra Civil'!C41</f>
        <v>m²</v>
      </c>
      <c r="F43" s="130">
        <f>'Obra Civil'!G41</f>
        <v>77.650000000000006</v>
      </c>
      <c r="G43" s="131">
        <f>'Obra Civil'!D41</f>
        <v>48.65</v>
      </c>
      <c r="H43" s="132">
        <v>48.65</v>
      </c>
      <c r="I43" s="132">
        <v>48.65</v>
      </c>
      <c r="J43" s="132">
        <f>F43*G43</f>
        <v>3777.6725000000001</v>
      </c>
      <c r="K43" s="132">
        <f>H43*F43</f>
        <v>3777.6725000000001</v>
      </c>
      <c r="L43" s="133">
        <f>I43*F43</f>
        <v>3777.6725000000001</v>
      </c>
      <c r="M43" s="142">
        <f>'B01'!K43+'B02'!K43+'B03'!K43+'B04'!K43+'B0 5'!K43+'B06'!K43+'B07'!K43+'B08'!K43+'B09'!K43+'B10'!K43+'B11'!K43</f>
        <v>3777.6725000000001</v>
      </c>
    </row>
    <row r="44" spans="1:13">
      <c r="A44" s="125" t="str">
        <f>'Obra Civil'!A42</f>
        <v>5.2</v>
      </c>
      <c r="B44" s="291" t="str">
        <f>'Obra Civil'!B42</f>
        <v>ALVENARIA DE VEDAÇÃO</v>
      </c>
      <c r="C44" s="292"/>
      <c r="D44" s="293"/>
      <c r="E44" s="129"/>
      <c r="F44" s="130"/>
      <c r="G44" s="131"/>
      <c r="H44" s="132"/>
      <c r="I44" s="132"/>
      <c r="J44" s="132">
        <f>F44*G44</f>
        <v>0</v>
      </c>
      <c r="K44" s="132">
        <f>H44*F44</f>
        <v>0</v>
      </c>
      <c r="L44" s="133">
        <f>I44*F44</f>
        <v>0</v>
      </c>
      <c r="M44" s="142">
        <f>'B01'!K44+'B02'!K44+'B03'!K44+'B04'!K44+'B0 5'!K44+'B06'!K44+'B07'!K44+'B08'!K44+'B09'!K44+'B10'!K44+'B11'!K44</f>
        <v>0</v>
      </c>
    </row>
    <row r="45" spans="1:13" ht="23.25" customHeight="1">
      <c r="A45" s="128" t="str">
        <f>'Obra Civil'!A43</f>
        <v>5.2.1</v>
      </c>
      <c r="B45" s="294" t="str">
        <f>'Obra Civil'!B43</f>
        <v>Alvenaria de vedação de 1/2 vez em tijolos cerâmicos de 08 furos (dimensões nominais: 19x19x09); assentamento em argamassa no traço 1:6 (cimento e areia) em volume</v>
      </c>
      <c r="C45" s="295"/>
      <c r="D45" s="296"/>
      <c r="E45" s="129" t="str">
        <f>'Obra Civil'!C43</f>
        <v>m²</v>
      </c>
      <c r="F45" s="130">
        <f>'Obra Civil'!G43</f>
        <v>30</v>
      </c>
      <c r="G45" s="131">
        <f>'Obra Civil'!D43</f>
        <v>1019.74</v>
      </c>
      <c r="H45" s="132">
        <v>0</v>
      </c>
      <c r="I45" s="132">
        <v>1019.74</v>
      </c>
      <c r="J45" s="132">
        <f>F45*G45</f>
        <v>30592.2</v>
      </c>
      <c r="K45" s="132">
        <f>H45*F45</f>
        <v>0</v>
      </c>
      <c r="L45" s="133">
        <f>I45*F45</f>
        <v>30592.2</v>
      </c>
      <c r="M45" s="142">
        <f>'B01'!K45+'B02'!K45+'B03'!K45+'B04'!K45+'B0 5'!K45+'B06'!K45+'B07'!K45+'B08'!K45+'B09'!K45+'B10'!K45+'B11'!K45</f>
        <v>30592.2</v>
      </c>
    </row>
    <row r="46" spans="1:13" ht="21.75" customHeight="1">
      <c r="A46" s="128" t="str">
        <f>'Obra Civil'!A44</f>
        <v>5.2.3</v>
      </c>
      <c r="B46" s="294" t="str">
        <f>'Obra Civil'!B44</f>
        <v>Divisória de banheiros e sanitários em granito com espessura de 2cm polido assentado com argamassa traço 1:4</v>
      </c>
      <c r="C46" s="295"/>
      <c r="D46" s="296"/>
      <c r="E46" s="129" t="str">
        <f>'Obra Civil'!C44</f>
        <v>m²</v>
      </c>
      <c r="F46" s="130">
        <f>'Obra Civil'!G44</f>
        <v>138.44999999999999</v>
      </c>
      <c r="G46" s="131">
        <f>'Obra Civil'!D44</f>
        <v>33.85</v>
      </c>
      <c r="H46" s="132">
        <v>0</v>
      </c>
      <c r="I46" s="132">
        <v>0</v>
      </c>
      <c r="J46" s="132">
        <f>F46*G46</f>
        <v>4686.5325000000003</v>
      </c>
      <c r="K46" s="132">
        <f>H46*F46</f>
        <v>0</v>
      </c>
      <c r="L46" s="133">
        <f>I46*F46</f>
        <v>0</v>
      </c>
      <c r="M46" s="142">
        <f>'B01'!K46+'B02'!K46+'B03'!K46+'B04'!K46+'B0 5'!K46+'B06'!K46+'B07'!K46+'B08'!K46+'B09'!K46+'B10'!K46+'B11'!K46</f>
        <v>0</v>
      </c>
    </row>
    <row r="47" spans="1:13">
      <c r="A47" s="143" t="str">
        <f>'Obra Civil'!A46</f>
        <v>6.0</v>
      </c>
      <c r="B47" s="268" t="str">
        <f>'Obra Civil'!B46</f>
        <v xml:space="preserve">ESQUADRIAS </v>
      </c>
      <c r="C47" s="269"/>
      <c r="D47" s="270"/>
      <c r="E47" s="146"/>
      <c r="F47" s="147"/>
      <c r="G47" s="148"/>
      <c r="H47" s="149"/>
      <c r="I47" s="149"/>
      <c r="J47" s="149"/>
      <c r="K47" s="149"/>
      <c r="L47" s="150"/>
      <c r="M47" s="142">
        <f>'B01'!K47+'B02'!K47+'B03'!K47+'B04'!K47+'B0 5'!K47+'B06'!K47+'B07'!K47+'B08'!K47+'B09'!K47+'B10'!K47+'B11'!K47</f>
        <v>0</v>
      </c>
    </row>
    <row r="48" spans="1:13">
      <c r="A48" s="125" t="str">
        <f>'Obra Civil'!A47</f>
        <v>6.1</v>
      </c>
      <c r="B48" s="291" t="str">
        <f>'Obra Civil'!B47</f>
        <v>PORTAS DE MADEIRA</v>
      </c>
      <c r="C48" s="292"/>
      <c r="D48" s="293"/>
      <c r="E48" s="129"/>
      <c r="F48" s="130"/>
      <c r="G48" s="131"/>
      <c r="H48" s="132"/>
      <c r="I48" s="132"/>
      <c r="J48" s="132"/>
      <c r="K48" s="132"/>
      <c r="L48" s="133"/>
      <c r="M48" s="142">
        <f>'B01'!K48+'B02'!K48+'B03'!K48+'B04'!K48+'B0 5'!K48+'B06'!K48+'B07'!K48+'B08'!K48+'B09'!K48+'B10'!K48+'B11'!K48</f>
        <v>0</v>
      </c>
    </row>
    <row r="49" spans="1:13">
      <c r="A49" s="128" t="str">
        <f>'Obra Civil'!A48</f>
        <v>6.1.1</v>
      </c>
      <c r="B49" s="271" t="str">
        <f>'Obra Civil'!B48</f>
        <v xml:space="preserve">Porta de Madeira - P01 - com ferragens, conforme projeto de esquadrias </v>
      </c>
      <c r="C49" s="272"/>
      <c r="D49" s="273"/>
      <c r="E49" s="129" t="str">
        <f>'Obra Civil'!C48</f>
        <v>und</v>
      </c>
      <c r="F49" s="130">
        <f>'Obra Civil'!G48</f>
        <v>412.3</v>
      </c>
      <c r="G49" s="131">
        <f>'Obra Civil'!D48</f>
        <v>9</v>
      </c>
      <c r="H49" s="132">
        <v>0</v>
      </c>
      <c r="I49" s="132">
        <v>0</v>
      </c>
      <c r="J49" s="132">
        <f t="shared" ref="J49:J55" si="0">F49*G49</f>
        <v>3710.7000000000003</v>
      </c>
      <c r="K49" s="132">
        <f t="shared" ref="K49:K55" si="1">H49*F49</f>
        <v>0</v>
      </c>
      <c r="L49" s="133">
        <f t="shared" ref="L49:L55" si="2">I49*F49</f>
        <v>0</v>
      </c>
      <c r="M49" s="142">
        <f>'B01'!K49+'B02'!K49+'B03'!K49+'B04'!K49+'B0 5'!K49+'B06'!K49+'B07'!K49+'B08'!K49+'B09'!K49+'B10'!K49+'B11'!K49</f>
        <v>0</v>
      </c>
    </row>
    <row r="50" spans="1:13">
      <c r="A50" s="128" t="str">
        <f>'Obra Civil'!A49</f>
        <v>6.1.2</v>
      </c>
      <c r="B50" s="271" t="str">
        <f>'Obra Civil'!B49</f>
        <v xml:space="preserve">Porta de Madeira - P02 - com ferragens, conforme projeto de esquadrias </v>
      </c>
      <c r="C50" s="272"/>
      <c r="D50" s="273"/>
      <c r="E50" s="129" t="str">
        <f>'Obra Civil'!C49</f>
        <v>und</v>
      </c>
      <c r="F50" s="130">
        <f>'Obra Civil'!G49</f>
        <v>297.64999999999998</v>
      </c>
      <c r="G50" s="131">
        <f>'Obra Civil'!D49</f>
        <v>6</v>
      </c>
      <c r="H50" s="132">
        <v>0</v>
      </c>
      <c r="I50" s="132">
        <v>0</v>
      </c>
      <c r="J50" s="132">
        <f t="shared" si="0"/>
        <v>1785.8999999999999</v>
      </c>
      <c r="K50" s="132">
        <f t="shared" si="1"/>
        <v>0</v>
      </c>
      <c r="L50" s="133">
        <f t="shared" si="2"/>
        <v>0</v>
      </c>
      <c r="M50" s="142">
        <f>'B01'!K50+'B02'!K50+'B03'!K50+'B04'!K50+'B0 5'!K50+'B06'!K50+'B07'!K50+'B08'!K50+'B09'!K50+'B10'!K50+'B11'!K50</f>
        <v>0</v>
      </c>
    </row>
    <row r="51" spans="1:13">
      <c r="A51" s="128" t="str">
        <f>'Obra Civil'!A50</f>
        <v>6.1.3</v>
      </c>
      <c r="B51" s="271" t="str">
        <f>'Obra Civil'!B50</f>
        <v>Porta de Madeira - P03 - com ferragens, conforme projeto de esquadrias</v>
      </c>
      <c r="C51" s="272"/>
      <c r="D51" s="273"/>
      <c r="E51" s="129" t="str">
        <f>'Obra Civil'!C50</f>
        <v>und</v>
      </c>
      <c r="F51" s="130">
        <f>'Obra Civil'!G50</f>
        <v>343.2</v>
      </c>
      <c r="G51" s="131">
        <f>'Obra Civil'!D50</f>
        <v>6</v>
      </c>
      <c r="H51" s="132">
        <v>0</v>
      </c>
      <c r="I51" s="132">
        <v>0</v>
      </c>
      <c r="J51" s="132">
        <f t="shared" si="0"/>
        <v>2059.1999999999998</v>
      </c>
      <c r="K51" s="132">
        <f t="shared" si="1"/>
        <v>0</v>
      </c>
      <c r="L51" s="133">
        <f t="shared" si="2"/>
        <v>0</v>
      </c>
      <c r="M51" s="142">
        <f>'B01'!K51+'B02'!K51+'B03'!K51+'B04'!K51+'B0 5'!K51+'B06'!K51+'B07'!K51+'B08'!K51+'B09'!K51+'B10'!K51+'B11'!K51</f>
        <v>0</v>
      </c>
    </row>
    <row r="52" spans="1:13">
      <c r="A52" s="128" t="str">
        <f>'Obra Civil'!A51</f>
        <v>6.1.4</v>
      </c>
      <c r="B52" s="271" t="str">
        <f>'Obra Civil'!B51</f>
        <v>Porta de Madeira - P05 - com ferragens, conforme projeto de esquadrias</v>
      </c>
      <c r="C52" s="272"/>
      <c r="D52" s="273"/>
      <c r="E52" s="129" t="str">
        <f>'Obra Civil'!C51</f>
        <v>und</v>
      </c>
      <c r="F52" s="130">
        <f>'Obra Civil'!G51</f>
        <v>265.3</v>
      </c>
      <c r="G52" s="131">
        <f>'Obra Civil'!D51</f>
        <v>9</v>
      </c>
      <c r="H52" s="132">
        <v>0</v>
      </c>
      <c r="I52" s="132">
        <v>0</v>
      </c>
      <c r="J52" s="132">
        <f t="shared" si="0"/>
        <v>2387.7000000000003</v>
      </c>
      <c r="K52" s="132">
        <f t="shared" si="1"/>
        <v>0</v>
      </c>
      <c r="L52" s="133">
        <f t="shared" si="2"/>
        <v>0</v>
      </c>
      <c r="M52" s="142">
        <f>'B01'!K52+'B02'!K52+'B03'!K52+'B04'!K52+'B0 5'!K52+'B06'!K52+'B07'!K52+'B08'!K52+'B09'!K52+'B10'!K52+'B11'!K52</f>
        <v>0</v>
      </c>
    </row>
    <row r="53" spans="1:13">
      <c r="A53" s="128" t="str">
        <f>'Obra Civil'!A52</f>
        <v>6.1.5</v>
      </c>
      <c r="B53" s="271" t="str">
        <f>'Obra Civil'!B52</f>
        <v>Porta de Madeira - PM04B - com ferragens, conforme projeto de esquadrias</v>
      </c>
      <c r="C53" s="272"/>
      <c r="D53" s="273"/>
      <c r="E53" s="129" t="str">
        <f>'Obra Civil'!C52</f>
        <v>und</v>
      </c>
      <c r="F53" s="130">
        <f>'Obra Civil'!G52</f>
        <v>203.35</v>
      </c>
      <c r="G53" s="131">
        <f>'Obra Civil'!D52</f>
        <v>2</v>
      </c>
      <c r="H53" s="132">
        <v>0</v>
      </c>
      <c r="I53" s="132">
        <v>0</v>
      </c>
      <c r="J53" s="132">
        <f t="shared" si="0"/>
        <v>406.7</v>
      </c>
      <c r="K53" s="132">
        <f t="shared" si="1"/>
        <v>0</v>
      </c>
      <c r="L53" s="133">
        <f t="shared" si="2"/>
        <v>0</v>
      </c>
      <c r="M53" s="142">
        <f>'B01'!K53+'B02'!K53+'B03'!K53+'B04'!K53+'B0 5'!K53+'B06'!K53+'B07'!K53+'B08'!K53+'B09'!K53+'B10'!K53+'B11'!K53</f>
        <v>0</v>
      </c>
    </row>
    <row r="54" spans="1:13">
      <c r="A54" s="128" t="str">
        <f>'Obra Civil'!A53</f>
        <v>6.1.6</v>
      </c>
      <c r="B54" s="271" t="str">
        <f>'Obra Civil'!B53</f>
        <v>Porta de Madeira - PM04C - com ferragens, conforme projeto de esquadrias</v>
      </c>
      <c r="C54" s="272"/>
      <c r="D54" s="273"/>
      <c r="E54" s="129" t="str">
        <f>'Obra Civil'!C53</f>
        <v>und</v>
      </c>
      <c r="F54" s="130">
        <f>'Obra Civil'!G53</f>
        <v>233.58</v>
      </c>
      <c r="G54" s="131">
        <f>'Obra Civil'!D53</f>
        <v>2</v>
      </c>
      <c r="H54" s="132">
        <v>0</v>
      </c>
      <c r="I54" s="132">
        <v>0</v>
      </c>
      <c r="J54" s="132">
        <f t="shared" si="0"/>
        <v>467.16</v>
      </c>
      <c r="K54" s="132">
        <f t="shared" si="1"/>
        <v>0</v>
      </c>
      <c r="L54" s="133">
        <f t="shared" si="2"/>
        <v>0</v>
      </c>
      <c r="M54" s="142">
        <f>'B01'!K54+'B02'!K54+'B03'!K54+'B04'!K54+'B0 5'!K54+'B06'!K54+'B07'!K54+'B08'!K54+'B09'!K54+'B10'!K54+'B11'!K54</f>
        <v>0</v>
      </c>
    </row>
    <row r="55" spans="1:13">
      <c r="A55" s="128" t="str">
        <f>'Obra Civil'!A54</f>
        <v>6.1.7</v>
      </c>
      <c r="B55" s="271" t="str">
        <f>'Obra Civil'!B54</f>
        <v xml:space="preserve">Porta de Madeira - Banheiros e Sanitários completa inclusive targeta metálica </v>
      </c>
      <c r="C55" s="272"/>
      <c r="D55" s="273"/>
      <c r="E55" s="129" t="str">
        <f>'Obra Civil'!C54</f>
        <v>und</v>
      </c>
      <c r="F55" s="130">
        <f>'Obra Civil'!G54</f>
        <v>265.98</v>
      </c>
      <c r="G55" s="131">
        <f>'Obra Civil'!D54</f>
        <v>13</v>
      </c>
      <c r="H55" s="132">
        <v>0</v>
      </c>
      <c r="I55" s="132">
        <v>0</v>
      </c>
      <c r="J55" s="132">
        <f t="shared" si="0"/>
        <v>3457.7400000000002</v>
      </c>
      <c r="K55" s="132">
        <f t="shared" si="1"/>
        <v>0</v>
      </c>
      <c r="L55" s="133">
        <f t="shared" si="2"/>
        <v>0</v>
      </c>
      <c r="M55" s="142">
        <f>'B01'!K55+'B02'!K55+'B03'!K55+'B04'!K55+'B0 5'!K55+'B06'!K55+'B07'!K55+'B08'!K55+'B09'!K55+'B10'!K55+'B11'!K55</f>
        <v>0</v>
      </c>
    </row>
    <row r="56" spans="1:13">
      <c r="A56" s="151" t="str">
        <f>'Obra Civil'!A55</f>
        <v>6.2</v>
      </c>
      <c r="B56" s="303" t="str">
        <f>'Obra Civil'!B55</f>
        <v>PORTAS DE FERRO</v>
      </c>
      <c r="C56" s="304"/>
      <c r="D56" s="305"/>
      <c r="E56" s="152"/>
      <c r="F56" s="153"/>
      <c r="G56" s="154"/>
      <c r="H56" s="155"/>
      <c r="I56" s="155"/>
      <c r="J56" s="155"/>
      <c r="K56" s="155"/>
      <c r="L56" s="156"/>
      <c r="M56" s="142">
        <f>'B01'!K56+'B02'!K56+'B03'!K56+'B04'!K56+'B0 5'!K56+'B06'!K56+'B07'!K56+'B08'!K56+'B09'!K56+'B10'!K56+'B11'!K56</f>
        <v>0</v>
      </c>
    </row>
    <row r="57" spans="1:13">
      <c r="A57" s="128" t="str">
        <f>'Obra Civil'!A56</f>
        <v>6.2.1</v>
      </c>
      <c r="B57" s="271" t="str">
        <f>'Obra Civil'!B56</f>
        <v>Porta de Ferro - PF1 - com ferragens, conforme projeto de esquadrias</v>
      </c>
      <c r="C57" s="272"/>
      <c r="D57" s="273"/>
      <c r="E57" s="129" t="str">
        <f>'Obra Civil'!C56</f>
        <v>m²</v>
      </c>
      <c r="F57" s="130">
        <f>'Obra Civil'!G56</f>
        <v>217.13</v>
      </c>
      <c r="G57" s="131">
        <f>'Obra Civil'!D56</f>
        <v>1</v>
      </c>
      <c r="H57" s="132">
        <v>0</v>
      </c>
      <c r="I57" s="132">
        <v>0</v>
      </c>
      <c r="J57" s="132">
        <f t="shared" ref="J57:J65" si="3">F57*G57</f>
        <v>217.13</v>
      </c>
      <c r="K57" s="132">
        <f t="shared" ref="K57:K65" si="4">H57*F57</f>
        <v>0</v>
      </c>
      <c r="L57" s="133">
        <f t="shared" ref="L57:L65" si="5">I57*F57</f>
        <v>0</v>
      </c>
      <c r="M57" s="142">
        <f>'B01'!K57+'B02'!K57+'B03'!K57+'B04'!K57+'B0 5'!K57+'B06'!K57+'B07'!K57+'B08'!K57+'B09'!K57+'B10'!K57+'B11'!K57</f>
        <v>0</v>
      </c>
    </row>
    <row r="58" spans="1:13">
      <c r="A58" s="128" t="str">
        <f>'Obra Civil'!A57</f>
        <v>6.2.2</v>
      </c>
      <c r="B58" s="271" t="str">
        <f>'Obra Civil'!B57</f>
        <v>Porta de Ferro - PF2 - com ferragens, conforme projeto de esquadrias</v>
      </c>
      <c r="C58" s="272"/>
      <c r="D58" s="273"/>
      <c r="E58" s="129" t="str">
        <f>'Obra Civil'!C57</f>
        <v>m²</v>
      </c>
      <c r="F58" s="130">
        <f>'Obra Civil'!G57</f>
        <v>134.5</v>
      </c>
      <c r="G58" s="131">
        <f>'Obra Civil'!D57</f>
        <v>1</v>
      </c>
      <c r="H58" s="132">
        <v>0</v>
      </c>
      <c r="I58" s="132">
        <v>0</v>
      </c>
      <c r="J58" s="132">
        <f t="shared" si="3"/>
        <v>134.5</v>
      </c>
      <c r="K58" s="132">
        <f t="shared" si="4"/>
        <v>0</v>
      </c>
      <c r="L58" s="133">
        <f t="shared" si="5"/>
        <v>0</v>
      </c>
      <c r="M58" s="142">
        <f>'B01'!K58+'B02'!K58+'B03'!K58+'B04'!K58+'B0 5'!K58+'B06'!K58+'B07'!K58+'B08'!K58+'B09'!K58+'B10'!K58+'B11'!K58</f>
        <v>0</v>
      </c>
    </row>
    <row r="59" spans="1:13">
      <c r="A59" s="125" t="str">
        <f>'Obra Civil'!A58</f>
        <v>6.3</v>
      </c>
      <c r="B59" s="291" t="str">
        <f>'Obra Civil'!B58</f>
        <v>JANELAS DE FERRO</v>
      </c>
      <c r="C59" s="292"/>
      <c r="D59" s="293"/>
      <c r="E59" s="129"/>
      <c r="F59" s="130">
        <f>'Obra Civil'!G58</f>
        <v>0</v>
      </c>
      <c r="G59" s="131">
        <f>'Obra Civil'!D58</f>
        <v>0</v>
      </c>
      <c r="H59" s="132">
        <v>0</v>
      </c>
      <c r="I59" s="132">
        <v>0</v>
      </c>
      <c r="J59" s="132">
        <f t="shared" si="3"/>
        <v>0</v>
      </c>
      <c r="K59" s="132">
        <f t="shared" si="4"/>
        <v>0</v>
      </c>
      <c r="L59" s="133">
        <f t="shared" si="5"/>
        <v>0</v>
      </c>
      <c r="M59" s="142">
        <f>'B01'!K59+'B02'!K59+'B03'!K59+'B04'!K59+'B0 5'!K59+'B06'!K59+'B07'!K59+'B08'!K59+'B09'!K59+'B10'!K59+'B11'!K59</f>
        <v>0</v>
      </c>
    </row>
    <row r="60" spans="1:13" ht="20.25" customHeight="1">
      <c r="A60" s="128" t="str">
        <f>'Obra Civil'!A59</f>
        <v>6.3.1</v>
      </c>
      <c r="B60" s="294" t="str">
        <f>'Obra Civil'!B59</f>
        <v xml:space="preserve">Janela de Ferro EF-17-A - com ferragens, conforme projeto de esquadrias - Basculante - inclusive vidro 4mm </v>
      </c>
      <c r="C60" s="295"/>
      <c r="D60" s="296"/>
      <c r="E60" s="129" t="str">
        <f>'Obra Civil'!C59</f>
        <v>m²</v>
      </c>
      <c r="F60" s="130">
        <f>'Obra Civil'!G59</f>
        <v>278.12</v>
      </c>
      <c r="G60" s="131">
        <f>'Obra Civil'!D59</f>
        <v>3.6</v>
      </c>
      <c r="H60" s="132">
        <v>0</v>
      </c>
      <c r="I60" s="132">
        <v>3.6</v>
      </c>
      <c r="J60" s="132">
        <f t="shared" si="3"/>
        <v>1001.2320000000001</v>
      </c>
      <c r="K60" s="132">
        <f t="shared" si="4"/>
        <v>0</v>
      </c>
      <c r="L60" s="133">
        <f t="shared" si="5"/>
        <v>1001.2320000000001</v>
      </c>
      <c r="M60" s="142">
        <f>'B01'!K60+'B02'!K60+'B03'!K60+'B04'!K60+'B0 5'!K60+'B06'!K60+'B07'!K60+'B08'!K60+'B09'!K60+'B10'!K60+'B11'!K60</f>
        <v>1001.2320000000001</v>
      </c>
    </row>
    <row r="61" spans="1:13" ht="21.75" customHeight="1">
      <c r="A61" s="128" t="str">
        <f>'Obra Civil'!A60</f>
        <v>6.3.2</v>
      </c>
      <c r="B61" s="294" t="str">
        <f>'Obra Civil'!B60</f>
        <v xml:space="preserve">Janela de Ferro EF-17-B - com ferragens, conforme projeto de esquadrias - Basculante- inclusive vidro 4mm </v>
      </c>
      <c r="C61" s="295"/>
      <c r="D61" s="296"/>
      <c r="E61" s="129" t="str">
        <f>'Obra Civil'!C60</f>
        <v>m²</v>
      </c>
      <c r="F61" s="130">
        <f>'Obra Civil'!G60</f>
        <v>278.12</v>
      </c>
      <c r="G61" s="131">
        <f>'Obra Civil'!D60</f>
        <v>2.52</v>
      </c>
      <c r="H61" s="132">
        <v>0</v>
      </c>
      <c r="I61" s="132">
        <v>2.52</v>
      </c>
      <c r="J61" s="132">
        <f t="shared" si="3"/>
        <v>700.86239999999998</v>
      </c>
      <c r="K61" s="132">
        <f t="shared" si="4"/>
        <v>0</v>
      </c>
      <c r="L61" s="133">
        <f t="shared" si="5"/>
        <v>700.86239999999998</v>
      </c>
      <c r="M61" s="142">
        <f>'B01'!K61+'B02'!K61+'B03'!K61+'B04'!K61+'B0 5'!K61+'B06'!K61+'B07'!K61+'B08'!K61+'B09'!K61+'B10'!K61+'B11'!K61</f>
        <v>700.86239999999998</v>
      </c>
    </row>
    <row r="62" spans="1:13" ht="21.75" customHeight="1">
      <c r="A62" s="128" t="str">
        <f>'Obra Civil'!A61</f>
        <v>6.3.3</v>
      </c>
      <c r="B62" s="294" t="str">
        <f>'Obra Civil'!B61</f>
        <v xml:space="preserve">Janela de Ferro EF-19 - com ferragens, conforme projeto de esquadrias - Corrediça- inclusive vidro 4mm </v>
      </c>
      <c r="C62" s="295"/>
      <c r="D62" s="296"/>
      <c r="E62" s="129" t="str">
        <f>'Obra Civil'!C61</f>
        <v>m²</v>
      </c>
      <c r="F62" s="130">
        <f>'Obra Civil'!G61</f>
        <v>295.76</v>
      </c>
      <c r="G62" s="131">
        <f>'Obra Civil'!D61</f>
        <v>12.96</v>
      </c>
      <c r="H62" s="132">
        <v>0</v>
      </c>
      <c r="I62" s="132">
        <v>12.96</v>
      </c>
      <c r="J62" s="132">
        <f t="shared" si="3"/>
        <v>3833.0496000000003</v>
      </c>
      <c r="K62" s="132">
        <f t="shared" si="4"/>
        <v>0</v>
      </c>
      <c r="L62" s="133">
        <f t="shared" si="5"/>
        <v>3833.0496000000003</v>
      </c>
      <c r="M62" s="142">
        <f>'B01'!K62+'B02'!K62+'B03'!K62+'B04'!K62+'B0 5'!K62+'B06'!K62+'B07'!K62+'B08'!K62+'B09'!K62+'B10'!K62+'B11'!K62</f>
        <v>3833.0496000000003</v>
      </c>
    </row>
    <row r="63" spans="1:13" ht="21" customHeight="1">
      <c r="A63" s="128" t="str">
        <f>'Obra Civil'!A62</f>
        <v>6.3.4</v>
      </c>
      <c r="B63" s="294" t="str">
        <f>'Obra Civil'!B62</f>
        <v xml:space="preserve">Janela de Ferro EF-28 - com ferragens, conforme projeto de esquadrias - Corrediça- inclusive vidro 4mm </v>
      </c>
      <c r="C63" s="295"/>
      <c r="D63" s="296"/>
      <c r="E63" s="129" t="str">
        <f>'Obra Civil'!C62</f>
        <v>m²</v>
      </c>
      <c r="F63" s="130">
        <f>'Obra Civil'!G62</f>
        <v>295.76</v>
      </c>
      <c r="G63" s="131">
        <f>'Obra Civil'!D62</f>
        <v>2.16</v>
      </c>
      <c r="H63" s="132">
        <v>0</v>
      </c>
      <c r="I63" s="132">
        <v>2.16</v>
      </c>
      <c r="J63" s="132">
        <f t="shared" si="3"/>
        <v>638.84159999999997</v>
      </c>
      <c r="K63" s="132">
        <f t="shared" si="4"/>
        <v>0</v>
      </c>
      <c r="L63" s="133">
        <f t="shared" si="5"/>
        <v>638.84159999999997</v>
      </c>
      <c r="M63" s="142">
        <f>'B01'!K63+'B02'!K63+'B03'!K63+'B04'!K63+'B0 5'!K63+'B06'!K63+'B07'!K63+'B08'!K63+'B09'!K63+'B10'!K63+'B11'!K63</f>
        <v>638.84159999999997</v>
      </c>
    </row>
    <row r="64" spans="1:13" ht="24.75" customHeight="1">
      <c r="A64" s="128" t="str">
        <f>'Obra Civil'!A63</f>
        <v>6.3.5</v>
      </c>
      <c r="B64" s="294" t="str">
        <f>'Obra Civil'!B63</f>
        <v xml:space="preserve">Janela de Ferro EF-31 - com ferragens, conforme projeto de esquadrias - Corrediça- inclusive vidro 4mm </v>
      </c>
      <c r="C64" s="295"/>
      <c r="D64" s="296"/>
      <c r="E64" s="129" t="str">
        <f>'Obra Civil'!C63</f>
        <v>m²</v>
      </c>
      <c r="F64" s="130">
        <f>'Obra Civil'!G63</f>
        <v>295.76</v>
      </c>
      <c r="G64" s="131">
        <f>'Obra Civil'!D63</f>
        <v>34.56</v>
      </c>
      <c r="H64" s="132">
        <v>0</v>
      </c>
      <c r="I64" s="132">
        <v>34.56</v>
      </c>
      <c r="J64" s="132">
        <f t="shared" si="3"/>
        <v>10221.4656</v>
      </c>
      <c r="K64" s="132">
        <f t="shared" si="4"/>
        <v>0</v>
      </c>
      <c r="L64" s="133">
        <f t="shared" si="5"/>
        <v>10221.4656</v>
      </c>
      <c r="M64" s="142">
        <f>'B01'!K64+'B02'!K64+'B03'!K64+'B04'!K64+'B0 5'!K64+'B06'!K64+'B07'!K64+'B08'!K64+'B09'!K64+'B10'!K64+'B11'!K64</f>
        <v>10221.4656</v>
      </c>
    </row>
    <row r="65" spans="1:13" ht="23.25" customHeight="1">
      <c r="A65" s="128" t="str">
        <f>'Obra Civil'!A64</f>
        <v>6.3.6</v>
      </c>
      <c r="B65" s="294" t="str">
        <f>'Obra Civil'!B64</f>
        <v>Janela de Ferro EF-32 - com ferragens, conforme projeto de esquadrias - Basculante- inclusive vidro 4mm</v>
      </c>
      <c r="C65" s="295"/>
      <c r="D65" s="296"/>
      <c r="E65" s="129" t="str">
        <f>'Obra Civil'!C64</f>
        <v>m²</v>
      </c>
      <c r="F65" s="130">
        <f>'Obra Civil'!G64</f>
        <v>278.12</v>
      </c>
      <c r="G65" s="131">
        <f>'Obra Civil'!D64</f>
        <v>8.2799999999999994</v>
      </c>
      <c r="H65" s="132">
        <v>0</v>
      </c>
      <c r="I65" s="132">
        <v>8.2799999999999994</v>
      </c>
      <c r="J65" s="132">
        <f t="shared" si="3"/>
        <v>2302.8335999999999</v>
      </c>
      <c r="K65" s="132">
        <f t="shared" si="4"/>
        <v>0</v>
      </c>
      <c r="L65" s="133">
        <f t="shared" si="5"/>
        <v>2302.8335999999999</v>
      </c>
      <c r="M65" s="142">
        <f>'B01'!K65+'B02'!K65+'B03'!K65+'B04'!K65+'B0 5'!K65+'B06'!K65+'B07'!K65+'B08'!K65+'B09'!K65+'B10'!K65+'B11'!K65</f>
        <v>2302.8335999999999</v>
      </c>
    </row>
    <row r="66" spans="1:13" ht="11.25" customHeight="1">
      <c r="A66" s="128" t="str">
        <f>'Obra Civil'!A65</f>
        <v>6.4</v>
      </c>
      <c r="B66" s="271" t="str">
        <f>'Obra Civil'!B65</f>
        <v>FECHAMENTO DE MEIA-PAREDE (CRECHE I)</v>
      </c>
      <c r="C66" s="272"/>
      <c r="D66" s="273"/>
      <c r="E66" s="129"/>
      <c r="F66" s="130"/>
      <c r="G66" s="131"/>
      <c r="H66" s="132"/>
      <c r="I66" s="132"/>
      <c r="J66" s="132"/>
      <c r="K66" s="132"/>
      <c r="L66" s="133"/>
      <c r="M66" s="142">
        <f>'B01'!K66+'B02'!K66+'B03'!K66+'B04'!K66+'B0 5'!K66+'B06'!K66+'B07'!K66+'B08'!K66+'B09'!K66+'B10'!K66+'B11'!K66</f>
        <v>0</v>
      </c>
    </row>
    <row r="67" spans="1:13" ht="12.75" customHeight="1">
      <c r="A67" s="128" t="str">
        <f>'Obra Civil'!A66</f>
        <v>6.4.1</v>
      </c>
      <c r="B67" s="271" t="str">
        <f>'Obra Civil'!B66</f>
        <v>Estrutura metálica com vidro fixo 8 mm</v>
      </c>
      <c r="C67" s="272"/>
      <c r="D67" s="273"/>
      <c r="E67" s="129" t="str">
        <f>'Obra Civil'!C66</f>
        <v>m²</v>
      </c>
      <c r="F67" s="130">
        <f>'Obra Civil'!G66</f>
        <v>198.76</v>
      </c>
      <c r="G67" s="131">
        <f>'Obra Civil'!D66</f>
        <v>5.75</v>
      </c>
      <c r="H67" s="132">
        <v>0</v>
      </c>
      <c r="I67" s="132">
        <v>0</v>
      </c>
      <c r="J67" s="132">
        <f t="shared" ref="J67:J72" si="6">F67*G67</f>
        <v>1142.8699999999999</v>
      </c>
      <c r="K67" s="132">
        <f t="shared" ref="K67:K72" si="7">H67*F67</f>
        <v>0</v>
      </c>
      <c r="L67" s="133">
        <f t="shared" ref="L67:L72" si="8">I67*F67</f>
        <v>0</v>
      </c>
      <c r="M67" s="142">
        <f>'B01'!K67+'B02'!K67+'B03'!K67+'B04'!K67+'B0 5'!K67+'B06'!K67+'B07'!K67+'B08'!K67+'B09'!K67+'B10'!K67+'B11'!K67</f>
        <v>0</v>
      </c>
    </row>
    <row r="68" spans="1:13">
      <c r="A68" s="143" t="str">
        <f>'Obra Civil'!A68</f>
        <v>7.0</v>
      </c>
      <c r="B68" s="268" t="str">
        <f>'Obra Civil'!B68</f>
        <v xml:space="preserve">COBERTURA </v>
      </c>
      <c r="C68" s="269"/>
      <c r="D68" s="270"/>
      <c r="E68" s="146"/>
      <c r="F68" s="147">
        <f>'Obra Civil'!G68</f>
        <v>0</v>
      </c>
      <c r="G68" s="148">
        <f>'Obra Civil'!D68</f>
        <v>0</v>
      </c>
      <c r="H68" s="149">
        <v>0</v>
      </c>
      <c r="I68" s="149">
        <v>0</v>
      </c>
      <c r="J68" s="149">
        <f t="shared" si="6"/>
        <v>0</v>
      </c>
      <c r="K68" s="149">
        <f t="shared" si="7"/>
        <v>0</v>
      </c>
      <c r="L68" s="150">
        <f t="shared" si="8"/>
        <v>0</v>
      </c>
      <c r="M68" s="142">
        <f>'B01'!K68+'B02'!K68+'B03'!K68+'B04'!K68+'B0 5'!K68+'B06'!K68+'B07'!K68+'B08'!K68+'B09'!K68+'B10'!K68+'B11'!K68</f>
        <v>0</v>
      </c>
    </row>
    <row r="69" spans="1:13" ht="14.25" customHeight="1">
      <c r="A69" s="128" t="str">
        <f>'Obra Civil'!A69</f>
        <v>7.1</v>
      </c>
      <c r="B69" s="271" t="str">
        <f>'Obra Civil'!B69</f>
        <v xml:space="preserve">Estrutura de Madeira aparelhada com tesoura vão de 3,0 a 7,0 m para telha cerâmica </v>
      </c>
      <c r="C69" s="272"/>
      <c r="D69" s="273"/>
      <c r="E69" s="129" t="str">
        <f>'Obra Civil'!C69</f>
        <v>m²</v>
      </c>
      <c r="F69" s="130">
        <f>'Obra Civil'!G69</f>
        <v>29.94</v>
      </c>
      <c r="G69" s="131">
        <f>'Obra Civil'!D69</f>
        <v>595.08000000000004</v>
      </c>
      <c r="H69" s="132">
        <v>0</v>
      </c>
      <c r="I69" s="132">
        <v>595.08000000000004</v>
      </c>
      <c r="J69" s="132">
        <f t="shared" si="6"/>
        <v>17816.695200000002</v>
      </c>
      <c r="K69" s="132">
        <f t="shared" si="7"/>
        <v>0</v>
      </c>
      <c r="L69" s="133">
        <f t="shared" si="8"/>
        <v>17816.695200000002</v>
      </c>
      <c r="M69" s="142">
        <f>'B01'!K69+'B02'!K69+'B03'!K69+'B04'!K69+'B0 5'!K69+'B06'!K69+'B07'!K69+'B08'!K69+'B09'!K69+'B10'!K69+'B11'!K69</f>
        <v>17816.695200000002</v>
      </c>
    </row>
    <row r="70" spans="1:13">
      <c r="A70" s="128" t="str">
        <f>'Obra Civil'!A70</f>
        <v>7.2</v>
      </c>
      <c r="B70" s="271" t="str">
        <f>'Obra Civil'!B70</f>
        <v xml:space="preserve">Cobertura em telha cerâmica tipo capa e canal </v>
      </c>
      <c r="C70" s="272"/>
      <c r="D70" s="273"/>
      <c r="E70" s="129" t="str">
        <f>'Obra Civil'!C70</f>
        <v>m²</v>
      </c>
      <c r="F70" s="130">
        <f>'Obra Civil'!G70</f>
        <v>39.06</v>
      </c>
      <c r="G70" s="131">
        <f>'Obra Civil'!D70</f>
        <v>595.08000000000004</v>
      </c>
      <c r="H70" s="132">
        <v>0</v>
      </c>
      <c r="I70" s="132">
        <v>595.08000000000004</v>
      </c>
      <c r="J70" s="132">
        <f t="shared" si="6"/>
        <v>23243.824800000002</v>
      </c>
      <c r="K70" s="132">
        <f t="shared" si="7"/>
        <v>0</v>
      </c>
      <c r="L70" s="133">
        <f t="shared" si="8"/>
        <v>23243.824800000002</v>
      </c>
      <c r="M70" s="142">
        <f>'B01'!K70+'B02'!K70+'B03'!K70+'B04'!K70+'B0 5'!K70+'B06'!K70+'B07'!K70+'B08'!K70+'B09'!K70+'B10'!K70+'B11'!K70</f>
        <v>23243.824800000002</v>
      </c>
    </row>
    <row r="71" spans="1:13">
      <c r="A71" s="128" t="str">
        <f>'Obra Civil'!A71</f>
        <v>7.3</v>
      </c>
      <c r="B71" s="271" t="str">
        <f>'Obra Civil'!B71</f>
        <v xml:space="preserve">Cumeeira com telha cerâmica emboçada com argamassa traço 1:2:8 </v>
      </c>
      <c r="C71" s="272"/>
      <c r="D71" s="273"/>
      <c r="E71" s="129" t="str">
        <f>'Obra Civil'!C71</f>
        <v>m</v>
      </c>
      <c r="F71" s="130">
        <f>'Obra Civil'!G71</f>
        <v>12.97</v>
      </c>
      <c r="G71" s="131">
        <f>'Obra Civil'!D71</f>
        <v>159</v>
      </c>
      <c r="H71" s="132">
        <v>0</v>
      </c>
      <c r="I71" s="132">
        <v>159</v>
      </c>
      <c r="J71" s="132">
        <f t="shared" si="6"/>
        <v>2062.23</v>
      </c>
      <c r="K71" s="132">
        <f t="shared" si="7"/>
        <v>0</v>
      </c>
      <c r="L71" s="133">
        <f t="shared" si="8"/>
        <v>2062.23</v>
      </c>
      <c r="M71" s="142">
        <f>'B01'!K71+'B02'!K71+'B03'!K71+'B04'!K71+'B0 5'!K71+'B06'!K71+'B07'!K71+'B08'!K71+'B09'!K71+'B10'!K71+'B11'!K71</f>
        <v>2062.23</v>
      </c>
    </row>
    <row r="72" spans="1:13" ht="15.75" customHeight="1">
      <c r="A72" s="128" t="str">
        <f>'Obra Civil'!A72</f>
        <v>7.4</v>
      </c>
      <c r="B72" s="271" t="str">
        <f>'Obra Civil'!B72</f>
        <v>Calha em chapa de aço galvanizado nr. 24 desenvolvimento 33 cm</v>
      </c>
      <c r="C72" s="272"/>
      <c r="D72" s="273"/>
      <c r="E72" s="129" t="str">
        <f>'Obra Civil'!C72</f>
        <v>m</v>
      </c>
      <c r="F72" s="130">
        <f>'Obra Civil'!G72</f>
        <v>22.07</v>
      </c>
      <c r="G72" s="131">
        <f>'Obra Civil'!D72</f>
        <v>6.5</v>
      </c>
      <c r="H72" s="132">
        <v>0</v>
      </c>
      <c r="I72" s="132">
        <v>6.5</v>
      </c>
      <c r="J72" s="132">
        <f t="shared" si="6"/>
        <v>143.45500000000001</v>
      </c>
      <c r="K72" s="132">
        <f t="shared" si="7"/>
        <v>0</v>
      </c>
      <c r="L72" s="133">
        <f t="shared" si="8"/>
        <v>143.45500000000001</v>
      </c>
      <c r="M72" s="142">
        <f>'B01'!K72+'B02'!K72+'B03'!K72+'B04'!K72+'B0 5'!K72+'B06'!K72+'B07'!K72+'B08'!K72+'B09'!K72+'B10'!K72+'B11'!K72</f>
        <v>143.45500000000001</v>
      </c>
    </row>
    <row r="73" spans="1:13">
      <c r="A73" s="143" t="str">
        <f>'Obra Civil'!A74</f>
        <v>8.0</v>
      </c>
      <c r="B73" s="268" t="str">
        <f>'Obra Civil'!B74</f>
        <v xml:space="preserve">IMPERMEABILIZAÇÀO </v>
      </c>
      <c r="C73" s="269"/>
      <c r="D73" s="270"/>
      <c r="E73" s="146"/>
      <c r="F73" s="147"/>
      <c r="G73" s="148"/>
      <c r="H73" s="149"/>
      <c r="I73" s="149"/>
      <c r="J73" s="149"/>
      <c r="K73" s="149"/>
      <c r="L73" s="150"/>
      <c r="M73" s="142">
        <f>'B01'!K73+'B02'!K73+'B03'!K73+'B04'!K73+'B0 5'!K73+'B06'!K73+'B07'!K73+'B08'!K73+'B09'!K73+'B10'!K73+'B11'!K73</f>
        <v>0</v>
      </c>
    </row>
    <row r="74" spans="1:13">
      <c r="A74" s="128" t="str">
        <f>'Obra Civil'!A75</f>
        <v>8.1</v>
      </c>
      <c r="B74" s="271" t="str">
        <f>'Obra Civil'!B75</f>
        <v xml:space="preserve">Impermeabilização com tinta betuminosa em fundações, baldrames e muros de arrimo </v>
      </c>
      <c r="C74" s="272"/>
      <c r="D74" s="273"/>
      <c r="E74" s="129" t="str">
        <f>'Obra Civil'!C75</f>
        <v>m²</v>
      </c>
      <c r="F74" s="130">
        <f>'Obra Civil'!G75</f>
        <v>6.35</v>
      </c>
      <c r="G74" s="131">
        <f>'Obra Civil'!D75</f>
        <v>148.52000000000001</v>
      </c>
      <c r="H74" s="132">
        <v>0</v>
      </c>
      <c r="I74" s="132">
        <v>148.52000000000001</v>
      </c>
      <c r="J74" s="132">
        <f>F74*G74</f>
        <v>943.10199999999998</v>
      </c>
      <c r="K74" s="132">
        <f>H74*F74</f>
        <v>0</v>
      </c>
      <c r="L74" s="133">
        <f>I74*F74</f>
        <v>943.10199999999998</v>
      </c>
      <c r="M74" s="142">
        <f>'B01'!K74+'B02'!K74+'B03'!K74+'B04'!K74+'B0 5'!K74+'B06'!K74+'B07'!K74+'B08'!K74+'B09'!K74+'B10'!K74+'B11'!K74</f>
        <v>943.10199999999998</v>
      </c>
    </row>
    <row r="75" spans="1:13">
      <c r="A75" s="128" t="str">
        <f>'Obra Civil'!A76</f>
        <v>8.2</v>
      </c>
      <c r="B75" s="271" t="str">
        <f>'Obra Civil'!B76</f>
        <v>Impermeabilização de calhas de concreto com mastique betuminoso a frio</v>
      </c>
      <c r="C75" s="272"/>
      <c r="D75" s="273"/>
      <c r="E75" s="129" t="str">
        <f>'Obra Civil'!C76</f>
        <v>m</v>
      </c>
      <c r="F75" s="130">
        <f>'Obra Civil'!G76</f>
        <v>19.350000000000001</v>
      </c>
      <c r="G75" s="131">
        <f>'Obra Civil'!D76</f>
        <v>239.33</v>
      </c>
      <c r="H75" s="132">
        <v>0</v>
      </c>
      <c r="I75" s="132">
        <v>239.33</v>
      </c>
      <c r="J75" s="132">
        <f>F75*G75</f>
        <v>4631.0355000000009</v>
      </c>
      <c r="K75" s="132">
        <f>H75*F75</f>
        <v>0</v>
      </c>
      <c r="L75" s="133">
        <f>I75*F75</f>
        <v>4631.0355000000009</v>
      </c>
      <c r="M75" s="142">
        <f>'B01'!K75+'B02'!K75+'B03'!K75+'B04'!K75+'B0 5'!K75+'B06'!K75+'B07'!K75+'B08'!K75+'B09'!K75+'B10'!K75+'B11'!K75</f>
        <v>4631.0355000000009</v>
      </c>
    </row>
    <row r="76" spans="1:13">
      <c r="A76" s="143" t="str">
        <f>'Obra Civil'!A78</f>
        <v>9.0</v>
      </c>
      <c r="B76" s="268" t="str">
        <f>'Obra Civil'!B78</f>
        <v>REVESTIMENTOS DE PAREDES</v>
      </c>
      <c r="C76" s="269"/>
      <c r="D76" s="270"/>
      <c r="E76" s="146"/>
      <c r="F76" s="147"/>
      <c r="G76" s="148"/>
      <c r="H76" s="149"/>
      <c r="I76" s="149"/>
      <c r="J76" s="149"/>
      <c r="K76" s="149"/>
      <c r="L76" s="150"/>
      <c r="M76" s="142">
        <f>'B01'!K76+'B02'!K76+'B03'!K76+'B04'!K76+'B0 5'!K76+'B06'!K76+'B07'!K76+'B08'!K76+'B09'!K76+'B10'!K76+'B11'!K76</f>
        <v>0</v>
      </c>
    </row>
    <row r="77" spans="1:13">
      <c r="A77" s="128" t="str">
        <f>'Obra Civil'!A79</f>
        <v>9.1</v>
      </c>
      <c r="B77" s="271" t="str">
        <f>'Obra Civil'!B79</f>
        <v xml:space="preserve">Chapisco de aderência em paredes internas e externas </v>
      </c>
      <c r="C77" s="272"/>
      <c r="D77" s="273"/>
      <c r="E77" s="129" t="str">
        <f>'Obra Civil'!C79</f>
        <v>m²</v>
      </c>
      <c r="F77" s="130">
        <f>'Obra Civil'!G79</f>
        <v>2</v>
      </c>
      <c r="G77" s="131">
        <f>'Obra Civil'!D79</f>
        <v>1872.27</v>
      </c>
      <c r="H77" s="132">
        <v>0</v>
      </c>
      <c r="I77" s="132">
        <v>1872.27</v>
      </c>
      <c r="J77" s="132">
        <f t="shared" ref="J77:J98" si="9">F77*G77</f>
        <v>3744.54</v>
      </c>
      <c r="K77" s="132">
        <f t="shared" ref="K77:K98" si="10">H77*F77</f>
        <v>0</v>
      </c>
      <c r="L77" s="133">
        <f t="shared" ref="L77:L98" si="11">I77*F77</f>
        <v>3744.54</v>
      </c>
      <c r="M77" s="142">
        <f>'B01'!K77+'B02'!K77+'B03'!K77+'B04'!K77+'B0 5'!K77+'B06'!K77+'B07'!K77+'B08'!K77+'B09'!K77+'B10'!K77+'B11'!K77</f>
        <v>3744.54</v>
      </c>
    </row>
    <row r="78" spans="1:13">
      <c r="A78" s="128" t="str">
        <f>'Obra Civil'!A80</f>
        <v>9.2</v>
      </c>
      <c r="B78" s="271" t="str">
        <f>'Obra Civil'!B80</f>
        <v>Chapisco de aderência em lajes prémoldadas</v>
      </c>
      <c r="C78" s="272"/>
      <c r="D78" s="273"/>
      <c r="E78" s="129" t="str">
        <f>'Obra Civil'!C80</f>
        <v>m²</v>
      </c>
      <c r="F78" s="130">
        <f>'Obra Civil'!G80</f>
        <v>4</v>
      </c>
      <c r="G78" s="131">
        <f>'Obra Civil'!D80</f>
        <v>617.89</v>
      </c>
      <c r="H78" s="132">
        <v>0</v>
      </c>
      <c r="I78" s="132">
        <v>617.89</v>
      </c>
      <c r="J78" s="132">
        <f t="shared" si="9"/>
        <v>2471.56</v>
      </c>
      <c r="K78" s="132">
        <f t="shared" si="10"/>
        <v>0</v>
      </c>
      <c r="L78" s="133">
        <f t="shared" si="11"/>
        <v>2471.56</v>
      </c>
      <c r="M78" s="142">
        <f>'B01'!K78+'B02'!K78+'B03'!K78+'B04'!K78+'B0 5'!K78+'B06'!K78+'B07'!K78+'B08'!K78+'B09'!K78+'B10'!K78+'B11'!K78</f>
        <v>2471.56</v>
      </c>
    </row>
    <row r="79" spans="1:13">
      <c r="A79" s="128" t="str">
        <f>'Obra Civil'!A81</f>
        <v>9.3</v>
      </c>
      <c r="B79" s="271" t="str">
        <f>'Obra Civil'!B81</f>
        <v xml:space="preserve">Emboço para paredes internas e externas traço 1:5 preparo manual - espessura 2,0 cm </v>
      </c>
      <c r="C79" s="272"/>
      <c r="D79" s="273"/>
      <c r="E79" s="129" t="str">
        <f>'Obra Civil'!C81</f>
        <v>m²</v>
      </c>
      <c r="F79" s="130">
        <f>'Obra Civil'!G81</f>
        <v>11</v>
      </c>
      <c r="G79" s="131">
        <f>'Obra Civil'!D81</f>
        <v>698.15</v>
      </c>
      <c r="H79" s="132">
        <v>0</v>
      </c>
      <c r="I79" s="132">
        <v>698.15</v>
      </c>
      <c r="J79" s="132">
        <f t="shared" si="9"/>
        <v>7679.65</v>
      </c>
      <c r="K79" s="132">
        <f t="shared" si="10"/>
        <v>0</v>
      </c>
      <c r="L79" s="133">
        <f t="shared" si="11"/>
        <v>7679.65</v>
      </c>
      <c r="M79" s="142">
        <f>'B01'!K79+'B02'!K79+'B03'!K79+'B04'!K79+'B0 5'!K79+'B06'!K79+'B07'!K79+'B08'!K79+'B09'!K79+'B10'!K79+'B11'!K79</f>
        <v>7679.65</v>
      </c>
    </row>
    <row r="80" spans="1:13">
      <c r="A80" s="128" t="str">
        <f>'Obra Civil'!A82</f>
        <v>9.4</v>
      </c>
      <c r="B80" s="271" t="str">
        <f>'Obra Civil'!B82</f>
        <v xml:space="preserve">Reboco tipo paulista para paredes internas e externas  - espessura 2,0 cm </v>
      </c>
      <c r="C80" s="272"/>
      <c r="D80" s="273"/>
      <c r="E80" s="129" t="str">
        <f>'Obra Civil'!C82</f>
        <v>m²</v>
      </c>
      <c r="F80" s="130">
        <f>'Obra Civil'!G82</f>
        <v>12</v>
      </c>
      <c r="G80" s="131">
        <f>'Obra Civil'!D82</f>
        <v>1174.1199999999999</v>
      </c>
      <c r="H80" s="132"/>
      <c r="I80" s="132">
        <v>1174.1199999999999</v>
      </c>
      <c r="J80" s="132">
        <f t="shared" si="9"/>
        <v>14089.439999999999</v>
      </c>
      <c r="K80" s="132">
        <f t="shared" si="10"/>
        <v>0</v>
      </c>
      <c r="L80" s="133">
        <f t="shared" si="11"/>
        <v>14089.439999999999</v>
      </c>
      <c r="M80" s="142">
        <f>'B01'!K80+'B02'!K80+'B03'!K80+'B04'!K80+'B0 5'!K80+'B06'!K80+'B07'!K80+'B08'!K80+'B09'!K80+'B10'!K80+'B11'!K80</f>
        <v>14089.44</v>
      </c>
    </row>
    <row r="81" spans="1:13">
      <c r="A81" s="128" t="str">
        <f>'Obra Civil'!A83</f>
        <v>9.5</v>
      </c>
      <c r="B81" s="271" t="str">
        <f>'Obra Civil'!B83</f>
        <v xml:space="preserve">Reboco tipo paulista para lajes - espessura 2,0 cm </v>
      </c>
      <c r="C81" s="272"/>
      <c r="D81" s="273"/>
      <c r="E81" s="129" t="str">
        <f>'Obra Civil'!C83</f>
        <v>m²</v>
      </c>
      <c r="F81" s="130">
        <f>'Obra Civil'!G83</f>
        <v>12</v>
      </c>
      <c r="G81" s="131">
        <f>'Obra Civil'!D83</f>
        <v>617.89</v>
      </c>
      <c r="H81" s="132">
        <v>0</v>
      </c>
      <c r="I81" s="132">
        <v>617.89</v>
      </c>
      <c r="J81" s="132">
        <f t="shared" si="9"/>
        <v>7414.68</v>
      </c>
      <c r="K81" s="132">
        <f t="shared" si="10"/>
        <v>0</v>
      </c>
      <c r="L81" s="133">
        <f t="shared" si="11"/>
        <v>7414.68</v>
      </c>
      <c r="M81" s="142">
        <f>'B01'!K81+'B02'!K81+'B03'!K81+'B04'!K81+'B0 5'!K81+'B06'!K81+'B07'!K81+'B08'!K81+'B09'!K81+'B10'!K81+'B11'!K81</f>
        <v>7414.68</v>
      </c>
    </row>
    <row r="82" spans="1:13">
      <c r="A82" s="128" t="str">
        <f>'Obra Civil'!A84</f>
        <v>9.6</v>
      </c>
      <c r="B82" s="271" t="str">
        <f>'Obra Civil'!B84</f>
        <v xml:space="preserve">Revestimento cerâmico de paredes PEI III - cerâmica 20 x 20 cm - incl. rejunte - conforme projeto </v>
      </c>
      <c r="C82" s="272"/>
      <c r="D82" s="273"/>
      <c r="E82" s="129" t="str">
        <f>'Obra Civil'!C84</f>
        <v>m²</v>
      </c>
      <c r="F82" s="130">
        <f>'Obra Civil'!G84</f>
        <v>30.04</v>
      </c>
      <c r="G82" s="131">
        <f>'Obra Civil'!D84</f>
        <v>493.21</v>
      </c>
      <c r="H82" s="132">
        <v>0</v>
      </c>
      <c r="I82" s="132">
        <v>480</v>
      </c>
      <c r="J82" s="132">
        <f t="shared" si="9"/>
        <v>14816.028399999999</v>
      </c>
      <c r="K82" s="132">
        <f t="shared" si="10"/>
        <v>0</v>
      </c>
      <c r="L82" s="133">
        <f t="shared" si="11"/>
        <v>14419.199999999999</v>
      </c>
      <c r="M82" s="142">
        <f>'B01'!K82+'B02'!K82+'B03'!K82+'B04'!K82+'B0 5'!K82+'B06'!K82+'B07'!K82+'B08'!K82+'B09'!K82+'B10'!K82+'B11'!K82</f>
        <v>14419.2</v>
      </c>
    </row>
    <row r="83" spans="1:13">
      <c r="A83" s="128" t="str">
        <f>'Obra Civil'!A85</f>
        <v>9.7</v>
      </c>
      <c r="B83" s="271" t="str">
        <f>'Obra Civil'!B85</f>
        <v>Revestimento cerâmico de paredes PEI III - cerâmica 10 x 10 cm - incl. rejunte - conforme projeto</v>
      </c>
      <c r="C83" s="272"/>
      <c r="D83" s="273"/>
      <c r="E83" s="129" t="str">
        <f>'Obra Civil'!C85</f>
        <v>m²</v>
      </c>
      <c r="F83" s="130">
        <f>'Obra Civil'!G85</f>
        <v>29.33</v>
      </c>
      <c r="G83" s="131">
        <f>'Obra Civil'!D85</f>
        <v>204.94</v>
      </c>
      <c r="H83" s="132">
        <v>0</v>
      </c>
      <c r="I83" s="132">
        <v>190</v>
      </c>
      <c r="J83" s="132">
        <f t="shared" si="9"/>
        <v>6010.8901999999998</v>
      </c>
      <c r="K83" s="132">
        <f t="shared" si="10"/>
        <v>0</v>
      </c>
      <c r="L83" s="133">
        <f t="shared" si="11"/>
        <v>5572.7</v>
      </c>
      <c r="M83" s="142">
        <f>'B01'!K83+'B02'!K83+'B03'!K83+'B04'!K83+'B0 5'!K83+'B06'!K83+'B07'!K83+'B08'!K83+'B09'!K83+'B10'!K83+'B11'!K83</f>
        <v>5572.7</v>
      </c>
    </row>
    <row r="84" spans="1:13">
      <c r="A84" s="143" t="str">
        <f>'Obra Civil'!A87</f>
        <v>10.0</v>
      </c>
      <c r="B84" s="268" t="str">
        <f>'Obra Civil'!B87</f>
        <v xml:space="preserve">PAVIMENTAÇÃO </v>
      </c>
      <c r="C84" s="269"/>
      <c r="D84" s="270"/>
      <c r="E84" s="146"/>
      <c r="F84" s="147">
        <f>'Obra Civil'!G87</f>
        <v>0</v>
      </c>
      <c r="G84" s="148">
        <f>'Obra Civil'!D87</f>
        <v>0</v>
      </c>
      <c r="H84" s="149">
        <v>0</v>
      </c>
      <c r="I84" s="149">
        <v>0</v>
      </c>
      <c r="J84" s="149">
        <f t="shared" si="9"/>
        <v>0</v>
      </c>
      <c r="K84" s="149">
        <f t="shared" si="10"/>
        <v>0</v>
      </c>
      <c r="L84" s="150">
        <f t="shared" si="11"/>
        <v>0</v>
      </c>
      <c r="M84" s="142">
        <f>'B01'!K84+'B02'!K84+'B03'!K84+'B04'!K84+'B0 5'!K84+'B06'!K84+'B07'!K84+'B08'!K84+'B09'!K84+'B10'!K84+'B11'!K84</f>
        <v>0</v>
      </c>
    </row>
    <row r="85" spans="1:13">
      <c r="A85" s="128" t="str">
        <f>'Obra Civil'!A88</f>
        <v>10.1</v>
      </c>
      <c r="B85" s="271" t="str">
        <f>'Obra Civil'!B88</f>
        <v xml:space="preserve">Camada impermeabilizadora e=5cm </v>
      </c>
      <c r="C85" s="272"/>
      <c r="D85" s="273"/>
      <c r="E85" s="129" t="str">
        <f>'Obra Civil'!C88</f>
        <v>m²</v>
      </c>
      <c r="F85" s="130">
        <f>'Obra Civil'!G88</f>
        <v>12.88</v>
      </c>
      <c r="G85" s="131">
        <f>'Obra Civil'!D88</f>
        <v>739.05</v>
      </c>
      <c r="H85" s="132">
        <v>0</v>
      </c>
      <c r="I85" s="132">
        <v>739.05</v>
      </c>
      <c r="J85" s="132">
        <f t="shared" si="9"/>
        <v>9518.9639999999999</v>
      </c>
      <c r="K85" s="132">
        <f t="shared" si="10"/>
        <v>0</v>
      </c>
      <c r="L85" s="133">
        <f t="shared" si="11"/>
        <v>9518.9639999999999</v>
      </c>
      <c r="M85" s="142">
        <f>'B01'!K85+'B02'!K85+'B03'!K85+'B04'!K85+'B0 5'!K85+'B06'!K85+'B07'!K85+'B08'!K85+'B09'!K85+'B10'!K85+'B11'!K85</f>
        <v>9518.9639999999999</v>
      </c>
    </row>
    <row r="86" spans="1:13">
      <c r="A86" s="128" t="str">
        <f>'Obra Civil'!A89</f>
        <v>10.2</v>
      </c>
      <c r="B86" s="271" t="str">
        <f>'Obra Civil'!B89</f>
        <v xml:space="preserve">Camada regularizadora e=3cm </v>
      </c>
      <c r="C86" s="272"/>
      <c r="D86" s="273"/>
      <c r="E86" s="129" t="str">
        <f>'Obra Civil'!C89</f>
        <v>m²</v>
      </c>
      <c r="F86" s="130">
        <f>'Obra Civil'!G89</f>
        <v>10.92</v>
      </c>
      <c r="G86" s="131">
        <f>'Obra Civil'!D89</f>
        <v>739.05</v>
      </c>
      <c r="H86" s="132">
        <v>0</v>
      </c>
      <c r="I86" s="132">
        <v>739.05</v>
      </c>
      <c r="J86" s="132">
        <f t="shared" si="9"/>
        <v>8070.4259999999995</v>
      </c>
      <c r="K86" s="132">
        <f t="shared" si="10"/>
        <v>0</v>
      </c>
      <c r="L86" s="133">
        <f t="shared" si="11"/>
        <v>8070.4259999999995</v>
      </c>
      <c r="M86" s="142">
        <f>'B01'!K86+'B02'!K86+'B03'!K86+'B04'!K86+'B0 5'!K86+'B06'!K86+'B07'!K86+'B08'!K86+'B09'!K86+'B10'!K86+'B11'!K86</f>
        <v>8070.4259999999995</v>
      </c>
    </row>
    <row r="87" spans="1:13">
      <c r="A87" s="128" t="str">
        <f>'Obra Civil'!A90</f>
        <v>10.3</v>
      </c>
      <c r="B87" s="271" t="str">
        <f>'Obra Civil'!B90</f>
        <v>Piso de alta resistência em massa granilítica, inclusive polimento e enceramento</v>
      </c>
      <c r="C87" s="272"/>
      <c r="D87" s="273"/>
      <c r="E87" s="129" t="str">
        <f>'Obra Civil'!C90</f>
        <v>m²</v>
      </c>
      <c r="F87" s="130">
        <f>'Obra Civil'!G90</f>
        <v>43</v>
      </c>
      <c r="G87" s="131">
        <f>'Obra Civil'!D90</f>
        <v>513.25</v>
      </c>
      <c r="H87" s="132">
        <v>0</v>
      </c>
      <c r="I87" s="132">
        <v>513.25</v>
      </c>
      <c r="J87" s="132">
        <f t="shared" si="9"/>
        <v>22069.75</v>
      </c>
      <c r="K87" s="132">
        <f t="shared" si="10"/>
        <v>0</v>
      </c>
      <c r="L87" s="133">
        <f t="shared" si="11"/>
        <v>22069.75</v>
      </c>
      <c r="M87" s="142">
        <f>'B01'!K87+'B02'!K87+'B03'!K87+'B04'!K87+'B0 5'!K87+'B06'!K87+'B07'!K87+'B08'!K87+'B09'!K87+'B10'!K87+'B11'!K87</f>
        <v>22069.75</v>
      </c>
    </row>
    <row r="88" spans="1:13">
      <c r="A88" s="128" t="str">
        <f>'Obra Civil'!A91</f>
        <v>10.4</v>
      </c>
      <c r="B88" s="271" t="str">
        <f>'Obra Civil'!B91</f>
        <v xml:space="preserve">Piso cerâmico esmaltado PEI IV - 20 x 20 cm - incl. rejunte - conforme projeto </v>
      </c>
      <c r="C88" s="272"/>
      <c r="D88" s="273"/>
      <c r="E88" s="129" t="str">
        <f>'Obra Civil'!C91</f>
        <v>m²</v>
      </c>
      <c r="F88" s="130">
        <f>'Obra Civil'!G91</f>
        <v>29.91</v>
      </c>
      <c r="G88" s="131">
        <f>'Obra Civil'!D91</f>
        <v>14.58</v>
      </c>
      <c r="H88" s="132">
        <v>0</v>
      </c>
      <c r="I88" s="132">
        <v>7</v>
      </c>
      <c r="J88" s="132">
        <f t="shared" si="9"/>
        <v>436.08780000000002</v>
      </c>
      <c r="K88" s="132">
        <f t="shared" si="10"/>
        <v>0</v>
      </c>
      <c r="L88" s="133">
        <f t="shared" si="11"/>
        <v>209.37</v>
      </c>
      <c r="M88" s="142">
        <f>'B01'!K88+'B02'!K88+'B03'!K88+'B04'!K88+'B0 5'!K88+'B06'!K88+'B07'!K88+'B08'!K88+'B09'!K88+'B10'!K88+'B11'!K88</f>
        <v>209.37</v>
      </c>
    </row>
    <row r="89" spans="1:13">
      <c r="A89" s="128" t="str">
        <f>'Obra Civil'!A92</f>
        <v>10.5</v>
      </c>
      <c r="B89" s="271" t="str">
        <f>'Obra Civil'!B92</f>
        <v>Lastro de areia para o playground</v>
      </c>
      <c r="C89" s="272"/>
      <c r="D89" s="273"/>
      <c r="E89" s="129" t="str">
        <f>'Obra Civil'!C92</f>
        <v>m³</v>
      </c>
      <c r="F89" s="130">
        <f>'Obra Civil'!G92</f>
        <v>45</v>
      </c>
      <c r="G89" s="131">
        <f>'Obra Civil'!D92</f>
        <v>28.4</v>
      </c>
      <c r="H89" s="132">
        <v>0</v>
      </c>
      <c r="I89" s="132">
        <v>10</v>
      </c>
      <c r="J89" s="132">
        <f t="shared" si="9"/>
        <v>1278</v>
      </c>
      <c r="K89" s="132">
        <f t="shared" si="10"/>
        <v>0</v>
      </c>
      <c r="L89" s="133">
        <f t="shared" si="11"/>
        <v>450</v>
      </c>
      <c r="M89" s="142">
        <f>'B01'!K89+'B02'!K89+'B03'!K89+'B04'!K89+'B0 5'!K89+'B06'!K89+'B07'!K89+'B08'!K89+'B09'!K89+'B10'!K89+'B11'!K89</f>
        <v>450</v>
      </c>
    </row>
    <row r="90" spans="1:13">
      <c r="A90" s="128" t="str">
        <f>'Obra Civil'!A93</f>
        <v>10.6</v>
      </c>
      <c r="B90" s="271" t="str">
        <f>'Obra Civil'!B93</f>
        <v>Piso de cimento desempenado com juntas de dilatação</v>
      </c>
      <c r="C90" s="272"/>
      <c r="D90" s="273"/>
      <c r="E90" s="129" t="str">
        <f>'Obra Civil'!C93</f>
        <v>m²</v>
      </c>
      <c r="F90" s="130">
        <f>'Obra Civil'!G93</f>
        <v>19.350000000000001</v>
      </c>
      <c r="G90" s="131">
        <f>'Obra Civil'!D93</f>
        <v>211.22</v>
      </c>
      <c r="H90" s="132">
        <v>80</v>
      </c>
      <c r="I90" s="132">
        <v>180</v>
      </c>
      <c r="J90" s="132">
        <f t="shared" si="9"/>
        <v>4087.1070000000004</v>
      </c>
      <c r="K90" s="132">
        <f t="shared" si="10"/>
        <v>1548</v>
      </c>
      <c r="L90" s="133">
        <f t="shared" si="11"/>
        <v>3483.0000000000005</v>
      </c>
      <c r="M90" s="142">
        <f>'B01'!K90+'B02'!K90+'B03'!K90+'B04'!K90+'B0 5'!K90+'B06'!K90+'B07'!K90+'B08'!K90+'B09'!K90+'B10'!K90+'B11'!K90</f>
        <v>3483</v>
      </c>
    </row>
    <row r="91" spans="1:13">
      <c r="A91" s="128" t="str">
        <f>'Obra Civil'!A94</f>
        <v>10.7</v>
      </c>
      <c r="B91" s="271" t="str">
        <f>'Obra Civil'!B94</f>
        <v>Blocos de argamassa armada prefabricados 50 x 50 cm</v>
      </c>
      <c r="C91" s="272"/>
      <c r="D91" s="273"/>
      <c r="E91" s="129" t="str">
        <f>'Obra Civil'!C94</f>
        <v>m²</v>
      </c>
      <c r="F91" s="130">
        <f>'Obra Civil'!G94</f>
        <v>29.83</v>
      </c>
      <c r="G91" s="131">
        <f>'Obra Civil'!D94</f>
        <v>59.93</v>
      </c>
      <c r="H91" s="132">
        <v>7</v>
      </c>
      <c r="I91" s="132">
        <v>7</v>
      </c>
      <c r="J91" s="132">
        <f t="shared" si="9"/>
        <v>1787.7118999999998</v>
      </c>
      <c r="K91" s="132">
        <f t="shared" si="10"/>
        <v>208.81</v>
      </c>
      <c r="L91" s="133">
        <f t="shared" si="11"/>
        <v>208.81</v>
      </c>
      <c r="M91" s="142">
        <f>'B01'!K91+'B02'!K91+'B03'!K91+'B04'!K91+'B0 5'!K91+'B06'!K91+'B07'!K91+'B08'!K91+'B09'!K91+'B10'!K91+'B11'!K91</f>
        <v>208.81</v>
      </c>
    </row>
    <row r="92" spans="1:13">
      <c r="A92" s="128" t="str">
        <f>'Obra Civil'!A95</f>
        <v>10.8</v>
      </c>
      <c r="B92" s="271" t="str">
        <f>'Obra Civil'!B95</f>
        <v>Piso de pedra rolada</v>
      </c>
      <c r="C92" s="272"/>
      <c r="D92" s="273"/>
      <c r="E92" s="129" t="str">
        <f>'Obra Civil'!C95</f>
        <v>m²</v>
      </c>
      <c r="F92" s="130">
        <f>'Obra Civil'!G95</f>
        <v>7.27</v>
      </c>
      <c r="G92" s="131">
        <f>'Obra Civil'!D95</f>
        <v>168.15</v>
      </c>
      <c r="H92" s="132">
        <v>0</v>
      </c>
      <c r="I92" s="132">
        <v>100</v>
      </c>
      <c r="J92" s="132">
        <f t="shared" si="9"/>
        <v>1222.4504999999999</v>
      </c>
      <c r="K92" s="132">
        <f t="shared" si="10"/>
        <v>0</v>
      </c>
      <c r="L92" s="133">
        <f t="shared" si="11"/>
        <v>727</v>
      </c>
      <c r="M92" s="142">
        <f>'B01'!K92+'B02'!K92+'B03'!K92+'B04'!K92+'B0 5'!K92+'B06'!K92+'B07'!K92+'B08'!K92+'B09'!K92+'B10'!K92+'B11'!K92</f>
        <v>727</v>
      </c>
    </row>
    <row r="93" spans="1:13">
      <c r="A93" s="128" t="str">
        <f>'Obra Civil'!A96</f>
        <v>10.9</v>
      </c>
      <c r="B93" s="271" t="str">
        <f>'Obra Civil'!B96</f>
        <v>Blocrete intertravado de concreto</v>
      </c>
      <c r="C93" s="272"/>
      <c r="D93" s="273"/>
      <c r="E93" s="129" t="str">
        <f>'Obra Civil'!C96</f>
        <v>m²</v>
      </c>
      <c r="F93" s="130">
        <f>'Obra Civil'!G96</f>
        <v>36.58</v>
      </c>
      <c r="G93" s="131">
        <f>'Obra Civil'!D96</f>
        <v>83.4</v>
      </c>
      <c r="H93" s="132">
        <v>0</v>
      </c>
      <c r="I93" s="132">
        <v>40</v>
      </c>
      <c r="J93" s="132">
        <f t="shared" si="9"/>
        <v>3050.7719999999999</v>
      </c>
      <c r="K93" s="132">
        <f t="shared" si="10"/>
        <v>0</v>
      </c>
      <c r="L93" s="133">
        <f t="shared" si="11"/>
        <v>1463.1999999999998</v>
      </c>
      <c r="M93" s="142">
        <f>'B01'!K93+'B02'!K93+'B03'!K93+'B04'!K93+'B0 5'!K93+'B06'!K93+'B07'!K93+'B08'!K93+'B09'!K93+'B10'!K93+'B11'!K93</f>
        <v>1463.1999999999998</v>
      </c>
    </row>
    <row r="94" spans="1:13">
      <c r="A94" s="143" t="str">
        <f>'Obra Civil'!A98</f>
        <v>11.0</v>
      </c>
      <c r="B94" s="268" t="str">
        <f>'Obra Civil'!B98</f>
        <v xml:space="preserve">RODAPÉS E PEITORIS </v>
      </c>
      <c r="C94" s="269"/>
      <c r="D94" s="270"/>
      <c r="E94" s="146"/>
      <c r="F94" s="147">
        <f>'Obra Civil'!G98</f>
        <v>0</v>
      </c>
      <c r="G94" s="148">
        <f>'Obra Civil'!D98</f>
        <v>0</v>
      </c>
      <c r="H94" s="149">
        <v>0</v>
      </c>
      <c r="I94" s="149">
        <v>0</v>
      </c>
      <c r="J94" s="149">
        <f t="shared" si="9"/>
        <v>0</v>
      </c>
      <c r="K94" s="149">
        <f t="shared" si="10"/>
        <v>0</v>
      </c>
      <c r="L94" s="150">
        <f t="shared" si="11"/>
        <v>0</v>
      </c>
      <c r="M94" s="142">
        <f>'B01'!K94+'B02'!K94+'B03'!K94+'B04'!K94+'B0 5'!K94+'B06'!K94+'B07'!K94+'B08'!K94+'B09'!K94+'B10'!K94+'B11'!K94</f>
        <v>0</v>
      </c>
    </row>
    <row r="95" spans="1:13">
      <c r="A95" s="128" t="str">
        <f>'Obra Civil'!A99</f>
        <v>11.1</v>
      </c>
      <c r="B95" s="271" t="str">
        <f>'Obra Civil'!B99</f>
        <v xml:space="preserve">Rodapé em massa granilítica h=10 cm </v>
      </c>
      <c r="C95" s="272"/>
      <c r="D95" s="273"/>
      <c r="E95" s="129" t="str">
        <f>'Obra Civil'!C99</f>
        <v>m²</v>
      </c>
      <c r="F95" s="130">
        <f>'Obra Civil'!G99</f>
        <v>15.88</v>
      </c>
      <c r="G95" s="131">
        <f>'Obra Civil'!D99</f>
        <v>157.35</v>
      </c>
      <c r="H95" s="132">
        <v>0</v>
      </c>
      <c r="I95" s="132">
        <v>157.35</v>
      </c>
      <c r="J95" s="132">
        <f t="shared" si="9"/>
        <v>2498.7179999999998</v>
      </c>
      <c r="K95" s="132">
        <f t="shared" si="10"/>
        <v>0</v>
      </c>
      <c r="L95" s="133">
        <f t="shared" si="11"/>
        <v>2498.7179999999998</v>
      </c>
      <c r="M95" s="142">
        <f>'B01'!K95+'B02'!K95+'B03'!K95+'B04'!K95+'B0 5'!K95+'B06'!K95+'B07'!K95+'B08'!K95+'B09'!K95+'B10'!K95+'B11'!K95</f>
        <v>2498.7179999999998</v>
      </c>
    </row>
    <row r="96" spans="1:13">
      <c r="A96" s="175" t="str">
        <f>'Obra Civil'!A100</f>
        <v>11.2</v>
      </c>
      <c r="B96" s="323" t="str">
        <f>'Obra Civil'!B100</f>
        <v xml:space="preserve">Soleira em granito </v>
      </c>
      <c r="C96" s="324"/>
      <c r="D96" s="325"/>
      <c r="E96" s="176" t="str">
        <f>'Obra Civil'!C100</f>
        <v>m</v>
      </c>
      <c r="F96" s="177">
        <f>'Obra Civil'!G100</f>
        <v>70.67</v>
      </c>
      <c r="G96" s="178">
        <f>'Obra Civil'!D100</f>
        <v>19.600000000000001</v>
      </c>
      <c r="H96" s="179">
        <v>0</v>
      </c>
      <c r="I96" s="179">
        <v>19.600000000000001</v>
      </c>
      <c r="J96" s="179">
        <f t="shared" si="9"/>
        <v>1385.1320000000001</v>
      </c>
      <c r="K96" s="179">
        <f t="shared" si="10"/>
        <v>0</v>
      </c>
      <c r="L96" s="180">
        <f t="shared" si="11"/>
        <v>1385.1320000000001</v>
      </c>
      <c r="M96" s="142">
        <f>'B01'!K96+'B02'!K96+'B03'!K96+'B04'!K96+'B0 5'!K96+'B06'!K96+'B07'!K96+'B08'!K96+'B09'!K96+'B10'!K96+'B11'!K96</f>
        <v>1385.1320000000001</v>
      </c>
    </row>
    <row r="97" spans="1:13">
      <c r="A97" s="128" t="str">
        <f>'Obra Civil'!A101</f>
        <v>11.3</v>
      </c>
      <c r="B97" s="271" t="str">
        <f>'Obra Civil'!B101</f>
        <v>Peitoril em granito ( 2 x 18 ) cm</v>
      </c>
      <c r="C97" s="272"/>
      <c r="D97" s="273"/>
      <c r="E97" s="129" t="str">
        <f>'Obra Civil'!C101</f>
        <v>m</v>
      </c>
      <c r="F97" s="130">
        <f>'Obra Civil'!G101</f>
        <v>59.15</v>
      </c>
      <c r="G97" s="131">
        <f>'Obra Civil'!D101</f>
        <v>2.4</v>
      </c>
      <c r="H97" s="132">
        <v>0</v>
      </c>
      <c r="I97" s="132">
        <v>2.4</v>
      </c>
      <c r="J97" s="132">
        <f t="shared" si="9"/>
        <v>141.95999999999998</v>
      </c>
      <c r="K97" s="132">
        <f t="shared" si="10"/>
        <v>0</v>
      </c>
      <c r="L97" s="133">
        <f t="shared" si="11"/>
        <v>141.95999999999998</v>
      </c>
      <c r="M97" s="142">
        <f>'B01'!K97+'B02'!K97+'B03'!K97+'B04'!K97+'B0 5'!K97+'B06'!K97+'B07'!K97+'B08'!K97+'B09'!K97+'B10'!K97+'B11'!K97</f>
        <v>141.95999999999998</v>
      </c>
    </row>
    <row r="98" spans="1:13">
      <c r="A98" s="128" t="str">
        <f>'Obra Civil'!A102</f>
        <v>11.4</v>
      </c>
      <c r="B98" s="271" t="str">
        <f>'Obra Civil'!B102</f>
        <v>Roda meio em madeira (largura=10cm)</v>
      </c>
      <c r="C98" s="272"/>
      <c r="D98" s="273"/>
      <c r="E98" s="129" t="str">
        <f>'Obra Civil'!C102</f>
        <v>m</v>
      </c>
      <c r="F98" s="130">
        <f>'Obra Civil'!G102</f>
        <v>9.35</v>
      </c>
      <c r="G98" s="131">
        <f>'Obra Civil'!D102</f>
        <v>99.45</v>
      </c>
      <c r="H98" s="132">
        <v>0</v>
      </c>
      <c r="I98" s="132">
        <v>0</v>
      </c>
      <c r="J98" s="132">
        <f t="shared" si="9"/>
        <v>929.85749999999996</v>
      </c>
      <c r="K98" s="132">
        <f t="shared" si="10"/>
        <v>0</v>
      </c>
      <c r="L98" s="133">
        <f t="shared" si="11"/>
        <v>0</v>
      </c>
      <c r="M98" s="142">
        <f>'B01'!K98+'B02'!K98+'B03'!K98+'B04'!K98+'B0 5'!K98+'B06'!K98+'B07'!K98+'B08'!K98+'B09'!K98+'B10'!K98+'B11'!K98</f>
        <v>0</v>
      </c>
    </row>
    <row r="99" spans="1:13">
      <c r="A99" s="143" t="str">
        <f>'Obra Civil'!A104</f>
        <v>12.0</v>
      </c>
      <c r="B99" s="268" t="str">
        <f>'Obra Civil'!B104</f>
        <v xml:space="preserve">PINTURA </v>
      </c>
      <c r="C99" s="269"/>
      <c r="D99" s="270"/>
      <c r="E99" s="146"/>
      <c r="F99" s="147"/>
      <c r="G99" s="148"/>
      <c r="H99" s="149"/>
      <c r="I99" s="149"/>
      <c r="J99" s="149"/>
      <c r="K99" s="149"/>
      <c r="L99" s="150"/>
      <c r="M99" s="142">
        <f>'B01'!K99+'B02'!K99+'B03'!K99+'B04'!K99+'B0 5'!K99+'B06'!K99+'B07'!K99+'B08'!K99+'B09'!K99+'B10'!K99+'B11'!K99</f>
        <v>0</v>
      </c>
    </row>
    <row r="100" spans="1:13">
      <c r="A100" s="128" t="str">
        <f>'Obra Civil'!A105</f>
        <v>12.1</v>
      </c>
      <c r="B100" s="271" t="str">
        <f>'Obra Civil'!B105</f>
        <v xml:space="preserve">Emassamento de paredes internas e externas com massa acrílica - 02 demãos </v>
      </c>
      <c r="C100" s="272"/>
      <c r="D100" s="273"/>
      <c r="E100" s="129" t="str">
        <f>'Obra Civil'!C105</f>
        <v>m²</v>
      </c>
      <c r="F100" s="130">
        <f>'Obra Civil'!G105</f>
        <v>6</v>
      </c>
      <c r="G100" s="131">
        <f>'Obra Civil'!D105</f>
        <v>1029.6199999999999</v>
      </c>
      <c r="H100" s="132">
        <v>200</v>
      </c>
      <c r="I100" s="132">
        <v>927.1</v>
      </c>
      <c r="J100" s="132">
        <f t="shared" ref="J100:J105" si="12">F100*G100</f>
        <v>6177.7199999999993</v>
      </c>
      <c r="K100" s="132">
        <f t="shared" ref="K100:K105" si="13">H100*F100</f>
        <v>1200</v>
      </c>
      <c r="L100" s="133">
        <f t="shared" ref="L100:L105" si="14">I100*F100</f>
        <v>5562.6</v>
      </c>
      <c r="M100" s="142">
        <f>'B01'!K100+'B02'!K100+'B03'!K100+'B04'!K100+'B0 5'!K100+'B06'!K100+'B07'!K100+'B08'!K100+'B09'!K100+'B10'!K100+'B11'!K100</f>
        <v>5562.57</v>
      </c>
    </row>
    <row r="101" spans="1:13">
      <c r="A101" s="128" t="str">
        <f>'Obra Civil'!A106</f>
        <v>12.2</v>
      </c>
      <c r="B101" s="271" t="str">
        <f>'Obra Civil'!B106</f>
        <v xml:space="preserve">Emassamento de lajes internas e externas com massa acrílica - 02 demãos </v>
      </c>
      <c r="C101" s="272"/>
      <c r="D101" s="273"/>
      <c r="E101" s="129" t="str">
        <f>'Obra Civil'!C106</f>
        <v>m²</v>
      </c>
      <c r="F101" s="130">
        <f>'Obra Civil'!G106</f>
        <v>8.14</v>
      </c>
      <c r="G101" s="131">
        <f>'Obra Civil'!D106</f>
        <v>617.89</v>
      </c>
      <c r="H101" s="132">
        <v>200</v>
      </c>
      <c r="I101" s="132">
        <v>400</v>
      </c>
      <c r="J101" s="132">
        <f t="shared" si="12"/>
        <v>5029.6246000000001</v>
      </c>
      <c r="K101" s="132">
        <f t="shared" si="13"/>
        <v>1628</v>
      </c>
      <c r="L101" s="133">
        <f t="shared" si="14"/>
        <v>3256</v>
      </c>
      <c r="M101" s="142">
        <f>'B01'!K101+'B02'!K101+'B03'!K101+'B04'!K101+'B0 5'!K101+'B06'!K101+'B07'!K101+'B08'!K101+'B09'!K101+'B10'!K101+'B11'!K101</f>
        <v>3256</v>
      </c>
    </row>
    <row r="102" spans="1:13">
      <c r="A102" s="128" t="str">
        <f>'Obra Civil'!A107</f>
        <v>12.3</v>
      </c>
      <c r="B102" s="271" t="str">
        <f>'Obra Civil'!B107</f>
        <v xml:space="preserve">Pintura em latex acrílico 02 demãos sobre paredes internas e externas </v>
      </c>
      <c r="C102" s="272"/>
      <c r="D102" s="273"/>
      <c r="E102" s="129" t="str">
        <f>'Obra Civil'!C107</f>
        <v>m²</v>
      </c>
      <c r="F102" s="130">
        <f>'Obra Civil'!G107</f>
        <v>9</v>
      </c>
      <c r="G102" s="131">
        <f>'Obra Civil'!D107</f>
        <v>1029.6199999999999</v>
      </c>
      <c r="H102" s="132">
        <v>200</v>
      </c>
      <c r="I102" s="132">
        <v>800</v>
      </c>
      <c r="J102" s="132">
        <f t="shared" si="12"/>
        <v>9266.5799999999981</v>
      </c>
      <c r="K102" s="132">
        <f t="shared" si="13"/>
        <v>1800</v>
      </c>
      <c r="L102" s="133">
        <f t="shared" si="14"/>
        <v>7200</v>
      </c>
      <c r="M102" s="142">
        <f>'B01'!K102+'B02'!K102+'B03'!K102+'B04'!K102+'B0 5'!K102+'B06'!K102+'B07'!K102+'B08'!K102+'B09'!K102+'B10'!K102+'B11'!K102</f>
        <v>7200</v>
      </c>
    </row>
    <row r="103" spans="1:13">
      <c r="A103" s="128" t="str">
        <f>'Obra Civil'!A108</f>
        <v>12.4</v>
      </c>
      <c r="B103" s="271" t="str">
        <f>'Obra Civil'!B108</f>
        <v xml:space="preserve">Pintura em latex acrílico 02 demãos sobre lajes internas e externas </v>
      </c>
      <c r="C103" s="272"/>
      <c r="D103" s="273"/>
      <c r="E103" s="129" t="str">
        <f>'Obra Civil'!C108</f>
        <v>m²</v>
      </c>
      <c r="F103" s="130">
        <f>'Obra Civil'!G108</f>
        <v>9.93</v>
      </c>
      <c r="G103" s="131">
        <f>'Obra Civil'!D108</f>
        <v>617.89</v>
      </c>
      <c r="H103" s="132">
        <v>300</v>
      </c>
      <c r="I103" s="132">
        <v>300</v>
      </c>
      <c r="J103" s="132">
        <f t="shared" si="12"/>
        <v>6135.6476999999995</v>
      </c>
      <c r="K103" s="132">
        <f t="shared" si="13"/>
        <v>2979</v>
      </c>
      <c r="L103" s="133">
        <f t="shared" si="14"/>
        <v>2979</v>
      </c>
      <c r="M103" s="142">
        <f>'B01'!K103+'B02'!K103+'B03'!K103+'B04'!K103+'B0 5'!K103+'B06'!K103+'B07'!K103+'B08'!K103+'B09'!K103+'B10'!K103+'B11'!K103</f>
        <v>2979</v>
      </c>
    </row>
    <row r="104" spans="1:13">
      <c r="A104" s="128" t="str">
        <f>'Obra Civil'!A109</f>
        <v>12.5</v>
      </c>
      <c r="B104" s="271" t="str">
        <f>'Obra Civil'!B109</f>
        <v>Pintura em esmalte sintético 02 demãos em esquadrias de madeira</v>
      </c>
      <c r="C104" s="272"/>
      <c r="D104" s="273"/>
      <c r="E104" s="129" t="str">
        <f>'Obra Civil'!C109</f>
        <v>m²</v>
      </c>
      <c r="F104" s="130">
        <f>'Obra Civil'!G109</f>
        <v>11.07</v>
      </c>
      <c r="G104" s="131">
        <f>'Obra Civil'!D109</f>
        <v>133.91999999999999</v>
      </c>
      <c r="H104" s="132">
        <v>0</v>
      </c>
      <c r="I104" s="132">
        <v>0</v>
      </c>
      <c r="J104" s="132">
        <f t="shared" si="12"/>
        <v>1482.4943999999998</v>
      </c>
      <c r="K104" s="132">
        <f t="shared" si="13"/>
        <v>0</v>
      </c>
      <c r="L104" s="133">
        <f t="shared" si="14"/>
        <v>0</v>
      </c>
      <c r="M104" s="142">
        <f>'B01'!K104+'B02'!K104+'B03'!K104+'B04'!K104+'B0 5'!K104+'B06'!K104+'B07'!K104+'B08'!K104+'B09'!K104+'B10'!K104+'B11'!K104</f>
        <v>0</v>
      </c>
    </row>
    <row r="105" spans="1:13">
      <c r="A105" s="128" t="str">
        <f>'Obra Civil'!A110</f>
        <v>12.6</v>
      </c>
      <c r="B105" s="271" t="str">
        <f>'Obra Civil'!B110</f>
        <v>Pintura em esmalte sintético 02 demãos em esquadrias de ferro</v>
      </c>
      <c r="C105" s="272"/>
      <c r="D105" s="273"/>
      <c r="E105" s="129" t="str">
        <f>'Obra Civil'!C110</f>
        <v>m²</v>
      </c>
      <c r="F105" s="130">
        <f>'Obra Civil'!G110</f>
        <v>14.84</v>
      </c>
      <c r="G105" s="131">
        <f>'Obra Civil'!D110</f>
        <v>132.4</v>
      </c>
      <c r="H105" s="132">
        <v>0</v>
      </c>
      <c r="I105" s="132">
        <v>0</v>
      </c>
      <c r="J105" s="132">
        <f t="shared" si="12"/>
        <v>1964.816</v>
      </c>
      <c r="K105" s="132">
        <f t="shared" si="13"/>
        <v>0</v>
      </c>
      <c r="L105" s="133">
        <f t="shared" si="14"/>
        <v>0</v>
      </c>
      <c r="M105" s="142">
        <f>'B01'!K105+'B02'!K105+'B03'!K105+'B04'!K105+'B0 5'!K105+'B06'!K105+'B07'!K105+'B08'!K105+'B09'!K105+'B10'!K105+'B11'!K105</f>
        <v>0</v>
      </c>
    </row>
    <row r="106" spans="1:13">
      <c r="A106" s="143" t="str">
        <f>'Obra Civil'!A112</f>
        <v>13.0</v>
      </c>
      <c r="B106" s="268" t="str">
        <f>'Obra Civil'!B112</f>
        <v>INSTALAÇÃO ELÉTRICA E ELETRÔNICA 127/220V</v>
      </c>
      <c r="C106" s="269"/>
      <c r="D106" s="270"/>
      <c r="E106" s="146"/>
      <c r="F106" s="147"/>
      <c r="G106" s="148"/>
      <c r="H106" s="149"/>
      <c r="I106" s="149"/>
      <c r="J106" s="149"/>
      <c r="K106" s="149"/>
      <c r="L106" s="150"/>
      <c r="M106" s="142">
        <f>'B01'!K106+'B02'!K106+'B03'!K106+'B04'!K106+'B0 5'!K106+'B06'!K106+'B07'!K106+'B08'!K106+'B09'!K106+'B10'!K106+'B11'!K106</f>
        <v>0</v>
      </c>
    </row>
    <row r="107" spans="1:13">
      <c r="A107" s="128" t="str">
        <f>'Obra Civil'!A113</f>
        <v>13.1</v>
      </c>
      <c r="B107" s="271" t="str">
        <f>'Obra Civil'!B113</f>
        <v>CENTRO DE DISTRIBUIÇÃO</v>
      </c>
      <c r="C107" s="272"/>
      <c r="D107" s="273"/>
      <c r="E107" s="129"/>
      <c r="F107" s="130"/>
      <c r="G107" s="131"/>
      <c r="H107" s="132"/>
      <c r="I107" s="132"/>
      <c r="J107" s="132"/>
      <c r="K107" s="132"/>
      <c r="L107" s="133"/>
      <c r="M107" s="142">
        <f>'B01'!K107+'B02'!K107+'B03'!K107+'B04'!K107+'B0 5'!K107+'B06'!K107+'B07'!K107+'B08'!K107+'B09'!K107+'B10'!K107+'B11'!K107</f>
        <v>0</v>
      </c>
    </row>
    <row r="108" spans="1:13" ht="48" customHeight="1">
      <c r="A108" s="128" t="str">
        <f>'Obra Civil'!A114</f>
        <v>13.1.1</v>
      </c>
      <c r="B108" s="294" t="str">
        <f>'Obra Civil'!B114</f>
        <v>Quadro de Distribuição Geral de Baixa Tensão, de embutir, completo, com 04 disjuntores tripolares, com barramento para as fases, neutro e para proteção, disjuntor Geral trifásico de 200A e Dispositivo de Proteção contra Surtos, metálico, pintura eletrostática epóxi cor bege, c/ porta, trinco e acessórios (QGD - conforme projeto)</v>
      </c>
      <c r="C108" s="295"/>
      <c r="D108" s="296"/>
      <c r="E108" s="129" t="str">
        <f>'Obra Civil'!C114</f>
        <v>un</v>
      </c>
      <c r="F108" s="130">
        <f>'Obra Civil'!G114</f>
        <v>2697.3</v>
      </c>
      <c r="G108" s="131">
        <f>'Obra Civil'!D114</f>
        <v>1</v>
      </c>
      <c r="H108" s="132">
        <v>0</v>
      </c>
      <c r="I108" s="132">
        <v>0</v>
      </c>
      <c r="J108" s="132">
        <f t="shared" ref="J108:J113" si="15">F108*G108</f>
        <v>2697.3</v>
      </c>
      <c r="K108" s="132">
        <f t="shared" ref="K108:K113" si="16">H108*F108</f>
        <v>0</v>
      </c>
      <c r="L108" s="133">
        <f t="shared" ref="L108:L113" si="17">I108*F108</f>
        <v>0</v>
      </c>
      <c r="M108" s="142">
        <f>'B01'!K108+'B02'!K108+'B03'!K108+'B04'!K108+'B0 5'!K108+'B06'!K108+'B07'!K108+'B08'!K108+'B09'!K108+'B10'!K108+'B11'!K108</f>
        <v>0</v>
      </c>
    </row>
    <row r="109" spans="1:13" ht="44.25" customHeight="1">
      <c r="A109" s="128" t="str">
        <f>'Obra Civil'!A115</f>
        <v>13.1.2</v>
      </c>
      <c r="B109" s="294" t="str">
        <f>'Obra Civil'!B115</f>
        <v>Quadro de Distribuição de embutir, completo, com 07 circuitos (05 disjuntores monopolares e 02 disjuntores bipolares), com barramento para as fases, neutro e para proteção, disjuntor geral trifásico de 30A e 01 Dispositivo Diferencial Residual, metálico, pintura eletrostática epóxi cor bege, c/ porta, trinco e acessórios (QD-1 - conforme projeto)</v>
      </c>
      <c r="C109" s="295"/>
      <c r="D109" s="296"/>
      <c r="E109" s="129" t="str">
        <f>'Obra Civil'!C115</f>
        <v>un</v>
      </c>
      <c r="F109" s="130">
        <f>'Obra Civil'!G115</f>
        <v>267.39999999999998</v>
      </c>
      <c r="G109" s="131">
        <f>'Obra Civil'!D115</f>
        <v>1</v>
      </c>
      <c r="H109" s="132">
        <v>-1</v>
      </c>
      <c r="I109" s="132">
        <v>1</v>
      </c>
      <c r="J109" s="132">
        <f t="shared" si="15"/>
        <v>267.39999999999998</v>
      </c>
      <c r="K109" s="132">
        <f t="shared" si="16"/>
        <v>-267.39999999999998</v>
      </c>
      <c r="L109" s="189">
        <f t="shared" si="17"/>
        <v>267.39999999999998</v>
      </c>
      <c r="M109" s="142">
        <f>'B01'!K109+'B02'!K109+'B03'!K109+'B04'!K109+'B0 5'!K109+'B06'!K109+'B07'!K109+'B08'!K109+'B09'!K109+'B10'!K109+'B11'!K109</f>
        <v>267.39999999999998</v>
      </c>
    </row>
    <row r="110" spans="1:13" ht="45" customHeight="1">
      <c r="A110" s="128" t="str">
        <f>'Obra Civil'!A116</f>
        <v>13.1.3</v>
      </c>
      <c r="B110" s="294" t="str">
        <f>'Obra Civil'!B116</f>
        <v>Quadro de Distribuição de embutir, completo, com 10 circuitos (03 disjuntores monopolares e 07 disjuntores bipolares), com barramento para as fases, neutro e para proteção, disjuntor geral trifásico de 50A e 06 Dispositivos Diferencial Residual, metálico, pintura eletrostática epóxi cor bege,c/ porta, trinco e acessórios (QD-2 - conforme projeto)</v>
      </c>
      <c r="C110" s="295"/>
      <c r="D110" s="296"/>
      <c r="E110" s="129" t="str">
        <f>'Obra Civil'!C116</f>
        <v>un</v>
      </c>
      <c r="F110" s="130">
        <f>'Obra Civil'!G116</f>
        <v>312.39999999999998</v>
      </c>
      <c r="G110" s="131">
        <f>'Obra Civil'!D116</f>
        <v>1</v>
      </c>
      <c r="H110" s="132">
        <v>-1</v>
      </c>
      <c r="I110" s="132">
        <v>1</v>
      </c>
      <c r="J110" s="132">
        <f t="shared" si="15"/>
        <v>312.39999999999998</v>
      </c>
      <c r="K110" s="132">
        <f t="shared" si="16"/>
        <v>-312.39999999999998</v>
      </c>
      <c r="L110" s="189">
        <f t="shared" si="17"/>
        <v>312.39999999999998</v>
      </c>
      <c r="M110" s="142">
        <f>'B01'!K110+'B02'!K110+'B03'!K110+'B04'!K110+'B0 5'!K110+'B06'!K110+'B07'!K110+'B08'!K110+'B09'!K110+'B10'!K110+'B11'!K110</f>
        <v>312.39999999999998</v>
      </c>
    </row>
    <row r="111" spans="1:13" ht="44.25" customHeight="1">
      <c r="A111" s="128" t="str">
        <f>'Obra Civil'!A117</f>
        <v>13.1.4</v>
      </c>
      <c r="B111" s="294" t="str">
        <f>'Obra Civil'!B117</f>
        <v>Quadro de Distribuição de embutir, completo, com 08 circuitos (02 disjuntores monopolares e 06 disjuntores bipolares), com barramento para as fases, neutro e para proteção, disjuntor geral trifásico de 50A e 04 Dispositivos Diferencial Residual, metálico, pintura eletrostática epóxi cor bege, c/ porta e trinco e acessórios (QD-3 - conforme projeto)</v>
      </c>
      <c r="C111" s="295"/>
      <c r="D111" s="296"/>
      <c r="E111" s="129" t="str">
        <f>'Obra Civil'!C117</f>
        <v>un</v>
      </c>
      <c r="F111" s="130">
        <f>'Obra Civil'!G117</f>
        <v>306.2</v>
      </c>
      <c r="G111" s="131">
        <f>'Obra Civil'!D117</f>
        <v>1</v>
      </c>
      <c r="H111" s="132">
        <v>0</v>
      </c>
      <c r="I111" s="132">
        <v>0</v>
      </c>
      <c r="J111" s="132">
        <f t="shared" si="15"/>
        <v>306.2</v>
      </c>
      <c r="K111" s="132">
        <f t="shared" si="16"/>
        <v>0</v>
      </c>
      <c r="L111" s="133">
        <f t="shared" si="17"/>
        <v>0</v>
      </c>
      <c r="M111" s="142">
        <f>'B01'!K111+'B02'!K111+'B03'!K111+'B04'!K111+'B0 5'!K111+'B06'!K111+'B07'!K111+'B08'!K111+'B09'!K111+'B10'!K111+'B11'!K111</f>
        <v>0</v>
      </c>
    </row>
    <row r="112" spans="1:13" ht="48.75" customHeight="1">
      <c r="A112" s="128" t="str">
        <f>'Obra Civil'!A118</f>
        <v>13.1.5</v>
      </c>
      <c r="B112" s="294" t="str">
        <f>'Obra Civil'!B118</f>
        <v>Quadro de Distribuição de embutir,  completo, com 24 circuitos (17 disjuntores monopolares e 07 disjuntores bipolares), com barramento para as fases, neutro e para proteção, disjuntor geral trifásico de 100A e 13 Dispositivos Diferencial Residual, metálico, pintura eletrostática epóxi cor bege, c/ porta e trinco e acessórios (QD-4 - conforme projeto)</v>
      </c>
      <c r="C112" s="295"/>
      <c r="D112" s="296"/>
      <c r="E112" s="129" t="str">
        <f>'Obra Civil'!C118</f>
        <v>un</v>
      </c>
      <c r="F112" s="130">
        <f>'Obra Civil'!G118</f>
        <v>784.2</v>
      </c>
      <c r="G112" s="131">
        <f>'Obra Civil'!D118</f>
        <v>1</v>
      </c>
      <c r="H112" s="132">
        <v>0</v>
      </c>
      <c r="I112" s="132">
        <v>0</v>
      </c>
      <c r="J112" s="132">
        <f t="shared" si="15"/>
        <v>784.2</v>
      </c>
      <c r="K112" s="132">
        <f t="shared" si="16"/>
        <v>0</v>
      </c>
      <c r="L112" s="133">
        <f t="shared" si="17"/>
        <v>0</v>
      </c>
      <c r="M112" s="142">
        <f>'B01'!K112+'B02'!K112+'B03'!K112+'B04'!K112+'B0 5'!K112+'B06'!K112+'B07'!K112+'B08'!K112+'B09'!K112+'B10'!K112+'B11'!K112</f>
        <v>0</v>
      </c>
    </row>
    <row r="113" spans="1:13" ht="45.75" customHeight="1">
      <c r="A113" s="128" t="str">
        <f>'Obra Civil'!A119</f>
        <v>13.1.6</v>
      </c>
      <c r="B113" s="294" t="str">
        <f>'Obra Civil'!B119</f>
        <v>Quadro de comando de Motor, de embutir, completo, p/ 2 motores de 3/4 cv (1 de reserva) , para controle automático de nível de reservatório superior e inferior, com contatores, bases fusíveis completas com fusível, relé térmico de sobrecarga, relé de falta de fase, chaves e lâmpadas,  com porta e trinco e acessórios (QCM - conforme projeto)</v>
      </c>
      <c r="C113" s="295"/>
      <c r="D113" s="296"/>
      <c r="E113" s="129" t="str">
        <f>'Obra Civil'!C119</f>
        <v>un</v>
      </c>
      <c r="F113" s="130">
        <f>'Obra Civil'!G119</f>
        <v>323.5</v>
      </c>
      <c r="G113" s="131">
        <f>'Obra Civil'!D119</f>
        <v>1</v>
      </c>
      <c r="H113" s="132">
        <v>0</v>
      </c>
      <c r="I113" s="132">
        <v>0</v>
      </c>
      <c r="J113" s="132">
        <f t="shared" si="15"/>
        <v>323.5</v>
      </c>
      <c r="K113" s="132">
        <f t="shared" si="16"/>
        <v>0</v>
      </c>
      <c r="L113" s="133">
        <f t="shared" si="17"/>
        <v>0</v>
      </c>
      <c r="M113" s="142">
        <f>'B01'!K113+'B02'!K113+'B03'!K113+'B04'!K113+'B0 5'!K113+'B06'!K113+'B07'!K113+'B08'!K113+'B09'!K113+'B10'!K113+'B11'!K113</f>
        <v>0</v>
      </c>
    </row>
    <row r="114" spans="1:13">
      <c r="A114" s="128" t="str">
        <f>'Obra Civil'!A120</f>
        <v>13.2</v>
      </c>
      <c r="B114" s="271" t="str">
        <f>'Obra Civil'!B120</f>
        <v>ELETRODUTOS E ACESSÓRIOS</v>
      </c>
      <c r="C114" s="272"/>
      <c r="D114" s="273"/>
      <c r="E114" s="129"/>
      <c r="F114" s="130"/>
      <c r="G114" s="131"/>
      <c r="H114" s="132"/>
      <c r="I114" s="132"/>
      <c r="J114" s="132"/>
      <c r="K114" s="132"/>
      <c r="L114" s="133"/>
      <c r="M114" s="142">
        <f>'B01'!K114+'B02'!K114+'B03'!K114+'B04'!K114+'B0 5'!K114+'B06'!K114+'B07'!K114+'B08'!K114+'B09'!K114+'B10'!K114+'B11'!K114</f>
        <v>0</v>
      </c>
    </row>
    <row r="115" spans="1:13">
      <c r="A115" s="128" t="str">
        <f>'Obra Civil'!A121</f>
        <v>13.2.1</v>
      </c>
      <c r="B115" s="271" t="str">
        <f>'Obra Civil'!B121</f>
        <v>Eletroduto PVC flexível, Ø16mm (DN 3/8"), inclusive curvas</v>
      </c>
      <c r="C115" s="272"/>
      <c r="D115" s="273"/>
      <c r="E115" s="129" t="str">
        <f>'Obra Civil'!C121</f>
        <v>m</v>
      </c>
      <c r="F115" s="130">
        <f>'Obra Civil'!G121</f>
        <v>1.98</v>
      </c>
      <c r="G115" s="131">
        <f>'Obra Civil'!D121</f>
        <v>380</v>
      </c>
      <c r="H115" s="132">
        <v>0</v>
      </c>
      <c r="I115" s="132">
        <v>380</v>
      </c>
      <c r="J115" s="132">
        <f t="shared" ref="J115:J123" si="18">F115*G115</f>
        <v>752.4</v>
      </c>
      <c r="K115" s="132">
        <f t="shared" ref="K115:K123" si="19">H115*F115</f>
        <v>0</v>
      </c>
      <c r="L115" s="133">
        <f t="shared" ref="L115:L123" si="20">I115*F115</f>
        <v>752.4</v>
      </c>
      <c r="M115" s="142">
        <f>'B01'!K115+'B02'!K115+'B03'!K115+'B04'!K115+'B0 5'!K115+'B06'!K115+'B07'!K115+'B08'!K115+'B09'!K115+'B10'!K115+'B11'!K115</f>
        <v>752.4</v>
      </c>
    </row>
    <row r="116" spans="1:13">
      <c r="A116" s="128" t="str">
        <f>'Obra Civil'!A122</f>
        <v>13.2.2</v>
      </c>
      <c r="B116" s="271" t="str">
        <f>'Obra Civil'!B122</f>
        <v>Eletroduto PVC flexível corrugado reforçado, Ø20mm (DN 1/2"), inclusive curvas</v>
      </c>
      <c r="C116" s="272"/>
      <c r="D116" s="273"/>
      <c r="E116" s="129" t="str">
        <f>'Obra Civil'!C122</f>
        <v>m</v>
      </c>
      <c r="F116" s="130">
        <f>'Obra Civil'!G122</f>
        <v>2.14</v>
      </c>
      <c r="G116" s="131">
        <f>'Obra Civil'!D122</f>
        <v>125</v>
      </c>
      <c r="H116" s="132">
        <v>0</v>
      </c>
      <c r="I116" s="132">
        <v>125</v>
      </c>
      <c r="J116" s="132">
        <f t="shared" si="18"/>
        <v>267.5</v>
      </c>
      <c r="K116" s="132">
        <f t="shared" si="19"/>
        <v>0</v>
      </c>
      <c r="L116" s="133">
        <f t="shared" si="20"/>
        <v>267.5</v>
      </c>
      <c r="M116" s="142">
        <f>'B01'!K116+'B02'!K116+'B03'!K116+'B04'!K116+'B0 5'!K116+'B06'!K116+'B07'!K116+'B08'!K116+'B09'!K116+'B10'!K116+'B11'!K116</f>
        <v>267.5</v>
      </c>
    </row>
    <row r="117" spans="1:13">
      <c r="A117" s="128" t="str">
        <f>'Obra Civil'!A123</f>
        <v>13.2.3</v>
      </c>
      <c r="B117" s="271" t="str">
        <f>'Obra Civil'!B123</f>
        <v>Eletroduto PVC flexível corrugado reforçado, Ø25mm (DN 3/4"), inclusive curvas</v>
      </c>
      <c r="C117" s="272"/>
      <c r="D117" s="273"/>
      <c r="E117" s="129" t="str">
        <f>'Obra Civil'!C123</f>
        <v>m</v>
      </c>
      <c r="F117" s="130">
        <f>'Obra Civil'!G123</f>
        <v>2.87</v>
      </c>
      <c r="G117" s="131">
        <f>'Obra Civil'!D123</f>
        <v>90</v>
      </c>
      <c r="H117" s="132">
        <v>0</v>
      </c>
      <c r="I117" s="132">
        <v>90</v>
      </c>
      <c r="J117" s="132">
        <f t="shared" si="18"/>
        <v>258.3</v>
      </c>
      <c r="K117" s="132">
        <f t="shared" si="19"/>
        <v>0</v>
      </c>
      <c r="L117" s="133">
        <f t="shared" si="20"/>
        <v>258.3</v>
      </c>
      <c r="M117" s="142">
        <f>'B01'!K117+'B02'!K117+'B03'!K117+'B04'!K117+'B0 5'!K117+'B06'!K117+'B07'!K117+'B08'!K117+'B09'!K117+'B10'!K117+'B11'!K117</f>
        <v>258.3</v>
      </c>
    </row>
    <row r="118" spans="1:13">
      <c r="A118" s="128" t="str">
        <f>'Obra Civil'!A124</f>
        <v>13.2.4</v>
      </c>
      <c r="B118" s="271" t="str">
        <f>'Obra Civil'!B124</f>
        <v>Eletroduto ,Ø31mm (DN 1"), inclusive curvas</v>
      </c>
      <c r="C118" s="272"/>
      <c r="D118" s="273"/>
      <c r="E118" s="129" t="str">
        <f>'Obra Civil'!C124</f>
        <v>m</v>
      </c>
      <c r="F118" s="130">
        <f>'Obra Civil'!G124</f>
        <v>7.12</v>
      </c>
      <c r="G118" s="131">
        <f>'Obra Civil'!D124</f>
        <v>55</v>
      </c>
      <c r="H118" s="132">
        <v>0</v>
      </c>
      <c r="I118" s="132">
        <v>55</v>
      </c>
      <c r="J118" s="132">
        <f t="shared" si="18"/>
        <v>391.6</v>
      </c>
      <c r="K118" s="132">
        <f t="shared" si="19"/>
        <v>0</v>
      </c>
      <c r="L118" s="133">
        <f t="shared" si="20"/>
        <v>391.6</v>
      </c>
      <c r="M118" s="142">
        <f>'B01'!K118+'B02'!K118+'B03'!K118+'B04'!K118+'B0 5'!K118+'B06'!K118+'B07'!K118+'B08'!K118+'B09'!K118+'B10'!K118+'B11'!K118</f>
        <v>391.6</v>
      </c>
    </row>
    <row r="119" spans="1:13">
      <c r="A119" s="128" t="str">
        <f>'Obra Civil'!A125</f>
        <v>13.2.5</v>
      </c>
      <c r="B119" s="271" t="str">
        <f>'Obra Civil'!B125</f>
        <v>Eletroduto, Ø41mm (DN 1.1/4"), inclusive curvas</v>
      </c>
      <c r="C119" s="272"/>
      <c r="D119" s="273"/>
      <c r="E119" s="129" t="str">
        <f>'Obra Civil'!C125</f>
        <v>m</v>
      </c>
      <c r="F119" s="130">
        <f>'Obra Civil'!G125</f>
        <v>9.36</v>
      </c>
      <c r="G119" s="131">
        <f>'Obra Civil'!D125</f>
        <v>5</v>
      </c>
      <c r="H119" s="132">
        <v>0</v>
      </c>
      <c r="I119" s="132">
        <v>5</v>
      </c>
      <c r="J119" s="132">
        <f t="shared" si="18"/>
        <v>46.8</v>
      </c>
      <c r="K119" s="132">
        <f t="shared" si="19"/>
        <v>0</v>
      </c>
      <c r="L119" s="133">
        <f t="shared" si="20"/>
        <v>46.8</v>
      </c>
      <c r="M119" s="142">
        <f>'B01'!K119+'B02'!K119+'B03'!K119+'B04'!K119+'B0 5'!K119+'B06'!K119+'B07'!K119+'B08'!K119+'B09'!K119+'B10'!K119+'B11'!K119</f>
        <v>46.8</v>
      </c>
    </row>
    <row r="120" spans="1:13">
      <c r="A120" s="128" t="str">
        <f>'Obra Civil'!A126</f>
        <v>13.2.6</v>
      </c>
      <c r="B120" s="271" t="str">
        <f>'Obra Civil'!B126</f>
        <v>Eletroduto Ø47mm (DN 1.1/2"), inclusive curvas</v>
      </c>
      <c r="C120" s="272"/>
      <c r="D120" s="273"/>
      <c r="E120" s="129" t="str">
        <f>'Obra Civil'!C126</f>
        <v>m</v>
      </c>
      <c r="F120" s="130">
        <f>'Obra Civil'!G126</f>
        <v>12.32</v>
      </c>
      <c r="G120" s="131">
        <f>'Obra Civil'!D126</f>
        <v>14</v>
      </c>
      <c r="H120" s="132">
        <v>0</v>
      </c>
      <c r="I120" s="132">
        <v>14</v>
      </c>
      <c r="J120" s="132">
        <f t="shared" si="18"/>
        <v>172.48000000000002</v>
      </c>
      <c r="K120" s="132">
        <f t="shared" si="19"/>
        <v>0</v>
      </c>
      <c r="L120" s="133">
        <f t="shared" si="20"/>
        <v>172.48000000000002</v>
      </c>
      <c r="M120" s="142">
        <f>'B01'!K120+'B02'!K120+'B03'!K120+'B04'!K120+'B0 5'!K120+'B06'!K120+'B07'!K120+'B08'!K120+'B09'!K120+'B10'!K120+'B11'!K120</f>
        <v>172.48000000000002</v>
      </c>
    </row>
    <row r="121" spans="1:13">
      <c r="A121" s="128" t="str">
        <f>'Obra Civil'!A127</f>
        <v>13.2.7</v>
      </c>
      <c r="B121" s="271" t="str">
        <f>'Obra Civil'!B127</f>
        <v>Eletroduto  Ø59 mm (DN 2"), inclusive curvas</v>
      </c>
      <c r="C121" s="272"/>
      <c r="D121" s="273"/>
      <c r="E121" s="129" t="str">
        <f>'Obra Civil'!C127</f>
        <v>m</v>
      </c>
      <c r="F121" s="130">
        <f>'Obra Civil'!G127</f>
        <v>18.23</v>
      </c>
      <c r="G121" s="131">
        <f>'Obra Civil'!D127</f>
        <v>6</v>
      </c>
      <c r="H121" s="132">
        <v>0</v>
      </c>
      <c r="I121" s="132">
        <v>6</v>
      </c>
      <c r="J121" s="132">
        <f t="shared" si="18"/>
        <v>109.38</v>
      </c>
      <c r="K121" s="132">
        <f t="shared" si="19"/>
        <v>0</v>
      </c>
      <c r="L121" s="133">
        <f t="shared" si="20"/>
        <v>109.38</v>
      </c>
      <c r="M121" s="142">
        <f>'B01'!K121+'B02'!K121+'B03'!K121+'B04'!K121+'B0 5'!K121+'B06'!K121+'B07'!K121+'B08'!K121+'B09'!K121+'B10'!K121+'B11'!K121</f>
        <v>109.38</v>
      </c>
    </row>
    <row r="122" spans="1:13">
      <c r="A122" s="128" t="str">
        <f>'Obra Civil'!A128</f>
        <v>13.2.8</v>
      </c>
      <c r="B122" s="271" t="str">
        <f>'Obra Civil'!B128</f>
        <v>Eletroduto  Ø75 mm (DN 2.1/2"), inclusive curvas</v>
      </c>
      <c r="C122" s="272"/>
      <c r="D122" s="273"/>
      <c r="E122" s="129" t="str">
        <f>'Obra Civil'!C128</f>
        <v>m</v>
      </c>
      <c r="F122" s="130">
        <f>'Obra Civil'!G128</f>
        <v>21.45</v>
      </c>
      <c r="G122" s="131">
        <f>'Obra Civil'!D128</f>
        <v>10</v>
      </c>
      <c r="H122" s="132">
        <v>0</v>
      </c>
      <c r="I122" s="132">
        <v>10</v>
      </c>
      <c r="J122" s="132">
        <f t="shared" si="18"/>
        <v>214.5</v>
      </c>
      <c r="K122" s="132">
        <f t="shared" si="19"/>
        <v>0</v>
      </c>
      <c r="L122" s="133">
        <f t="shared" si="20"/>
        <v>214.5</v>
      </c>
      <c r="M122" s="142">
        <f>'B01'!K122+'B02'!K122+'B03'!K122+'B04'!K122+'B0 5'!K122+'B06'!K122+'B07'!K122+'B08'!K122+'B09'!K122+'B10'!K122+'B11'!K122</f>
        <v>214.5</v>
      </c>
    </row>
    <row r="123" spans="1:13">
      <c r="A123" s="128" t="str">
        <f>'Obra Civil'!A129</f>
        <v>13.2.9</v>
      </c>
      <c r="B123" s="271" t="str">
        <f>'Obra Civil'!B129</f>
        <v>Caixa de passagem 40x40cm em alvenaria com tampa de ferro fundido tipo leve</v>
      </c>
      <c r="C123" s="272"/>
      <c r="D123" s="273"/>
      <c r="E123" s="129" t="str">
        <f>'Obra Civil'!C129</f>
        <v>un</v>
      </c>
      <c r="F123" s="130">
        <f>'Obra Civil'!G129</f>
        <v>67.900000000000006</v>
      </c>
      <c r="G123" s="131">
        <f>'Obra Civil'!D129</f>
        <v>2</v>
      </c>
      <c r="H123" s="132">
        <v>0</v>
      </c>
      <c r="I123" s="132">
        <v>2</v>
      </c>
      <c r="J123" s="132">
        <f t="shared" si="18"/>
        <v>135.80000000000001</v>
      </c>
      <c r="K123" s="132">
        <f t="shared" si="19"/>
        <v>0</v>
      </c>
      <c r="L123" s="133">
        <f t="shared" si="20"/>
        <v>135.80000000000001</v>
      </c>
      <c r="M123" s="142">
        <f>'B01'!K123+'B02'!K123+'B03'!K123+'B04'!K123+'B0 5'!K123+'B06'!K123+'B07'!K123+'B08'!K123+'B09'!K123+'B10'!K123+'B11'!K123</f>
        <v>135.80000000000001</v>
      </c>
    </row>
    <row r="124" spans="1:13">
      <c r="A124" s="125" t="str">
        <f>'Obra Civil'!A130</f>
        <v>13.3</v>
      </c>
      <c r="B124" s="291" t="str">
        <f>'Obra Civil'!B130</f>
        <v>CABOS E FIOS (CONDUTORES)</v>
      </c>
      <c r="C124" s="292"/>
      <c r="D124" s="293"/>
      <c r="E124" s="129"/>
      <c r="F124" s="130"/>
      <c r="G124" s="131"/>
      <c r="H124" s="132"/>
      <c r="I124" s="132"/>
      <c r="J124" s="132"/>
      <c r="K124" s="132"/>
      <c r="L124" s="133"/>
      <c r="M124" s="142">
        <f>'B01'!K124+'B02'!K124+'B03'!K124+'B04'!K124+'B0 5'!K124+'B06'!K124+'B07'!K124+'B08'!K124+'B09'!K124+'B10'!K124+'B11'!K124</f>
        <v>0</v>
      </c>
    </row>
    <row r="125" spans="1:13" ht="35.25" customHeight="1">
      <c r="A125" s="128"/>
      <c r="B125" s="294" t="str">
        <f>'Obra Civil'!B131</f>
        <v>Condutor de cobre unipolar, isolação em PVC/70ºC, camada de proteção em PVC, não propagador de chamas, classe de tensão 750V, encordoamento classe 5, flexível, com as seguintes seções nominais:</v>
      </c>
      <c r="C125" s="295"/>
      <c r="D125" s="296"/>
      <c r="E125" s="129"/>
      <c r="F125" s="130">
        <f>'Obra Civil'!G131</f>
        <v>100</v>
      </c>
      <c r="G125" s="131">
        <f>'Obra Civil'!D131</f>
        <v>0</v>
      </c>
      <c r="H125" s="132">
        <v>0</v>
      </c>
      <c r="I125" s="132">
        <v>0</v>
      </c>
      <c r="J125" s="132">
        <f t="shared" ref="J125:J135" si="21">F125*G125</f>
        <v>0</v>
      </c>
      <c r="K125" s="132">
        <f t="shared" ref="K125:K135" si="22">H125*F125</f>
        <v>0</v>
      </c>
      <c r="L125" s="133">
        <f t="shared" ref="L125:L188" si="23">I125*F125</f>
        <v>0</v>
      </c>
      <c r="M125" s="142">
        <f>'B01'!K125+'B02'!K125+'B03'!K125+'B04'!K125+'B0 5'!K125+'B06'!K125+'B07'!K125+'B08'!K125+'B09'!K125+'B10'!K125+'B11'!K125</f>
        <v>0</v>
      </c>
    </row>
    <row r="126" spans="1:13">
      <c r="A126" s="128" t="str">
        <f>'Obra Civil'!A132</f>
        <v>13.3.1</v>
      </c>
      <c r="B126" s="271" t="str">
        <f>'Obra Civil'!B132</f>
        <v>#1,5 mm²</v>
      </c>
      <c r="C126" s="272"/>
      <c r="D126" s="273"/>
      <c r="E126" s="129" t="str">
        <f>'Obra Civil'!C132</f>
        <v>m</v>
      </c>
      <c r="F126" s="130">
        <f>'Obra Civil'!G132</f>
        <v>1.52</v>
      </c>
      <c r="G126" s="131">
        <f>'Obra Civil'!D132</f>
        <v>80</v>
      </c>
      <c r="H126" s="132">
        <v>0</v>
      </c>
      <c r="I126" s="132">
        <v>80</v>
      </c>
      <c r="J126" s="132">
        <f t="shared" si="21"/>
        <v>121.6</v>
      </c>
      <c r="K126" s="132">
        <f t="shared" si="22"/>
        <v>0</v>
      </c>
      <c r="L126" s="133">
        <f t="shared" si="23"/>
        <v>121.6</v>
      </c>
      <c r="M126" s="142">
        <f>'B01'!K126+'B02'!K126+'B03'!K126+'B04'!K126+'B0 5'!K126+'B06'!K126+'B07'!K126+'B08'!K126+'B09'!K126+'B10'!K126+'B11'!K126</f>
        <v>121.6</v>
      </c>
    </row>
    <row r="127" spans="1:13">
      <c r="A127" s="128" t="str">
        <f>'Obra Civil'!A133</f>
        <v>13.3.2</v>
      </c>
      <c r="B127" s="271" t="str">
        <f>'Obra Civil'!B133</f>
        <v>#2,5 mm²</v>
      </c>
      <c r="C127" s="272"/>
      <c r="D127" s="273"/>
      <c r="E127" s="129" t="str">
        <f>'Obra Civil'!C133</f>
        <v>m</v>
      </c>
      <c r="F127" s="130">
        <f>'Obra Civil'!G133</f>
        <v>2.02</v>
      </c>
      <c r="G127" s="131">
        <f>'Obra Civil'!D133</f>
        <v>2350</v>
      </c>
      <c r="H127" s="132">
        <v>0</v>
      </c>
      <c r="I127" s="132">
        <v>2000</v>
      </c>
      <c r="J127" s="132">
        <f t="shared" si="21"/>
        <v>4747</v>
      </c>
      <c r="K127" s="132">
        <f t="shared" si="22"/>
        <v>0</v>
      </c>
      <c r="L127" s="133">
        <f t="shared" si="23"/>
        <v>4040</v>
      </c>
      <c r="M127" s="142">
        <f>'B01'!K127+'B02'!K127+'B03'!K127+'B04'!K127+'B0 5'!K127+'B06'!K127+'B07'!K127+'B08'!K127+'B09'!K127+'B10'!K127+'B11'!K127</f>
        <v>4040</v>
      </c>
    </row>
    <row r="128" spans="1:13">
      <c r="A128" s="128" t="str">
        <f>'Obra Civil'!A134</f>
        <v>13.3.3</v>
      </c>
      <c r="B128" s="271" t="str">
        <f>'Obra Civil'!B134</f>
        <v>#4 mm²</v>
      </c>
      <c r="C128" s="272"/>
      <c r="D128" s="273"/>
      <c r="E128" s="129" t="str">
        <f>'Obra Civil'!C134</f>
        <v>m</v>
      </c>
      <c r="F128" s="130">
        <f>'Obra Civil'!G134</f>
        <v>3.04</v>
      </c>
      <c r="G128" s="131">
        <f>'Obra Civil'!D134</f>
        <v>770</v>
      </c>
      <c r="H128" s="132">
        <v>100</v>
      </c>
      <c r="I128" s="132">
        <v>570</v>
      </c>
      <c r="J128" s="132">
        <f t="shared" si="21"/>
        <v>2340.8000000000002</v>
      </c>
      <c r="K128" s="132">
        <f t="shared" si="22"/>
        <v>304</v>
      </c>
      <c r="L128" s="133">
        <f t="shared" si="23"/>
        <v>1732.8</v>
      </c>
      <c r="M128" s="142">
        <f>'B01'!K128+'B02'!K128+'B03'!K128+'B04'!K128+'B0 5'!K128+'B06'!K128+'B07'!K128+'B08'!K128+'B09'!K128+'B10'!K128+'B11'!K128</f>
        <v>1732.8</v>
      </c>
    </row>
    <row r="129" spans="1:13">
      <c r="A129" s="128" t="str">
        <f>'Obra Civil'!A135</f>
        <v>13.3.4</v>
      </c>
      <c r="B129" s="271" t="str">
        <f>'Obra Civil'!B135</f>
        <v>#6 mm²</v>
      </c>
      <c r="C129" s="272"/>
      <c r="D129" s="273"/>
      <c r="E129" s="129" t="str">
        <f>'Obra Civil'!C135</f>
        <v>m</v>
      </c>
      <c r="F129" s="130">
        <f>'Obra Civil'!G135</f>
        <v>4.1100000000000003</v>
      </c>
      <c r="G129" s="131">
        <f>'Obra Civil'!D135</f>
        <v>10</v>
      </c>
      <c r="H129" s="132">
        <v>0</v>
      </c>
      <c r="I129" s="132">
        <v>10</v>
      </c>
      <c r="J129" s="132">
        <f t="shared" si="21"/>
        <v>41.1</v>
      </c>
      <c r="K129" s="132">
        <f t="shared" si="22"/>
        <v>0</v>
      </c>
      <c r="L129" s="133">
        <f t="shared" si="23"/>
        <v>41.1</v>
      </c>
      <c r="M129" s="142">
        <f>'B01'!K129+'B02'!K129+'B03'!K129+'B04'!K129+'B0 5'!K129+'B06'!K129+'B07'!K129+'B08'!K129+'B09'!K129+'B10'!K129+'B11'!K129</f>
        <v>41.1</v>
      </c>
    </row>
    <row r="130" spans="1:13">
      <c r="A130" s="128" t="str">
        <f>'Obra Civil'!A136</f>
        <v>13.3.5</v>
      </c>
      <c r="B130" s="271" t="str">
        <f>'Obra Civil'!B136</f>
        <v>#10 mm²</v>
      </c>
      <c r="C130" s="272"/>
      <c r="D130" s="273"/>
      <c r="E130" s="129" t="str">
        <f>'Obra Civil'!C136</f>
        <v>m</v>
      </c>
      <c r="F130" s="130">
        <f>'Obra Civil'!G136</f>
        <v>7.38</v>
      </c>
      <c r="G130" s="131">
        <f>'Obra Civil'!D136</f>
        <v>152</v>
      </c>
      <c r="H130" s="132">
        <v>0</v>
      </c>
      <c r="I130" s="132">
        <v>100</v>
      </c>
      <c r="J130" s="132">
        <f t="shared" si="21"/>
        <v>1121.76</v>
      </c>
      <c r="K130" s="132">
        <f t="shared" si="22"/>
        <v>0</v>
      </c>
      <c r="L130" s="133">
        <f t="shared" si="23"/>
        <v>738</v>
      </c>
      <c r="M130" s="142">
        <f>'B01'!K130+'B02'!K130+'B03'!K130+'B04'!K130+'B0 5'!K130+'B06'!K130+'B07'!K130+'B08'!K130+'B09'!K130+'B10'!K130+'B11'!K130</f>
        <v>738</v>
      </c>
    </row>
    <row r="131" spans="1:13">
      <c r="A131" s="128" t="str">
        <f>'Obra Civil'!A137</f>
        <v>13.3.6</v>
      </c>
      <c r="B131" s="271" t="str">
        <f>'Obra Civil'!B137</f>
        <v>#16 mm²</v>
      </c>
      <c r="C131" s="272"/>
      <c r="D131" s="273"/>
      <c r="E131" s="129" t="str">
        <f>'Obra Civil'!C137</f>
        <v>m</v>
      </c>
      <c r="F131" s="130">
        <f>'Obra Civil'!G137</f>
        <v>7.45</v>
      </c>
      <c r="G131" s="131">
        <f>'Obra Civil'!D137</f>
        <v>21</v>
      </c>
      <c r="H131" s="132">
        <v>0</v>
      </c>
      <c r="I131" s="132">
        <v>21</v>
      </c>
      <c r="J131" s="132">
        <f t="shared" si="21"/>
        <v>156.45000000000002</v>
      </c>
      <c r="K131" s="132">
        <f t="shared" si="22"/>
        <v>0</v>
      </c>
      <c r="L131" s="133">
        <f t="shared" si="23"/>
        <v>156.45000000000002</v>
      </c>
      <c r="M131" s="142">
        <f>'B01'!K131+'B02'!K131+'B03'!K131+'B04'!K131+'B0 5'!K131+'B06'!K131+'B07'!K131+'B08'!K131+'B09'!K131+'B10'!K131+'B11'!K131</f>
        <v>156.45000000000002</v>
      </c>
    </row>
    <row r="132" spans="1:13">
      <c r="A132" s="128" t="str">
        <f>'Obra Civil'!A138</f>
        <v>13.3.7</v>
      </c>
      <c r="B132" s="271" t="str">
        <f>'Obra Civil'!B138</f>
        <v>#25 mm²</v>
      </c>
      <c r="C132" s="272"/>
      <c r="D132" s="273"/>
      <c r="E132" s="129" t="str">
        <f>'Obra Civil'!C138</f>
        <v>m</v>
      </c>
      <c r="F132" s="130">
        <f>'Obra Civil'!G138</f>
        <v>10.92</v>
      </c>
      <c r="G132" s="131">
        <f>'Obra Civil'!D138</f>
        <v>21</v>
      </c>
      <c r="H132" s="132">
        <v>0</v>
      </c>
      <c r="I132" s="132">
        <v>21</v>
      </c>
      <c r="J132" s="132">
        <f t="shared" si="21"/>
        <v>229.32</v>
      </c>
      <c r="K132" s="132">
        <f t="shared" si="22"/>
        <v>0</v>
      </c>
      <c r="L132" s="133">
        <f t="shared" si="23"/>
        <v>229.32</v>
      </c>
      <c r="M132" s="142">
        <f>'B01'!K132+'B02'!K132+'B03'!K132+'B04'!K132+'B0 5'!K132+'B06'!K132+'B07'!K132+'B08'!K132+'B09'!K132+'B10'!K132+'B11'!K132</f>
        <v>229.32</v>
      </c>
    </row>
    <row r="133" spans="1:13">
      <c r="A133" s="128" t="str">
        <f>'Obra Civil'!A139</f>
        <v>13.3.8</v>
      </c>
      <c r="B133" s="271" t="str">
        <f>'Obra Civil'!B139</f>
        <v>#35 mm²</v>
      </c>
      <c r="C133" s="272"/>
      <c r="D133" s="273"/>
      <c r="E133" s="129" t="str">
        <f>'Obra Civil'!C139</f>
        <v>m</v>
      </c>
      <c r="F133" s="130">
        <f>'Obra Civil'!G139</f>
        <v>100</v>
      </c>
      <c r="G133" s="131">
        <f>'Obra Civil'!D139</f>
        <v>63</v>
      </c>
      <c r="H133" s="132">
        <v>0</v>
      </c>
      <c r="I133" s="132">
        <v>0</v>
      </c>
      <c r="J133" s="132">
        <f t="shared" si="21"/>
        <v>6300</v>
      </c>
      <c r="K133" s="132">
        <f t="shared" si="22"/>
        <v>0</v>
      </c>
      <c r="L133" s="133">
        <f t="shared" si="23"/>
        <v>0</v>
      </c>
      <c r="M133" s="142">
        <f>'B01'!K133+'B02'!K133+'B03'!K133+'B04'!K133+'B0 5'!K133+'B06'!K133+'B07'!K133+'B08'!K133+'B09'!K133+'B10'!K133+'B11'!K133</f>
        <v>0</v>
      </c>
    </row>
    <row r="134" spans="1:13">
      <c r="A134" s="128" t="str">
        <f>'Obra Civil'!A140</f>
        <v>13.3.9</v>
      </c>
      <c r="B134" s="271" t="str">
        <f>'Obra Civil'!B140</f>
        <v>#70 mm²</v>
      </c>
      <c r="C134" s="272"/>
      <c r="D134" s="273"/>
      <c r="E134" s="129" t="str">
        <f>'Obra Civil'!C140</f>
        <v>m</v>
      </c>
      <c r="F134" s="130">
        <f>'Obra Civil'!G140</f>
        <v>100</v>
      </c>
      <c r="G134" s="131">
        <f>'Obra Civil'!D140</f>
        <v>20</v>
      </c>
      <c r="H134" s="132">
        <v>0</v>
      </c>
      <c r="I134" s="132">
        <v>0</v>
      </c>
      <c r="J134" s="132">
        <f t="shared" si="21"/>
        <v>2000</v>
      </c>
      <c r="K134" s="132">
        <f t="shared" si="22"/>
        <v>0</v>
      </c>
      <c r="L134" s="133">
        <f t="shared" si="23"/>
        <v>0</v>
      </c>
      <c r="M134" s="142">
        <f>'B01'!K134+'B02'!K134+'B03'!K134+'B04'!K134+'B0 5'!K134+'B06'!K134+'B07'!K134+'B08'!K134+'B09'!K134+'B10'!K134+'B11'!K134</f>
        <v>0</v>
      </c>
    </row>
    <row r="135" spans="1:13">
      <c r="A135" s="128" t="str">
        <f>'Obra Civil'!A141</f>
        <v>13.3.10</v>
      </c>
      <c r="B135" s="271" t="str">
        <f>'Obra Civil'!B141</f>
        <v>#120 mm²</v>
      </c>
      <c r="C135" s="272"/>
      <c r="D135" s="273"/>
      <c r="E135" s="129" t="str">
        <f>'Obra Civil'!C141</f>
        <v>m</v>
      </c>
      <c r="F135" s="130">
        <f>'Obra Civil'!G141</f>
        <v>100</v>
      </c>
      <c r="G135" s="131">
        <f>'Obra Civil'!D141</f>
        <v>80</v>
      </c>
      <c r="H135" s="132">
        <v>0</v>
      </c>
      <c r="I135" s="132">
        <v>0</v>
      </c>
      <c r="J135" s="132">
        <f t="shared" si="21"/>
        <v>8000</v>
      </c>
      <c r="K135" s="132">
        <f t="shared" si="22"/>
        <v>0</v>
      </c>
      <c r="L135" s="133">
        <f t="shared" si="23"/>
        <v>0</v>
      </c>
      <c r="M135" s="142">
        <f>'B01'!K135+'B02'!K135+'B03'!K135+'B04'!K135+'B0 5'!K135+'B06'!K135+'B07'!K135+'B08'!K135+'B09'!K135+'B10'!K135+'B11'!K135</f>
        <v>0</v>
      </c>
    </row>
    <row r="136" spans="1:13">
      <c r="A136" s="125" t="str">
        <f>'Obra Civil'!A142</f>
        <v>13.4</v>
      </c>
      <c r="B136" s="291" t="str">
        <f>'Obra Civil'!B142</f>
        <v>ILUMINAÇÃO E TOMADAS</v>
      </c>
      <c r="C136" s="292"/>
      <c r="D136" s="293"/>
      <c r="E136" s="129"/>
      <c r="F136" s="130"/>
      <c r="G136" s="131"/>
      <c r="H136" s="132"/>
      <c r="I136" s="132"/>
      <c r="J136" s="132"/>
      <c r="K136" s="132"/>
      <c r="L136" s="133">
        <f t="shared" si="23"/>
        <v>0</v>
      </c>
      <c r="M136" s="142">
        <f>'B01'!K136+'B02'!K136+'B03'!K136+'B04'!K136+'B0 5'!K136+'B06'!K136+'B07'!K136+'B08'!K136+'B09'!K136+'B10'!K136+'B11'!K136</f>
        <v>0</v>
      </c>
    </row>
    <row r="137" spans="1:13">
      <c r="A137" s="128" t="str">
        <f>'Obra Civil'!A143</f>
        <v>13.4.1</v>
      </c>
      <c r="B137" s="271" t="str">
        <f>'Obra Civil'!B143</f>
        <v>Tomada universal, circular, 2P+T, 15A/250v, cor preta, completa</v>
      </c>
      <c r="C137" s="272"/>
      <c r="D137" s="273"/>
      <c r="E137" s="129" t="str">
        <f>'Obra Civil'!C143</f>
        <v>un</v>
      </c>
      <c r="F137" s="130">
        <f>'Obra Civil'!G143</f>
        <v>12.94</v>
      </c>
      <c r="G137" s="131">
        <f>'Obra Civil'!D143</f>
        <v>84</v>
      </c>
      <c r="H137" s="132">
        <v>0</v>
      </c>
      <c r="I137" s="132">
        <v>14</v>
      </c>
      <c r="J137" s="132">
        <f t="shared" ref="J137:J148" si="24">F137*G137</f>
        <v>1086.96</v>
      </c>
      <c r="K137" s="132">
        <f t="shared" ref="K137:K148" si="25">H137*F137</f>
        <v>0</v>
      </c>
      <c r="L137" s="133">
        <f t="shared" si="23"/>
        <v>181.16</v>
      </c>
      <c r="M137" s="142">
        <f>'B01'!K137+'B02'!K137+'B03'!K137+'B04'!K137+'B0 5'!K137+'B06'!K137+'B07'!K137+'B08'!K137+'B09'!K137+'B10'!K137+'B11'!K137</f>
        <v>181.16</v>
      </c>
    </row>
    <row r="138" spans="1:13">
      <c r="A138" s="128" t="str">
        <f>'Obra Civil'!A144</f>
        <v>13.4.2</v>
      </c>
      <c r="B138" s="271" t="str">
        <f>'Obra Civil'!B144</f>
        <v>Tomada universal, circular, 3P, 20A/250v, cor preta, completa</v>
      </c>
      <c r="C138" s="272"/>
      <c r="D138" s="273"/>
      <c r="E138" s="129" t="str">
        <f>'Obra Civil'!C144</f>
        <v>un</v>
      </c>
      <c r="F138" s="130">
        <f>'Obra Civil'!G144</f>
        <v>14.81</v>
      </c>
      <c r="G138" s="131">
        <f>'Obra Civil'!D144</f>
        <v>20</v>
      </c>
      <c r="H138" s="132">
        <v>0</v>
      </c>
      <c r="I138" s="132">
        <v>10</v>
      </c>
      <c r="J138" s="132">
        <f t="shared" si="24"/>
        <v>296.2</v>
      </c>
      <c r="K138" s="132">
        <f t="shared" si="25"/>
        <v>0</v>
      </c>
      <c r="L138" s="133">
        <f t="shared" si="23"/>
        <v>148.1</v>
      </c>
      <c r="M138" s="142">
        <f>'B01'!K138+'B02'!K138+'B03'!K138+'B04'!K138+'B0 5'!K138+'B06'!K138+'B07'!K138+'B08'!K138+'B09'!K138+'B10'!K138+'B11'!K138</f>
        <v>148.1</v>
      </c>
    </row>
    <row r="139" spans="1:13">
      <c r="A139" s="128" t="str">
        <f>'Obra Civil'!A145</f>
        <v>13.4.3</v>
      </c>
      <c r="B139" s="271" t="str">
        <f>'Obra Civil'!B145</f>
        <v>Interruptor simples 10 A, completa</v>
      </c>
      <c r="C139" s="272"/>
      <c r="D139" s="273"/>
      <c r="E139" s="129" t="str">
        <f>'Obra Civil'!C145</f>
        <v>un</v>
      </c>
      <c r="F139" s="130">
        <f>'Obra Civil'!G145</f>
        <v>7.34</v>
      </c>
      <c r="G139" s="131">
        <f>'Obra Civil'!D145</f>
        <v>38</v>
      </c>
      <c r="H139" s="132">
        <v>0</v>
      </c>
      <c r="I139" s="132">
        <v>8</v>
      </c>
      <c r="J139" s="132">
        <f t="shared" si="24"/>
        <v>278.92</v>
      </c>
      <c r="K139" s="132">
        <f t="shared" si="25"/>
        <v>0</v>
      </c>
      <c r="L139" s="133">
        <f t="shared" si="23"/>
        <v>58.72</v>
      </c>
      <c r="M139" s="142">
        <f>'B01'!K139+'B02'!K139+'B03'!K139+'B04'!K139+'B0 5'!K139+'B06'!K139+'B07'!K139+'B08'!K139+'B09'!K139+'B10'!K139+'B11'!K139</f>
        <v>58.72</v>
      </c>
    </row>
    <row r="140" spans="1:13">
      <c r="A140" s="128" t="str">
        <f>'Obra Civil'!A146</f>
        <v>13.4.4</v>
      </c>
      <c r="B140" s="271" t="str">
        <f>'Obra Civil'!B146</f>
        <v>Interruptor duas seções 10A por seção, completa</v>
      </c>
      <c r="C140" s="272"/>
      <c r="D140" s="273"/>
      <c r="E140" s="129" t="str">
        <f>'Obra Civil'!C146</f>
        <v>un</v>
      </c>
      <c r="F140" s="130">
        <f>'Obra Civil'!G146</f>
        <v>9.89</v>
      </c>
      <c r="G140" s="131">
        <f>'Obra Civil'!D146</f>
        <v>1</v>
      </c>
      <c r="H140" s="132">
        <v>0</v>
      </c>
      <c r="I140" s="132">
        <v>0</v>
      </c>
      <c r="J140" s="132">
        <f t="shared" si="24"/>
        <v>9.89</v>
      </c>
      <c r="K140" s="132">
        <f t="shared" si="25"/>
        <v>0</v>
      </c>
      <c r="L140" s="133">
        <f t="shared" si="23"/>
        <v>0</v>
      </c>
      <c r="M140" s="142">
        <f>'B01'!K140+'B02'!K140+'B03'!K140+'B04'!K140+'B0 5'!K140+'B06'!K140+'B07'!K140+'B08'!K140+'B09'!K140+'B10'!K140+'B11'!K140</f>
        <v>0</v>
      </c>
    </row>
    <row r="141" spans="1:13">
      <c r="A141" s="128" t="str">
        <f>'Obra Civil'!A147</f>
        <v>13.4.5</v>
      </c>
      <c r="B141" s="271" t="str">
        <f>'Obra Civil'!B147</f>
        <v>Interruptor com dimmer, completa</v>
      </c>
      <c r="C141" s="272"/>
      <c r="D141" s="273"/>
      <c r="E141" s="129" t="str">
        <f>'Obra Civil'!C147</f>
        <v>un</v>
      </c>
      <c r="F141" s="130">
        <f>'Obra Civil'!G147</f>
        <v>12.78</v>
      </c>
      <c r="G141" s="131">
        <f>'Obra Civil'!D147</f>
        <v>1</v>
      </c>
      <c r="H141" s="132">
        <v>0</v>
      </c>
      <c r="I141" s="132">
        <v>0</v>
      </c>
      <c r="J141" s="132">
        <f t="shared" si="24"/>
        <v>12.78</v>
      </c>
      <c r="K141" s="132">
        <f t="shared" si="25"/>
        <v>0</v>
      </c>
      <c r="L141" s="133">
        <f t="shared" si="23"/>
        <v>0</v>
      </c>
      <c r="M141" s="142">
        <f>'B01'!K141+'B02'!K141+'B03'!K141+'B04'!K141+'B0 5'!K141+'B06'!K141+'B07'!K141+'B08'!K141+'B09'!K141+'B10'!K141+'B11'!K141</f>
        <v>0</v>
      </c>
    </row>
    <row r="142" spans="1:13">
      <c r="A142" s="128" t="str">
        <f>'Obra Civil'!A148</f>
        <v>13.4.6</v>
      </c>
      <c r="B142" s="271" t="str">
        <f>'Obra Civil'!B148</f>
        <v>Luminárias 2x40 W completa</v>
      </c>
      <c r="C142" s="272"/>
      <c r="D142" s="273"/>
      <c r="E142" s="129" t="str">
        <f>'Obra Civil'!C148</f>
        <v>un</v>
      </c>
      <c r="F142" s="130">
        <f>'Obra Civil'!G148</f>
        <v>77.13</v>
      </c>
      <c r="G142" s="131">
        <f>'Obra Civil'!D148</f>
        <v>52</v>
      </c>
      <c r="H142" s="132">
        <v>12</v>
      </c>
      <c r="I142" s="132">
        <v>24</v>
      </c>
      <c r="J142" s="132">
        <f t="shared" si="24"/>
        <v>4010.7599999999998</v>
      </c>
      <c r="K142" s="132">
        <f t="shared" si="25"/>
        <v>925.56</v>
      </c>
      <c r="L142" s="133">
        <f t="shared" si="23"/>
        <v>1851.12</v>
      </c>
      <c r="M142" s="142">
        <f>'B01'!K142+'B02'!K142+'B03'!K142+'B04'!K142+'B0 5'!K142+'B06'!K142+'B07'!K142+'B08'!K142+'B09'!K142+'B10'!K142+'B11'!K142</f>
        <v>1851.12</v>
      </c>
    </row>
    <row r="143" spans="1:13">
      <c r="A143" s="128" t="str">
        <f>'Obra Civil'!A149</f>
        <v>13.4.7</v>
      </c>
      <c r="B143" s="271" t="str">
        <f>'Obra Civil'!B149</f>
        <v>Luminárias 2x20 W completa</v>
      </c>
      <c r="C143" s="272"/>
      <c r="D143" s="273"/>
      <c r="E143" s="129" t="str">
        <f>'Obra Civil'!C149</f>
        <v>un</v>
      </c>
      <c r="F143" s="130">
        <f>'Obra Civil'!G149</f>
        <v>59.65</v>
      </c>
      <c r="G143" s="131">
        <f>'Obra Civil'!D149</f>
        <v>8</v>
      </c>
      <c r="H143" s="132">
        <v>0</v>
      </c>
      <c r="I143" s="132">
        <v>0</v>
      </c>
      <c r="J143" s="132">
        <f t="shared" si="24"/>
        <v>477.2</v>
      </c>
      <c r="K143" s="132">
        <f t="shared" si="25"/>
        <v>0</v>
      </c>
      <c r="L143" s="133">
        <f t="shared" si="23"/>
        <v>0</v>
      </c>
      <c r="M143" s="142">
        <f>'B01'!K143+'B02'!K143+'B03'!K143+'B04'!K143+'B0 5'!K143+'B06'!K143+'B07'!K143+'B08'!K143+'B09'!K143+'B10'!K143+'B11'!K143</f>
        <v>0</v>
      </c>
    </row>
    <row r="144" spans="1:13">
      <c r="A144" s="128" t="str">
        <f>'Obra Civil'!A150</f>
        <v>13.4.8</v>
      </c>
      <c r="B144" s="271" t="str">
        <f>'Obra Civil'!B150</f>
        <v>Luminárias incandescentes 100W</v>
      </c>
      <c r="C144" s="272"/>
      <c r="D144" s="273"/>
      <c r="E144" s="129" t="str">
        <f>'Obra Civil'!C150</f>
        <v>un</v>
      </c>
      <c r="F144" s="130">
        <f>'Obra Civil'!G150</f>
        <v>23.3</v>
      </c>
      <c r="G144" s="131">
        <f>'Obra Civil'!D150</f>
        <v>6</v>
      </c>
      <c r="H144" s="132">
        <v>0</v>
      </c>
      <c r="I144" s="132">
        <v>0</v>
      </c>
      <c r="J144" s="132">
        <f t="shared" si="24"/>
        <v>139.80000000000001</v>
      </c>
      <c r="K144" s="132">
        <f t="shared" si="25"/>
        <v>0</v>
      </c>
      <c r="L144" s="133">
        <f t="shared" si="23"/>
        <v>0</v>
      </c>
      <c r="M144" s="142">
        <f>'B01'!K144+'B02'!K144+'B03'!K144+'B04'!K144+'B0 5'!K144+'B06'!K144+'B07'!K144+'B08'!K144+'B09'!K144+'B10'!K144+'B11'!K144</f>
        <v>0</v>
      </c>
    </row>
    <row r="145" spans="1:13">
      <c r="A145" s="128" t="str">
        <f>'Obra Civil'!A151</f>
        <v>13.4.9</v>
      </c>
      <c r="B145" s="271" t="str">
        <f>'Obra Civil'!B151</f>
        <v>Arandelas 100W</v>
      </c>
      <c r="C145" s="272"/>
      <c r="D145" s="273"/>
      <c r="E145" s="129" t="str">
        <f>'Obra Civil'!C151</f>
        <v>un</v>
      </c>
      <c r="F145" s="130">
        <f>'Obra Civil'!G151</f>
        <v>28.54</v>
      </c>
      <c r="G145" s="131">
        <f>'Obra Civil'!D151</f>
        <v>12</v>
      </c>
      <c r="H145" s="132">
        <v>0</v>
      </c>
      <c r="I145" s="132">
        <v>0</v>
      </c>
      <c r="J145" s="132">
        <f t="shared" si="24"/>
        <v>342.48</v>
      </c>
      <c r="K145" s="132">
        <f t="shared" si="25"/>
        <v>0</v>
      </c>
      <c r="L145" s="133">
        <f t="shared" si="23"/>
        <v>0</v>
      </c>
      <c r="M145" s="142">
        <f>'B01'!K145+'B02'!K145+'B03'!K145+'B04'!K145+'B0 5'!K145+'B06'!K145+'B07'!K145+'B08'!K145+'B09'!K145+'B10'!K145+'B11'!K145</f>
        <v>0</v>
      </c>
    </row>
    <row r="146" spans="1:13">
      <c r="A146" s="128" t="str">
        <f>'Obra Civil'!A152</f>
        <v>13.4.10</v>
      </c>
      <c r="B146" s="271" t="str">
        <f>'Obra Civil'!B152</f>
        <v>Caixas de passagem 4x4"para tomada/interruptor</v>
      </c>
      <c r="C146" s="272"/>
      <c r="D146" s="273"/>
      <c r="E146" s="129" t="str">
        <f>'Obra Civil'!C152</f>
        <v>un</v>
      </c>
      <c r="F146" s="130">
        <f>'Obra Civil'!G152</f>
        <v>1.79</v>
      </c>
      <c r="G146" s="131">
        <f>'Obra Civil'!D152</f>
        <v>32</v>
      </c>
      <c r="H146" s="132">
        <v>0</v>
      </c>
      <c r="I146" s="132">
        <v>32</v>
      </c>
      <c r="J146" s="132">
        <f t="shared" si="24"/>
        <v>57.28</v>
      </c>
      <c r="K146" s="132">
        <f t="shared" si="25"/>
        <v>0</v>
      </c>
      <c r="L146" s="133">
        <f t="shared" si="23"/>
        <v>57.28</v>
      </c>
      <c r="M146" s="142">
        <f>'B01'!K146+'B02'!K146+'B03'!K146+'B04'!K146+'B0 5'!K146+'B06'!K146+'B07'!K146+'B08'!K146+'B09'!K146+'B10'!K146+'B11'!K146</f>
        <v>57.28</v>
      </c>
    </row>
    <row r="147" spans="1:13">
      <c r="A147" s="128" t="str">
        <f>'Obra Civil'!A153</f>
        <v>13.4.11</v>
      </c>
      <c r="B147" s="271" t="str">
        <f>'Obra Civil'!B153</f>
        <v>Caixa de passagem 4x2" para interruptor e tomada</v>
      </c>
      <c r="C147" s="272"/>
      <c r="D147" s="273"/>
      <c r="E147" s="129" t="str">
        <f>'Obra Civil'!C153</f>
        <v>un</v>
      </c>
      <c r="F147" s="130">
        <f>'Obra Civil'!G153</f>
        <v>1.1200000000000001</v>
      </c>
      <c r="G147" s="131">
        <f>'Obra Civil'!D153</f>
        <v>79</v>
      </c>
      <c r="H147" s="132">
        <v>0</v>
      </c>
      <c r="I147" s="132">
        <v>79</v>
      </c>
      <c r="J147" s="132">
        <f t="shared" si="24"/>
        <v>88.48</v>
      </c>
      <c r="K147" s="132">
        <f t="shared" si="25"/>
        <v>0</v>
      </c>
      <c r="L147" s="133">
        <f t="shared" si="23"/>
        <v>88.48</v>
      </c>
      <c r="M147" s="142">
        <f>'B01'!K147+'B02'!K147+'B03'!K147+'B04'!K147+'B0 5'!K147+'B06'!K147+'B07'!K147+'B08'!K147+'B09'!K147+'B10'!K147+'B11'!K147</f>
        <v>88.48</v>
      </c>
    </row>
    <row r="148" spans="1:13" ht="12" customHeight="1">
      <c r="A148" s="128" t="str">
        <f>'Obra Civil'!A154</f>
        <v>13.4.12</v>
      </c>
      <c r="B148" s="271" t="str">
        <f>'Obra Civil'!B154</f>
        <v>Caixa de passagem de ferro esmaltada octogonal 4x4"</v>
      </c>
      <c r="C148" s="272"/>
      <c r="D148" s="273"/>
      <c r="E148" s="129" t="str">
        <f>'Obra Civil'!C154</f>
        <v>un</v>
      </c>
      <c r="F148" s="130">
        <f>'Obra Civil'!G154</f>
        <v>2.04</v>
      </c>
      <c r="G148" s="131">
        <f>'Obra Civil'!D154</f>
        <v>70</v>
      </c>
      <c r="H148" s="132">
        <v>0</v>
      </c>
      <c r="I148" s="132">
        <v>70</v>
      </c>
      <c r="J148" s="132">
        <f t="shared" si="24"/>
        <v>142.80000000000001</v>
      </c>
      <c r="K148" s="132">
        <f t="shared" si="25"/>
        <v>0</v>
      </c>
      <c r="L148" s="133">
        <f t="shared" si="23"/>
        <v>142.80000000000001</v>
      </c>
      <c r="M148" s="142">
        <f>'B01'!K148+'B02'!K148+'B03'!K148+'B04'!K148+'B0 5'!K148+'B06'!K148+'B07'!K148+'B08'!K148+'B09'!K148+'B10'!K148+'B11'!K148</f>
        <v>142.80000000000001</v>
      </c>
    </row>
    <row r="149" spans="1:13">
      <c r="A149" s="125" t="str">
        <f>'Obra Civil'!A155</f>
        <v>13.5</v>
      </c>
      <c r="B149" s="291" t="str">
        <f>'Obra Civil'!B155</f>
        <v>INSTALAÇÕES DE REDE ESTRUTURADA</v>
      </c>
      <c r="C149" s="292"/>
      <c r="D149" s="293"/>
      <c r="E149" s="129"/>
      <c r="F149" s="130"/>
      <c r="G149" s="131"/>
      <c r="H149" s="132"/>
      <c r="I149" s="132"/>
      <c r="J149" s="132"/>
      <c r="K149" s="132"/>
      <c r="L149" s="133">
        <f t="shared" si="23"/>
        <v>0</v>
      </c>
      <c r="M149" s="142">
        <f>'B01'!K149+'B02'!K149+'B03'!K149+'B04'!K149+'B0 5'!K149+'B06'!K149+'B07'!K149+'B08'!K149+'B09'!K149+'B10'!K149+'B11'!K149</f>
        <v>0</v>
      </c>
    </row>
    <row r="150" spans="1:13">
      <c r="A150" s="128" t="str">
        <f>'Obra Civil'!A156</f>
        <v>13.5.1</v>
      </c>
      <c r="B150" s="271" t="str">
        <f>'Obra Civil'!B156</f>
        <v>EQUIPAMENTOS PASSIVOS</v>
      </c>
      <c r="C150" s="272"/>
      <c r="D150" s="273"/>
      <c r="E150" s="129"/>
      <c r="F150" s="130"/>
      <c r="G150" s="131"/>
      <c r="H150" s="132"/>
      <c r="I150" s="132"/>
      <c r="J150" s="132"/>
      <c r="K150" s="132"/>
      <c r="L150" s="133">
        <f t="shared" si="23"/>
        <v>0</v>
      </c>
      <c r="M150" s="142">
        <f>'B01'!K150+'B02'!K150+'B03'!K150+'B04'!K150+'B0 5'!K150+'B06'!K150+'B07'!K150+'B08'!K150+'B09'!K150+'B10'!K150+'B11'!K150</f>
        <v>0</v>
      </c>
    </row>
    <row r="151" spans="1:13">
      <c r="A151" s="128" t="str">
        <f>'Obra Civil'!A157</f>
        <v>13.5.1.1</v>
      </c>
      <c r="B151" s="271" t="str">
        <f>'Obra Civil'!B157</f>
        <v>Patch Panel 19"  - 24 portas, Categoria 6</v>
      </c>
      <c r="C151" s="272"/>
      <c r="D151" s="273"/>
      <c r="E151" s="129" t="str">
        <f>'Obra Civil'!C157</f>
        <v xml:space="preserve">un </v>
      </c>
      <c r="F151" s="130">
        <f>'Obra Civil'!G157</f>
        <v>532.77</v>
      </c>
      <c r="G151" s="131">
        <f>'Obra Civil'!D157</f>
        <v>2</v>
      </c>
      <c r="H151" s="132">
        <v>0</v>
      </c>
      <c r="I151" s="132">
        <v>0</v>
      </c>
      <c r="J151" s="132">
        <f t="shared" ref="J151:J158" si="26">F151*G151</f>
        <v>1065.54</v>
      </c>
      <c r="K151" s="132">
        <f t="shared" ref="K151:K158" si="27">H151*F151</f>
        <v>0</v>
      </c>
      <c r="L151" s="133">
        <f t="shared" si="23"/>
        <v>0</v>
      </c>
      <c r="M151" s="142">
        <f>'B01'!K151+'B02'!K151+'B03'!K151+'B04'!K151+'B0 5'!K151+'B06'!K151+'B07'!K151+'B08'!K151+'B09'!K151+'B10'!K151+'B11'!K151</f>
        <v>0</v>
      </c>
    </row>
    <row r="152" spans="1:13">
      <c r="A152" s="128" t="str">
        <f>'Obra Civil'!A158</f>
        <v>13.5.1.2</v>
      </c>
      <c r="B152" s="271" t="str">
        <f>'Obra Civil'!B158</f>
        <v>Switch de 24 portas</v>
      </c>
      <c r="C152" s="272"/>
      <c r="D152" s="273"/>
      <c r="E152" s="129" t="str">
        <f>'Obra Civil'!C158</f>
        <v xml:space="preserve">un </v>
      </c>
      <c r="F152" s="130">
        <f>'Obra Civil'!G158</f>
        <v>735.12</v>
      </c>
      <c r="G152" s="131">
        <f>'Obra Civil'!D158</f>
        <v>2</v>
      </c>
      <c r="H152" s="132">
        <v>0</v>
      </c>
      <c r="I152" s="132">
        <v>0</v>
      </c>
      <c r="J152" s="132">
        <f t="shared" si="26"/>
        <v>1470.24</v>
      </c>
      <c r="K152" s="132">
        <f t="shared" si="27"/>
        <v>0</v>
      </c>
      <c r="L152" s="133">
        <f t="shared" si="23"/>
        <v>0</v>
      </c>
      <c r="M152" s="142">
        <f>'B01'!K152+'B02'!K152+'B03'!K152+'B04'!K152+'B0 5'!K152+'B06'!K152+'B07'!K152+'B08'!K152+'B09'!K152+'B10'!K152+'B11'!K152</f>
        <v>0</v>
      </c>
    </row>
    <row r="153" spans="1:13">
      <c r="A153" s="128" t="str">
        <f>'Obra Civil'!A159</f>
        <v>13.5.1.3</v>
      </c>
      <c r="B153" s="271" t="str">
        <f>'Obra Civil'!B159</f>
        <v>Bloco 110 para rack 19” 100 pares</v>
      </c>
      <c r="C153" s="272"/>
      <c r="D153" s="273"/>
      <c r="E153" s="129" t="str">
        <f>'Obra Civil'!C159</f>
        <v xml:space="preserve">un </v>
      </c>
      <c r="F153" s="130">
        <f>'Obra Civil'!G159</f>
        <v>316.5</v>
      </c>
      <c r="G153" s="131">
        <f>'Obra Civil'!D159</f>
        <v>1</v>
      </c>
      <c r="H153" s="132">
        <v>0</v>
      </c>
      <c r="I153" s="132">
        <v>0</v>
      </c>
      <c r="J153" s="132">
        <f t="shared" si="26"/>
        <v>316.5</v>
      </c>
      <c r="K153" s="132">
        <f t="shared" si="27"/>
        <v>0</v>
      </c>
      <c r="L153" s="133">
        <f t="shared" si="23"/>
        <v>0</v>
      </c>
      <c r="M153" s="142">
        <f>'B01'!K153+'B02'!K153+'B03'!K153+'B04'!K153+'B0 5'!K153+'B06'!K153+'B07'!K153+'B08'!K153+'B09'!K153+'B10'!K153+'B11'!K153</f>
        <v>0</v>
      </c>
    </row>
    <row r="154" spans="1:13">
      <c r="A154" s="128" t="str">
        <f>'Obra Civil'!A160</f>
        <v>13.5.1.4</v>
      </c>
      <c r="B154" s="271" t="str">
        <f>'Obra Civil'!B160</f>
        <v xml:space="preserve">Guia de Cabos Frontal, fechado </v>
      </c>
      <c r="C154" s="272"/>
      <c r="D154" s="273"/>
      <c r="E154" s="129" t="str">
        <f>'Obra Civil'!C160</f>
        <v xml:space="preserve">un </v>
      </c>
      <c r="F154" s="130">
        <f>'Obra Civil'!G160</f>
        <v>23.5</v>
      </c>
      <c r="G154" s="131">
        <f>'Obra Civil'!D160</f>
        <v>4</v>
      </c>
      <c r="H154" s="132">
        <v>0</v>
      </c>
      <c r="I154" s="132">
        <v>0</v>
      </c>
      <c r="J154" s="132">
        <f t="shared" si="26"/>
        <v>94</v>
      </c>
      <c r="K154" s="132">
        <f t="shared" si="27"/>
        <v>0</v>
      </c>
      <c r="L154" s="133">
        <f t="shared" si="23"/>
        <v>0</v>
      </c>
      <c r="M154" s="142">
        <f>'B01'!K154+'B02'!K154+'B03'!K154+'B04'!K154+'B0 5'!K154+'B06'!K154+'B07'!K154+'B08'!K154+'B09'!K154+'B10'!K154+'B11'!K154</f>
        <v>0</v>
      </c>
    </row>
    <row r="155" spans="1:13">
      <c r="A155" s="128" t="str">
        <f>'Obra Civil'!A161</f>
        <v>13.5.1.5</v>
      </c>
      <c r="B155" s="271" t="str">
        <f>'Obra Civil'!B161</f>
        <v>Guia de Cabos Traseiro</v>
      </c>
      <c r="C155" s="272"/>
      <c r="D155" s="273"/>
      <c r="E155" s="129" t="str">
        <f>'Obra Civil'!C161</f>
        <v xml:space="preserve">un </v>
      </c>
      <c r="F155" s="130">
        <f>'Obra Civil'!G161</f>
        <v>19.600000000000001</v>
      </c>
      <c r="G155" s="131">
        <f>'Obra Civil'!D161</f>
        <v>4</v>
      </c>
      <c r="H155" s="132">
        <v>0</v>
      </c>
      <c r="I155" s="132">
        <v>0</v>
      </c>
      <c r="J155" s="132">
        <f t="shared" si="26"/>
        <v>78.400000000000006</v>
      </c>
      <c r="K155" s="132">
        <f t="shared" si="27"/>
        <v>0</v>
      </c>
      <c r="L155" s="133">
        <f t="shared" si="23"/>
        <v>0</v>
      </c>
      <c r="M155" s="142">
        <f>'B01'!K155+'B02'!K155+'B03'!K155+'B04'!K155+'B0 5'!K155+'B06'!K155+'B07'!K155+'B08'!K155+'B09'!K155+'B10'!K155+'B11'!K155</f>
        <v>0</v>
      </c>
    </row>
    <row r="156" spans="1:13">
      <c r="A156" s="128" t="str">
        <f>'Obra Civil'!A162</f>
        <v>13.5.1.6</v>
      </c>
      <c r="B156" s="271" t="str">
        <f>'Obra Civil'!B162</f>
        <v>Trava Path Panel</v>
      </c>
      <c r="C156" s="272"/>
      <c r="D156" s="273"/>
      <c r="E156" s="129" t="str">
        <f>'Obra Civil'!C162</f>
        <v xml:space="preserve">un </v>
      </c>
      <c r="F156" s="130">
        <f>'Obra Civil'!G162</f>
        <v>12.3</v>
      </c>
      <c r="G156" s="131">
        <f>'Obra Civil'!D162</f>
        <v>4</v>
      </c>
      <c r="H156" s="132">
        <v>0</v>
      </c>
      <c r="I156" s="132">
        <v>0</v>
      </c>
      <c r="J156" s="132">
        <f t="shared" si="26"/>
        <v>49.2</v>
      </c>
      <c r="K156" s="132">
        <f t="shared" si="27"/>
        <v>0</v>
      </c>
      <c r="L156" s="133">
        <f t="shared" si="23"/>
        <v>0</v>
      </c>
      <c r="M156" s="142">
        <f>'B01'!K156+'B02'!K156+'B03'!K156+'B04'!K156+'B0 5'!K156+'B06'!K156+'B07'!K156+'B08'!K156+'B09'!K156+'B10'!K156+'B11'!K156</f>
        <v>0</v>
      </c>
    </row>
    <row r="157" spans="1:13">
      <c r="A157" s="128" t="str">
        <f>'Obra Civil'!A163</f>
        <v>13.5.1.7</v>
      </c>
      <c r="B157" s="271" t="str">
        <f>'Obra Civil'!B163</f>
        <v xml:space="preserve">Guia de Cabos Vertical, fechado </v>
      </c>
      <c r="C157" s="272"/>
      <c r="D157" s="273"/>
      <c r="E157" s="129" t="str">
        <f>'Obra Civil'!C163</f>
        <v xml:space="preserve">un </v>
      </c>
      <c r="F157" s="130">
        <f>'Obra Civil'!G163</f>
        <v>16.329999999999998</v>
      </c>
      <c r="G157" s="131">
        <f>'Obra Civil'!D163</f>
        <v>2</v>
      </c>
      <c r="H157" s="132">
        <v>0</v>
      </c>
      <c r="I157" s="132">
        <v>0</v>
      </c>
      <c r="J157" s="132">
        <f t="shared" si="26"/>
        <v>32.659999999999997</v>
      </c>
      <c r="K157" s="132">
        <f t="shared" si="27"/>
        <v>0</v>
      </c>
      <c r="L157" s="133">
        <f t="shared" si="23"/>
        <v>0</v>
      </c>
      <c r="M157" s="142">
        <f>'B01'!K157+'B02'!K157+'B03'!K157+'B04'!K157+'B0 5'!K157+'B06'!K157+'B07'!K157+'B08'!K157+'B09'!K157+'B10'!K157+'B11'!K157</f>
        <v>0</v>
      </c>
    </row>
    <row r="158" spans="1:13">
      <c r="A158" s="128" t="str">
        <f>'Obra Civil'!A164</f>
        <v>13.5.1.8</v>
      </c>
      <c r="B158" s="271" t="str">
        <f>'Obra Civil'!B164</f>
        <v xml:space="preserve">Guia de Cabos Superior, fechado </v>
      </c>
      <c r="C158" s="272"/>
      <c r="D158" s="273"/>
      <c r="E158" s="129" t="str">
        <f>'Obra Civil'!C164</f>
        <v xml:space="preserve">un </v>
      </c>
      <c r="F158" s="130">
        <f>'Obra Civil'!G164</f>
        <v>52.43</v>
      </c>
      <c r="G158" s="131">
        <f>'Obra Civil'!D164</f>
        <v>1</v>
      </c>
      <c r="H158" s="132">
        <v>0</v>
      </c>
      <c r="I158" s="132">
        <v>0</v>
      </c>
      <c r="J158" s="132">
        <f t="shared" si="26"/>
        <v>52.43</v>
      </c>
      <c r="K158" s="132">
        <f t="shared" si="27"/>
        <v>0</v>
      </c>
      <c r="L158" s="133">
        <f t="shared" si="23"/>
        <v>0</v>
      </c>
      <c r="M158" s="142">
        <f>'B01'!K158+'B02'!K158+'B03'!K158+'B04'!K158+'B0 5'!K158+'B06'!K158+'B07'!K158+'B08'!K158+'B09'!K158+'B10'!K158+'B11'!K158</f>
        <v>0</v>
      </c>
    </row>
    <row r="159" spans="1:13">
      <c r="A159" s="128" t="str">
        <f>'Obra Civil'!A165</f>
        <v>13.5.2</v>
      </c>
      <c r="B159" s="271" t="str">
        <f>'Obra Civil'!B165</f>
        <v>CABOS EM PAR TRANÇADOS</v>
      </c>
      <c r="C159" s="272"/>
      <c r="D159" s="273"/>
      <c r="E159" s="129"/>
      <c r="F159" s="130"/>
      <c r="G159" s="131"/>
      <c r="H159" s="132"/>
      <c r="I159" s="132"/>
      <c r="J159" s="132"/>
      <c r="K159" s="132"/>
      <c r="L159" s="133">
        <f t="shared" si="23"/>
        <v>0</v>
      </c>
      <c r="M159" s="142">
        <f>'B01'!K159+'B02'!K159+'B03'!K159+'B04'!K159+'B0 5'!K159+'B06'!K159+'B07'!K159+'B08'!K159+'B09'!K159+'B10'!K159+'B11'!K159</f>
        <v>0</v>
      </c>
    </row>
    <row r="160" spans="1:13">
      <c r="A160" s="128" t="str">
        <f>'Obra Civil'!A166</f>
        <v>13.5.2.1</v>
      </c>
      <c r="B160" s="271" t="str">
        <f>'Obra Civil'!B166</f>
        <v>Cabo par trançado não blindado (UTP)-4 pares 24 AWG,100 Ohms - Categoria 6</v>
      </c>
      <c r="C160" s="272"/>
      <c r="D160" s="273"/>
      <c r="E160" s="129" t="str">
        <f>'Obra Civil'!C166</f>
        <v>m</v>
      </c>
      <c r="F160" s="130">
        <f>'Obra Civil'!G166</f>
        <v>1.42</v>
      </c>
      <c r="G160" s="131">
        <f>'Obra Civil'!D166</f>
        <v>480</v>
      </c>
      <c r="H160" s="132">
        <v>0</v>
      </c>
      <c r="I160" s="132">
        <v>0</v>
      </c>
      <c r="J160" s="132">
        <f t="shared" ref="J160:J167" si="28">F160*G160</f>
        <v>681.59999999999991</v>
      </c>
      <c r="K160" s="132">
        <f t="shared" ref="K160:K167" si="29">H160*F160</f>
        <v>0</v>
      </c>
      <c r="L160" s="133">
        <f t="shared" si="23"/>
        <v>0</v>
      </c>
      <c r="M160" s="142">
        <f>'B01'!K160+'B02'!K160+'B03'!K160+'B04'!K160+'B0 5'!K160+'B06'!K160+'B07'!K160+'B08'!K160+'B09'!K160+'B10'!K160+'B11'!K160</f>
        <v>0</v>
      </c>
    </row>
    <row r="161" spans="1:13">
      <c r="A161" s="128" t="str">
        <f>'Obra Civil'!A167</f>
        <v>13.5.2.2</v>
      </c>
      <c r="B161" s="271" t="str">
        <f>'Obra Civil'!B167</f>
        <v>Cabo telefônico interno CI-50, 20 pares</v>
      </c>
      <c r="C161" s="272"/>
      <c r="D161" s="273"/>
      <c r="E161" s="129" t="str">
        <f>'Obra Civil'!C167</f>
        <v>m</v>
      </c>
      <c r="F161" s="130">
        <f>'Obra Civil'!G167</f>
        <v>4.96</v>
      </c>
      <c r="G161" s="131">
        <f>'Obra Civil'!D167</f>
        <v>6</v>
      </c>
      <c r="H161" s="132">
        <v>0</v>
      </c>
      <c r="I161" s="132">
        <v>0</v>
      </c>
      <c r="J161" s="132">
        <f t="shared" si="28"/>
        <v>29.759999999999998</v>
      </c>
      <c r="K161" s="132">
        <f t="shared" si="29"/>
        <v>0</v>
      </c>
      <c r="L161" s="133">
        <f t="shared" si="23"/>
        <v>0</v>
      </c>
      <c r="M161" s="142">
        <f>'B01'!K161+'B02'!K161+'B03'!K161+'B04'!K161+'B0 5'!K161+'B06'!K161+'B07'!K161+'B08'!K161+'B09'!K161+'B10'!K161+'B11'!K161</f>
        <v>0</v>
      </c>
    </row>
    <row r="162" spans="1:13">
      <c r="A162" s="128" t="str">
        <f>'Obra Civil'!A168</f>
        <v>13.5.2.3</v>
      </c>
      <c r="B162" s="271" t="str">
        <f>'Obra Civil'!B168</f>
        <v>Cabo coaxial</v>
      </c>
      <c r="C162" s="272"/>
      <c r="D162" s="273"/>
      <c r="E162" s="129" t="str">
        <f>'Obra Civil'!C168</f>
        <v>m</v>
      </c>
      <c r="F162" s="130">
        <f>'Obra Civil'!G168</f>
        <v>3.98</v>
      </c>
      <c r="G162" s="131">
        <f>'Obra Civil'!D168</f>
        <v>35</v>
      </c>
      <c r="H162" s="132">
        <v>0</v>
      </c>
      <c r="I162" s="132">
        <v>0</v>
      </c>
      <c r="J162" s="132">
        <f t="shared" si="28"/>
        <v>139.30000000000001</v>
      </c>
      <c r="K162" s="132">
        <f t="shared" si="29"/>
        <v>0</v>
      </c>
      <c r="L162" s="133">
        <f t="shared" si="23"/>
        <v>0</v>
      </c>
      <c r="M162" s="142">
        <f>'B01'!K162+'B02'!K162+'B03'!K162+'B04'!K162+'B0 5'!K162+'B06'!K162+'B07'!K162+'B08'!K162+'B09'!K162+'B10'!K162+'B11'!K162</f>
        <v>0</v>
      </c>
    </row>
    <row r="163" spans="1:13">
      <c r="A163" s="125" t="str">
        <f>'Obra Civil'!A169</f>
        <v>13.5.3</v>
      </c>
      <c r="B163" s="291" t="str">
        <f>'Obra Civil'!B169</f>
        <v>CABOS DE CONEXÃO</v>
      </c>
      <c r="C163" s="292"/>
      <c r="D163" s="293"/>
      <c r="E163" s="129"/>
      <c r="F163" s="130">
        <f>'Obra Civil'!G169</f>
        <v>0</v>
      </c>
      <c r="G163" s="131">
        <f>'Obra Civil'!D169</f>
        <v>0</v>
      </c>
      <c r="H163" s="132">
        <v>0</v>
      </c>
      <c r="I163" s="132">
        <v>0</v>
      </c>
      <c r="J163" s="132">
        <f t="shared" si="28"/>
        <v>0</v>
      </c>
      <c r="K163" s="132">
        <f t="shared" si="29"/>
        <v>0</v>
      </c>
      <c r="L163" s="133">
        <f t="shared" si="23"/>
        <v>0</v>
      </c>
      <c r="M163" s="142">
        <f>'B01'!K163+'B02'!K163+'B03'!K163+'B04'!K163+'B0 5'!K163+'B06'!K163+'B07'!K163+'B08'!K163+'B09'!K163+'B10'!K163+'B11'!K163</f>
        <v>0</v>
      </c>
    </row>
    <row r="164" spans="1:13">
      <c r="A164" s="128" t="str">
        <f>'Obra Civil'!A170</f>
        <v>13.5.3.1</v>
      </c>
      <c r="B164" s="271" t="str">
        <f>'Obra Civil'!B170</f>
        <v>Cabos de conexões – Patch Cord ultra flexível com RJ 45 nas 2 pontas - 1,50 metros</v>
      </c>
      <c r="C164" s="272"/>
      <c r="D164" s="273"/>
      <c r="E164" s="129" t="str">
        <f>'Obra Civil'!C170</f>
        <v xml:space="preserve">un </v>
      </c>
      <c r="F164" s="130">
        <f>'Obra Civil'!G170</f>
        <v>8.35</v>
      </c>
      <c r="G164" s="131">
        <f>'Obra Civil'!D170</f>
        <v>24</v>
      </c>
      <c r="H164" s="132">
        <v>0</v>
      </c>
      <c r="I164" s="132">
        <v>0</v>
      </c>
      <c r="J164" s="132">
        <f t="shared" si="28"/>
        <v>200.39999999999998</v>
      </c>
      <c r="K164" s="132">
        <f t="shared" si="29"/>
        <v>0</v>
      </c>
      <c r="L164" s="133">
        <f t="shared" si="23"/>
        <v>0</v>
      </c>
      <c r="M164" s="142">
        <f>'B01'!K164+'B02'!K164+'B03'!K164+'B04'!K164+'B0 5'!K164+'B06'!K164+'B07'!K164+'B08'!K164+'B09'!K164+'B10'!K164+'B11'!K164</f>
        <v>0</v>
      </c>
    </row>
    <row r="165" spans="1:13">
      <c r="A165" s="128" t="str">
        <f>'Obra Civil'!A171</f>
        <v>13.5.3.2</v>
      </c>
      <c r="B165" s="271" t="str">
        <f>'Obra Civil'!B171</f>
        <v>Cabos de conexões – Patch cord 110 / RJ-45 1 par -1,50m</v>
      </c>
      <c r="C165" s="272"/>
      <c r="D165" s="273"/>
      <c r="E165" s="129" t="str">
        <f>'Obra Civil'!C171</f>
        <v xml:space="preserve">un </v>
      </c>
      <c r="F165" s="130">
        <f>'Obra Civil'!G171</f>
        <v>7.17</v>
      </c>
      <c r="G165" s="131">
        <f>'Obra Civil'!D171</f>
        <v>15</v>
      </c>
      <c r="H165" s="132">
        <v>0</v>
      </c>
      <c r="I165" s="132">
        <v>0</v>
      </c>
      <c r="J165" s="132">
        <f t="shared" si="28"/>
        <v>107.55</v>
      </c>
      <c r="K165" s="132">
        <f t="shared" si="29"/>
        <v>0</v>
      </c>
      <c r="L165" s="133">
        <f t="shared" si="23"/>
        <v>0</v>
      </c>
      <c r="M165" s="142">
        <f>'B01'!K165+'B02'!K165+'B03'!K165+'B04'!K165+'B0 5'!K165+'B06'!K165+'B07'!K165+'B08'!K165+'B09'!K165+'B10'!K165+'B11'!K165</f>
        <v>0</v>
      </c>
    </row>
    <row r="166" spans="1:13">
      <c r="A166" s="128" t="str">
        <f>'Obra Civil'!A172</f>
        <v>13.5.3.3</v>
      </c>
      <c r="B166" s="271" t="str">
        <f>'Obra Civil'!B172</f>
        <v>Cabos de conexões – Patch Cord ultra flexível com RJ 45 em 1 ponta - 1,50 metros</v>
      </c>
      <c r="C166" s="272"/>
      <c r="D166" s="273"/>
      <c r="E166" s="129" t="str">
        <f>'Obra Civil'!C172</f>
        <v xml:space="preserve">un </v>
      </c>
      <c r="F166" s="130">
        <f>'Obra Civil'!G172</f>
        <v>7.62</v>
      </c>
      <c r="G166" s="131">
        <f>'Obra Civil'!D172</f>
        <v>24</v>
      </c>
      <c r="H166" s="132">
        <v>0</v>
      </c>
      <c r="I166" s="132">
        <v>0</v>
      </c>
      <c r="J166" s="132">
        <f t="shared" si="28"/>
        <v>182.88</v>
      </c>
      <c r="K166" s="132">
        <f t="shared" si="29"/>
        <v>0</v>
      </c>
      <c r="L166" s="133">
        <f t="shared" si="23"/>
        <v>0</v>
      </c>
      <c r="M166" s="142">
        <f>'B01'!K166+'B02'!K166+'B03'!K166+'B04'!K166+'B0 5'!K166+'B06'!K166+'B07'!K166+'B08'!K166+'B09'!K166+'B10'!K166+'B11'!K166</f>
        <v>0</v>
      </c>
    </row>
    <row r="167" spans="1:13">
      <c r="A167" s="128" t="str">
        <f>'Obra Civil'!A173</f>
        <v>13.5.3.4</v>
      </c>
      <c r="B167" s="271" t="str">
        <f>'Obra Civil'!B173</f>
        <v>Cabos de conexões – Patch Cord ultra flexível com RJ 45 nas 2 pontas - 3,0 metros</v>
      </c>
      <c r="C167" s="272"/>
      <c r="D167" s="273"/>
      <c r="E167" s="129" t="str">
        <f>'Obra Civil'!C173</f>
        <v xml:space="preserve">un </v>
      </c>
      <c r="F167" s="130">
        <f>'Obra Civil'!G173</f>
        <v>100</v>
      </c>
      <c r="G167" s="131">
        <f>'Obra Civil'!D173</f>
        <v>24</v>
      </c>
      <c r="H167" s="132">
        <v>0</v>
      </c>
      <c r="I167" s="132">
        <v>0</v>
      </c>
      <c r="J167" s="132">
        <f t="shared" si="28"/>
        <v>2400</v>
      </c>
      <c r="K167" s="132">
        <f t="shared" si="29"/>
        <v>0</v>
      </c>
      <c r="L167" s="133">
        <f t="shared" si="23"/>
        <v>0</v>
      </c>
      <c r="M167" s="142">
        <f>'B01'!K167+'B02'!K167+'B03'!K167+'B04'!K167+'B0 5'!K167+'B06'!K167+'B07'!K167+'B08'!K167+'B09'!K167+'B10'!K167+'B11'!K167</f>
        <v>0</v>
      </c>
    </row>
    <row r="168" spans="1:13">
      <c r="A168" s="125" t="str">
        <f>'Obra Civil'!A174</f>
        <v>13.5.4</v>
      </c>
      <c r="B168" s="291" t="str">
        <f>'Obra Civil'!B174</f>
        <v>TOMADAS</v>
      </c>
      <c r="C168" s="292"/>
      <c r="D168" s="293"/>
      <c r="E168" s="129"/>
      <c r="F168" s="130"/>
      <c r="G168" s="131"/>
      <c r="H168" s="132"/>
      <c r="I168" s="132"/>
      <c r="J168" s="132"/>
      <c r="K168" s="132"/>
      <c r="L168" s="133">
        <f t="shared" si="23"/>
        <v>0</v>
      </c>
      <c r="M168" s="142">
        <f>'B01'!K168+'B02'!K168+'B03'!K168+'B04'!K168+'B0 5'!K168+'B06'!K168+'B07'!K168+'B08'!K168+'B09'!K168+'B10'!K168+'B11'!K168</f>
        <v>0</v>
      </c>
    </row>
    <row r="169" spans="1:13">
      <c r="A169" s="128" t="str">
        <f>'Obra Civil'!A175</f>
        <v>13.5.4.1</v>
      </c>
      <c r="B169" s="271" t="str">
        <f>'Obra Civil'!B175</f>
        <v>Tomada modular RJ-45 Categoria 6</v>
      </c>
      <c r="C169" s="272"/>
      <c r="D169" s="273"/>
      <c r="E169" s="129" t="str">
        <f>'Obra Civil'!C175</f>
        <v xml:space="preserve">un </v>
      </c>
      <c r="F169" s="130">
        <f>'Obra Civil'!G175</f>
        <v>19.43</v>
      </c>
      <c r="G169" s="131">
        <f>'Obra Civil'!D175</f>
        <v>24</v>
      </c>
      <c r="H169" s="132">
        <v>0</v>
      </c>
      <c r="I169" s="132">
        <v>0</v>
      </c>
      <c r="J169" s="132">
        <f>F169*G169</f>
        <v>466.32</v>
      </c>
      <c r="K169" s="132">
        <f>H169*F169</f>
        <v>0</v>
      </c>
      <c r="L169" s="133">
        <f t="shared" si="23"/>
        <v>0</v>
      </c>
      <c r="M169" s="142">
        <f>'B01'!K169+'B02'!K169+'B03'!K169+'B04'!K169+'B0 5'!K169+'B06'!K169+'B07'!K169+'B08'!K169+'B09'!K169+'B10'!K169+'B11'!K169</f>
        <v>0</v>
      </c>
    </row>
    <row r="170" spans="1:13">
      <c r="A170" s="128" t="str">
        <f>'Obra Civil'!A176</f>
        <v>13.5.4.2</v>
      </c>
      <c r="B170" s="271" t="str">
        <f>'Obra Civil'!B176</f>
        <v>Conector de TV Tipo F (Coaxial)</v>
      </c>
      <c r="C170" s="272"/>
      <c r="D170" s="273"/>
      <c r="E170" s="129" t="str">
        <f>'Obra Civil'!C176</f>
        <v xml:space="preserve">un </v>
      </c>
      <c r="F170" s="130">
        <f>'Obra Civil'!G176</f>
        <v>16.14</v>
      </c>
      <c r="G170" s="131">
        <f>'Obra Civil'!D176</f>
        <v>4</v>
      </c>
      <c r="H170" s="132">
        <v>0</v>
      </c>
      <c r="I170" s="132">
        <v>0</v>
      </c>
      <c r="J170" s="132">
        <f>F170*G170</f>
        <v>64.56</v>
      </c>
      <c r="K170" s="132">
        <f>H170*F170</f>
        <v>0</v>
      </c>
      <c r="L170" s="133">
        <f t="shared" si="23"/>
        <v>0</v>
      </c>
      <c r="M170" s="142">
        <f>'B01'!K170+'B02'!K170+'B03'!K170+'B04'!K170+'B0 5'!K170+'B06'!K170+'B07'!K170+'B08'!K170+'B09'!K170+'B10'!K170+'B11'!K170</f>
        <v>0</v>
      </c>
    </row>
    <row r="171" spans="1:13">
      <c r="A171" s="125" t="str">
        <f>'Obra Civil'!A177</f>
        <v>13.5.5</v>
      </c>
      <c r="B171" s="291" t="str">
        <f>'Obra Civil'!B177</f>
        <v>CAIXAS E ACESSÓRIOS</v>
      </c>
      <c r="C171" s="292"/>
      <c r="D171" s="293"/>
      <c r="E171" s="129"/>
      <c r="F171" s="130"/>
      <c r="G171" s="131"/>
      <c r="H171" s="132"/>
      <c r="I171" s="132"/>
      <c r="J171" s="132"/>
      <c r="K171" s="132"/>
      <c r="L171" s="133">
        <f t="shared" si="23"/>
        <v>0</v>
      </c>
      <c r="M171" s="142">
        <f>'B01'!K171+'B02'!K171+'B03'!K171+'B04'!K171+'B0 5'!K171+'B06'!K171+'B07'!K171+'B08'!K171+'B09'!K171+'B10'!K171+'B11'!K171</f>
        <v>0</v>
      </c>
    </row>
    <row r="172" spans="1:13" ht="22.5" customHeight="1">
      <c r="A172" s="128" t="str">
        <f>'Obra Civil'!A178</f>
        <v>13.5.5.1</v>
      </c>
      <c r="B172" s="294" t="str">
        <f>'Obra Civil'!B178</f>
        <v>Caixa subterrânea em alvenaria, tipo R1,60x35x50cm, com tampão em ferro fundido, conforme detalhe de projeto</v>
      </c>
      <c r="C172" s="295"/>
      <c r="D172" s="296"/>
      <c r="E172" s="129" t="str">
        <f>'Obra Civil'!C178</f>
        <v xml:space="preserve">un </v>
      </c>
      <c r="F172" s="130">
        <f>'Obra Civil'!G178</f>
        <v>145.30000000000001</v>
      </c>
      <c r="G172" s="131">
        <f>'Obra Civil'!D178</f>
        <v>1</v>
      </c>
      <c r="H172" s="132">
        <v>0</v>
      </c>
      <c r="I172" s="132">
        <v>1</v>
      </c>
      <c r="J172" s="132">
        <f>F172*G172</f>
        <v>145.30000000000001</v>
      </c>
      <c r="K172" s="132">
        <f>H172*F172</f>
        <v>0</v>
      </c>
      <c r="L172" s="133">
        <f t="shared" si="23"/>
        <v>145.30000000000001</v>
      </c>
      <c r="M172" s="142">
        <f>'B01'!K172+'B02'!K172+'B03'!K172+'B04'!K172+'B0 5'!K172+'B06'!K172+'B07'!K172+'B08'!K172+'B09'!K172+'B10'!K172+'B11'!K172</f>
        <v>145.30000000000001</v>
      </c>
    </row>
    <row r="173" spans="1:13">
      <c r="A173" s="128" t="str">
        <f>'Obra Civil'!A179</f>
        <v>13.5.5.2</v>
      </c>
      <c r="B173" s="271" t="str">
        <f>'Obra Civil'!B179</f>
        <v>Caixa de passagem em alvenaria 20x20 com tampa de ferro fundido</v>
      </c>
      <c r="C173" s="272"/>
      <c r="D173" s="273"/>
      <c r="E173" s="129" t="str">
        <f>'Obra Civil'!C179</f>
        <v xml:space="preserve">un </v>
      </c>
      <c r="F173" s="130">
        <f>'Obra Civil'!G179</f>
        <v>34.869999999999997</v>
      </c>
      <c r="G173" s="131">
        <f>'Obra Civil'!D179</f>
        <v>2</v>
      </c>
      <c r="H173" s="132">
        <v>0</v>
      </c>
      <c r="I173" s="132">
        <v>2</v>
      </c>
      <c r="J173" s="132">
        <f>F173*G173</f>
        <v>69.739999999999995</v>
      </c>
      <c r="K173" s="132">
        <f>H173*F173</f>
        <v>0</v>
      </c>
      <c r="L173" s="133">
        <f t="shared" si="23"/>
        <v>69.739999999999995</v>
      </c>
      <c r="M173" s="142">
        <f>'B01'!K173+'B02'!K173+'B03'!K173+'B04'!K173+'B0 5'!K173+'B06'!K173+'B07'!K173+'B08'!K173+'B09'!K173+'B10'!K173+'B11'!K173</f>
        <v>69.739999999999995</v>
      </c>
    </row>
    <row r="174" spans="1:13">
      <c r="A174" s="128" t="str">
        <f>'Obra Civil'!A180</f>
        <v>13.5.5.3</v>
      </c>
      <c r="B174" s="271" t="str">
        <f>'Obra Civil'!B180</f>
        <v>Caixa de passagem de piso 15x15 com tampa metálica aparafusada</v>
      </c>
      <c r="C174" s="272"/>
      <c r="D174" s="273"/>
      <c r="E174" s="129" t="str">
        <f>'Obra Civil'!C180</f>
        <v xml:space="preserve">un </v>
      </c>
      <c r="F174" s="130">
        <f>'Obra Civil'!G180</f>
        <v>10.01</v>
      </c>
      <c r="G174" s="131">
        <f>'Obra Civil'!D180</f>
        <v>12</v>
      </c>
      <c r="H174" s="132">
        <v>0</v>
      </c>
      <c r="I174" s="132">
        <v>12</v>
      </c>
      <c r="J174" s="132">
        <f>F174*G174</f>
        <v>120.12</v>
      </c>
      <c r="K174" s="132">
        <f>H174*F174</f>
        <v>0</v>
      </c>
      <c r="L174" s="133">
        <f t="shared" si="23"/>
        <v>120.12</v>
      </c>
      <c r="M174" s="142">
        <f>'B01'!K174+'B02'!K174+'B03'!K174+'B04'!K174+'B0 5'!K174+'B06'!K174+'B07'!K174+'B08'!K174+'B09'!K174+'B10'!K174+'B11'!K174</f>
        <v>120.12</v>
      </c>
    </row>
    <row r="175" spans="1:13">
      <c r="A175" s="128" t="str">
        <f>'Obra Civil'!A181</f>
        <v>13.5.5.4</v>
      </c>
      <c r="B175" s="271" t="str">
        <f>'Obra Civil'!B181</f>
        <v>Derivação "T" de 59 mm conforme detalhe de projeto</v>
      </c>
      <c r="C175" s="272"/>
      <c r="D175" s="273"/>
      <c r="E175" s="129" t="str">
        <f>'Obra Civil'!C181</f>
        <v>un</v>
      </c>
      <c r="F175" s="130">
        <f>'Obra Civil'!G181</f>
        <v>18.149999999999999</v>
      </c>
      <c r="G175" s="131">
        <f>'Obra Civil'!D181</f>
        <v>8</v>
      </c>
      <c r="H175" s="132">
        <v>0</v>
      </c>
      <c r="I175" s="132">
        <v>8</v>
      </c>
      <c r="J175" s="132">
        <f>F175*G175</f>
        <v>145.19999999999999</v>
      </c>
      <c r="K175" s="132">
        <f>H175*F175</f>
        <v>0</v>
      </c>
      <c r="L175" s="133">
        <f t="shared" si="23"/>
        <v>145.19999999999999</v>
      </c>
      <c r="M175" s="142">
        <f>'B01'!K175+'B02'!K175+'B03'!K175+'B04'!K175+'B0 5'!K175+'B06'!K175+'B07'!K175+'B08'!K175+'B09'!K175+'B10'!K175+'B11'!K175</f>
        <v>145.19999999999999</v>
      </c>
    </row>
    <row r="176" spans="1:13">
      <c r="A176" s="128" t="str">
        <f>'Obra Civil'!A182</f>
        <v>13.5.5.5</v>
      </c>
      <c r="B176" s="271" t="str">
        <f>'Obra Civil'!B182</f>
        <v>Derivação "L" de 59 mm conforme detalhe de projeto</v>
      </c>
      <c r="C176" s="272"/>
      <c r="D176" s="273"/>
      <c r="E176" s="129" t="str">
        <f>'Obra Civil'!C182</f>
        <v>un</v>
      </c>
      <c r="F176" s="130">
        <f>'Obra Civil'!G182</f>
        <v>16.34</v>
      </c>
      <c r="G176" s="131">
        <f>'Obra Civil'!D182</f>
        <v>3</v>
      </c>
      <c r="H176" s="132">
        <v>0</v>
      </c>
      <c r="I176" s="132">
        <v>3</v>
      </c>
      <c r="J176" s="132">
        <f>F176*G176</f>
        <v>49.019999999999996</v>
      </c>
      <c r="K176" s="132">
        <f>H176*F176</f>
        <v>0</v>
      </c>
      <c r="L176" s="133">
        <f t="shared" si="23"/>
        <v>49.019999999999996</v>
      </c>
      <c r="M176" s="142">
        <f>'B01'!K176+'B02'!K176+'B03'!K176+'B04'!K176+'B0 5'!K176+'B06'!K176+'B07'!K176+'B08'!K176+'B09'!K176+'B10'!K176+'B11'!K176</f>
        <v>49.019999999999996</v>
      </c>
    </row>
    <row r="177" spans="1:13">
      <c r="A177" s="128" t="str">
        <f>'Obra Civil'!A183</f>
        <v>13.5.6</v>
      </c>
      <c r="B177" s="271" t="str">
        <f>'Obra Civil'!B183</f>
        <v>ELETRODUTOS E ACESSÓRIOS</v>
      </c>
      <c r="C177" s="272"/>
      <c r="D177" s="273"/>
      <c r="E177" s="129"/>
      <c r="F177" s="130"/>
      <c r="G177" s="131"/>
      <c r="H177" s="132">
        <v>0</v>
      </c>
      <c r="I177" s="132"/>
      <c r="J177" s="132"/>
      <c r="K177" s="132"/>
      <c r="L177" s="133">
        <f t="shared" si="23"/>
        <v>0</v>
      </c>
      <c r="M177" s="142">
        <f>'B01'!K177+'B02'!K177+'B03'!K177+'B04'!K177+'B0 5'!K177+'B06'!K177+'B07'!K177+'B08'!K177+'B09'!K177+'B10'!K177+'B11'!K177</f>
        <v>0</v>
      </c>
    </row>
    <row r="178" spans="1:13">
      <c r="A178" s="128" t="str">
        <f>'Obra Civil'!A184</f>
        <v>13.5.6.1</v>
      </c>
      <c r="B178" s="271" t="str">
        <f>'Obra Civil'!B184</f>
        <v>Eletroduto  Ø100mm, inclusive curvas</v>
      </c>
      <c r="C178" s="272"/>
      <c r="D178" s="273"/>
      <c r="E178" s="129" t="str">
        <f>'Obra Civil'!C184</f>
        <v>m</v>
      </c>
      <c r="F178" s="130">
        <f>'Obra Civil'!G184</f>
        <v>26.32</v>
      </c>
      <c r="G178" s="131">
        <f>'Obra Civil'!D184</f>
        <v>22</v>
      </c>
      <c r="H178" s="132">
        <v>0</v>
      </c>
      <c r="I178" s="132">
        <v>22</v>
      </c>
      <c r="J178" s="132">
        <f>F178*G178</f>
        <v>579.04</v>
      </c>
      <c r="K178" s="132">
        <f>H178*F178</f>
        <v>0</v>
      </c>
      <c r="L178" s="133">
        <f t="shared" si="23"/>
        <v>579.04</v>
      </c>
      <c r="M178" s="142">
        <f>'B01'!K178+'B02'!K178+'B03'!K178+'B04'!K178+'B0 5'!K178+'B06'!K178+'B07'!K178+'B08'!K178+'B09'!K178+'B10'!K178+'B11'!K178</f>
        <v>579.04</v>
      </c>
    </row>
    <row r="179" spans="1:13">
      <c r="A179" s="128" t="str">
        <f>'Obra Civil'!A185</f>
        <v>13.5.6.2</v>
      </c>
      <c r="B179" s="271" t="str">
        <f>'Obra Civil'!B185</f>
        <v>Eletroduto  Ø59mm, inclusive curvas</v>
      </c>
      <c r="C179" s="272"/>
      <c r="D179" s="273"/>
      <c r="E179" s="129" t="str">
        <f>'Obra Civil'!C185</f>
        <v>m</v>
      </c>
      <c r="F179" s="130">
        <f>'Obra Civil'!G185</f>
        <v>14.31</v>
      </c>
      <c r="G179" s="131">
        <f>'Obra Civil'!D185</f>
        <v>61</v>
      </c>
      <c r="H179" s="132">
        <v>0</v>
      </c>
      <c r="I179" s="132">
        <v>61</v>
      </c>
      <c r="J179" s="132">
        <f>F179*G179</f>
        <v>872.91000000000008</v>
      </c>
      <c r="K179" s="132">
        <f>H179*F179</f>
        <v>0</v>
      </c>
      <c r="L179" s="133">
        <f t="shared" si="23"/>
        <v>872.91000000000008</v>
      </c>
      <c r="M179" s="142">
        <f>'B01'!K179+'B02'!K179+'B03'!K179+'B04'!K179+'B0 5'!K179+'B06'!K179+'B07'!K179+'B08'!K179+'B09'!K179+'B10'!K179+'B11'!K179</f>
        <v>872.91000000000008</v>
      </c>
    </row>
    <row r="180" spans="1:13">
      <c r="A180" s="143" t="str">
        <f>'Obra Civil'!A187</f>
        <v>14.0</v>
      </c>
      <c r="B180" s="268" t="str">
        <f>'Obra Civil'!B187</f>
        <v xml:space="preserve">INSTALAÇÃO HIDRÁULICA </v>
      </c>
      <c r="C180" s="269"/>
      <c r="D180" s="270"/>
      <c r="E180" s="146"/>
      <c r="F180" s="147"/>
      <c r="G180" s="148"/>
      <c r="H180" s="149"/>
      <c r="I180" s="149"/>
      <c r="J180" s="149"/>
      <c r="K180" s="149"/>
      <c r="L180" s="150">
        <f t="shared" si="23"/>
        <v>0</v>
      </c>
      <c r="M180" s="142">
        <f>'B01'!K180+'B02'!K180+'B03'!K180+'B04'!K180+'B0 5'!K180+'B06'!K180+'B07'!K180+'B08'!K180+'B09'!K180+'B10'!K180+'B11'!K180</f>
        <v>0</v>
      </c>
    </row>
    <row r="181" spans="1:13">
      <c r="A181" s="128" t="str">
        <f>'Obra Civil'!A188</f>
        <v>14.1</v>
      </c>
      <c r="B181" s="271" t="str">
        <f>'Obra Civil'!B188</f>
        <v>TUBULAÇÕES E CONEXÕES DE PVC RÍGIDO</v>
      </c>
      <c r="C181" s="272"/>
      <c r="D181" s="273"/>
      <c r="E181" s="129"/>
      <c r="F181" s="130"/>
      <c r="G181" s="131"/>
      <c r="H181" s="132"/>
      <c r="I181" s="132"/>
      <c r="J181" s="132"/>
      <c r="K181" s="132"/>
      <c r="L181" s="133">
        <f t="shared" si="23"/>
        <v>0</v>
      </c>
      <c r="M181" s="142">
        <f>'B01'!K181+'B02'!K181+'B03'!K181+'B04'!K181+'B0 5'!K181+'B06'!K181+'B07'!K181+'B08'!K181+'B09'!K181+'B10'!K181+'B11'!K181</f>
        <v>0</v>
      </c>
    </row>
    <row r="182" spans="1:13">
      <c r="A182" s="128" t="str">
        <f>'Obra Civil'!A189</f>
        <v>14.1.1</v>
      </c>
      <c r="B182" s="271" t="str">
        <f>'Obra Civil'!B189</f>
        <v>Chuveiro eletrico sendo chuveiro de plastico - 110 e 220 V</v>
      </c>
      <c r="C182" s="272"/>
      <c r="D182" s="273"/>
      <c r="E182" s="129" t="str">
        <f>'Obra Civil'!C189</f>
        <v>un</v>
      </c>
      <c r="F182" s="130">
        <f>'Obra Civil'!G189</f>
        <v>35.11</v>
      </c>
      <c r="G182" s="131">
        <f>'Obra Civil'!D189</f>
        <v>12</v>
      </c>
      <c r="H182" s="132">
        <v>0</v>
      </c>
      <c r="I182" s="132">
        <v>0</v>
      </c>
      <c r="J182" s="132">
        <f t="shared" ref="J182:J202" si="30">F182*G182</f>
        <v>421.32</v>
      </c>
      <c r="K182" s="132">
        <f t="shared" ref="K182:K202" si="31">H182*F182</f>
        <v>0</v>
      </c>
      <c r="L182" s="133">
        <f t="shared" si="23"/>
        <v>0</v>
      </c>
      <c r="M182" s="142">
        <f>'B01'!K182+'B02'!K182+'B03'!K182+'B04'!K182+'B0 5'!K182+'B06'!K182+'B07'!K182+'B08'!K182+'B09'!K182+'B10'!K182+'B11'!K182</f>
        <v>0</v>
      </c>
    </row>
    <row r="183" spans="1:13">
      <c r="A183" s="128" t="str">
        <f>'Obra Civil'!A190</f>
        <v>14.1.2</v>
      </c>
      <c r="B183" s="271" t="str">
        <f>'Obra Civil'!B190</f>
        <v>Registro de gaveta bruto, diâmetro 1"</v>
      </c>
      <c r="C183" s="272"/>
      <c r="D183" s="273"/>
      <c r="E183" s="129" t="str">
        <f>'Obra Civil'!C190</f>
        <v>un</v>
      </c>
      <c r="F183" s="130">
        <f>'Obra Civil'!G190</f>
        <v>34.11</v>
      </c>
      <c r="G183" s="131">
        <f>'Obra Civil'!D190</f>
        <v>2</v>
      </c>
      <c r="H183" s="132">
        <v>0</v>
      </c>
      <c r="I183" s="132">
        <v>2</v>
      </c>
      <c r="J183" s="132">
        <f t="shared" si="30"/>
        <v>68.22</v>
      </c>
      <c r="K183" s="132">
        <f t="shared" si="31"/>
        <v>0</v>
      </c>
      <c r="L183" s="133">
        <f t="shared" si="23"/>
        <v>68.22</v>
      </c>
      <c r="M183" s="142">
        <f>'B01'!K183+'B02'!K183+'B03'!K183+'B04'!K183+'B0 5'!K183+'B06'!K183+'B07'!K183+'B08'!K183+'B09'!K183+'B10'!K183+'B11'!K183</f>
        <v>68.22</v>
      </c>
    </row>
    <row r="184" spans="1:13">
      <c r="A184" s="128" t="str">
        <f>'Obra Civil'!A191</f>
        <v>14.1.3</v>
      </c>
      <c r="B184" s="271" t="str">
        <f>'Obra Civil'!B191</f>
        <v>Registro de gaveta bruto, diâmetro 1.1/4"</v>
      </c>
      <c r="C184" s="272"/>
      <c r="D184" s="273"/>
      <c r="E184" s="129" t="str">
        <f>'Obra Civil'!C191</f>
        <v>un</v>
      </c>
      <c r="F184" s="130">
        <f>'Obra Civil'!G191</f>
        <v>45.18</v>
      </c>
      <c r="G184" s="131">
        <f>'Obra Civil'!D191</f>
        <v>1</v>
      </c>
      <c r="H184" s="132">
        <v>0</v>
      </c>
      <c r="I184" s="132">
        <v>1</v>
      </c>
      <c r="J184" s="132">
        <f t="shared" si="30"/>
        <v>45.18</v>
      </c>
      <c r="K184" s="132">
        <f t="shared" si="31"/>
        <v>0</v>
      </c>
      <c r="L184" s="133">
        <f t="shared" si="23"/>
        <v>45.18</v>
      </c>
      <c r="M184" s="142">
        <f>'B01'!K184+'B02'!K184+'B03'!K184+'B04'!K184+'B0 5'!K184+'B06'!K184+'B07'!K184+'B08'!K184+'B09'!K184+'B10'!K184+'B11'!K184</f>
        <v>45.18</v>
      </c>
    </row>
    <row r="185" spans="1:13">
      <c r="A185" s="128" t="str">
        <f>'Obra Civil'!A192</f>
        <v>14.1.4</v>
      </c>
      <c r="B185" s="271" t="str">
        <f>'Obra Civil'!B192</f>
        <v>Registro de gaveta bruto, diâmetro 1.1/2"</v>
      </c>
      <c r="C185" s="272"/>
      <c r="D185" s="273"/>
      <c r="E185" s="129" t="str">
        <f>'Obra Civil'!C192</f>
        <v>un</v>
      </c>
      <c r="F185" s="130">
        <f>'Obra Civil'!G192</f>
        <v>51.09</v>
      </c>
      <c r="G185" s="131">
        <f>'Obra Civil'!D192</f>
        <v>4</v>
      </c>
      <c r="H185" s="132">
        <v>0</v>
      </c>
      <c r="I185" s="132">
        <v>4</v>
      </c>
      <c r="J185" s="132">
        <f t="shared" si="30"/>
        <v>204.36</v>
      </c>
      <c r="K185" s="132">
        <f t="shared" si="31"/>
        <v>0</v>
      </c>
      <c r="L185" s="133">
        <f t="shared" si="23"/>
        <v>204.36</v>
      </c>
      <c r="M185" s="142">
        <f>'B01'!K185+'B02'!K185+'B03'!K185+'B04'!K185+'B0 5'!K185+'B06'!K185+'B07'!K185+'B08'!K185+'B09'!K185+'B10'!K185+'B11'!K185</f>
        <v>204.36</v>
      </c>
    </row>
    <row r="186" spans="1:13">
      <c r="A186" s="128" t="str">
        <f>'Obra Civil'!A193</f>
        <v>14.1.5</v>
      </c>
      <c r="B186" s="271" t="str">
        <f>'Obra Civil'!B193</f>
        <v>Registro de gaveta bruto, diâmetro 2.1/2"</v>
      </c>
      <c r="C186" s="272"/>
      <c r="D186" s="273"/>
      <c r="E186" s="129" t="str">
        <f>'Obra Civil'!C193</f>
        <v>un</v>
      </c>
      <c r="F186" s="130">
        <f>'Obra Civil'!G193</f>
        <v>165.23</v>
      </c>
      <c r="G186" s="131">
        <f>'Obra Civil'!D193</f>
        <v>1</v>
      </c>
      <c r="H186" s="132">
        <v>0</v>
      </c>
      <c r="I186" s="132">
        <v>1</v>
      </c>
      <c r="J186" s="132">
        <f t="shared" si="30"/>
        <v>165.23</v>
      </c>
      <c r="K186" s="132">
        <f t="shared" si="31"/>
        <v>0</v>
      </c>
      <c r="L186" s="133">
        <f t="shared" si="23"/>
        <v>165.23</v>
      </c>
      <c r="M186" s="142">
        <f>'B01'!K186+'B02'!K186+'B03'!K186+'B04'!K186+'B0 5'!K186+'B06'!K186+'B07'!K186+'B08'!K186+'B09'!K186+'B10'!K186+'B11'!K186</f>
        <v>165.23</v>
      </c>
    </row>
    <row r="187" spans="1:13">
      <c r="A187" s="128" t="str">
        <f>'Obra Civil'!A194</f>
        <v>14.1.6</v>
      </c>
      <c r="B187" s="271" t="str">
        <f>'Obra Civil'!B194</f>
        <v>Registro de gaveta com canopla, diâmetro 1.1/2"</v>
      </c>
      <c r="C187" s="272"/>
      <c r="D187" s="273"/>
      <c r="E187" s="129" t="str">
        <f>'Obra Civil'!C194</f>
        <v>un</v>
      </c>
      <c r="F187" s="130">
        <f>'Obra Civil'!G194</f>
        <v>109.99</v>
      </c>
      <c r="G187" s="131">
        <f>'Obra Civil'!D194</f>
        <v>8</v>
      </c>
      <c r="H187" s="132">
        <v>0</v>
      </c>
      <c r="I187" s="132">
        <v>4</v>
      </c>
      <c r="J187" s="132">
        <f t="shared" si="30"/>
        <v>879.92</v>
      </c>
      <c r="K187" s="132">
        <f t="shared" si="31"/>
        <v>0</v>
      </c>
      <c r="L187" s="133">
        <f t="shared" si="23"/>
        <v>439.96</v>
      </c>
      <c r="M187" s="142">
        <f>'B01'!K187+'B02'!K187+'B03'!K187+'B04'!K187+'B0 5'!K187+'B06'!K187+'B07'!K187+'B08'!K187+'B09'!K187+'B10'!K187+'B11'!K187</f>
        <v>439.96</v>
      </c>
    </row>
    <row r="188" spans="1:13">
      <c r="A188" s="128" t="str">
        <f>'Obra Civil'!A195</f>
        <v>14.1.7</v>
      </c>
      <c r="B188" s="271" t="str">
        <f>'Obra Civil'!B195</f>
        <v>Registro de gaveta com canopla, diâmetro 3/4"</v>
      </c>
      <c r="C188" s="272"/>
      <c r="D188" s="273"/>
      <c r="E188" s="129" t="str">
        <f>'Obra Civil'!C195</f>
        <v>un</v>
      </c>
      <c r="F188" s="130">
        <f>'Obra Civil'!G195</f>
        <v>49.81</v>
      </c>
      <c r="G188" s="131">
        <f>'Obra Civil'!D195</f>
        <v>23</v>
      </c>
      <c r="H188" s="132">
        <v>0</v>
      </c>
      <c r="I188" s="132">
        <v>10</v>
      </c>
      <c r="J188" s="132">
        <f t="shared" si="30"/>
        <v>1145.6300000000001</v>
      </c>
      <c r="K188" s="132">
        <f t="shared" si="31"/>
        <v>0</v>
      </c>
      <c r="L188" s="133">
        <f t="shared" si="23"/>
        <v>498.1</v>
      </c>
      <c r="M188" s="142">
        <f>'B01'!K188+'B02'!K188+'B03'!K188+'B04'!K188+'B0 5'!K188+'B06'!K188+'B07'!K188+'B08'!K188+'B09'!K188+'B10'!K188+'B11'!K188</f>
        <v>498.1</v>
      </c>
    </row>
    <row r="189" spans="1:13">
      <c r="A189" s="128" t="str">
        <f>'Obra Civil'!A196</f>
        <v>14.1.8</v>
      </c>
      <c r="B189" s="271" t="str">
        <f>'Obra Civil'!B196</f>
        <v>Registro de pressão com canopla p/ chuveiro, diâmetro 3/4"</v>
      </c>
      <c r="C189" s="272"/>
      <c r="D189" s="273"/>
      <c r="E189" s="129" t="str">
        <f>'Obra Civil'!C196</f>
        <v>un</v>
      </c>
      <c r="F189" s="130">
        <f>'Obra Civil'!G196</f>
        <v>65.38</v>
      </c>
      <c r="G189" s="131">
        <f>'Obra Civil'!D196</f>
        <v>12</v>
      </c>
      <c r="H189" s="132">
        <v>0</v>
      </c>
      <c r="I189" s="132">
        <v>6</v>
      </c>
      <c r="J189" s="132">
        <f t="shared" si="30"/>
        <v>784.56</v>
      </c>
      <c r="K189" s="132">
        <f t="shared" si="31"/>
        <v>0</v>
      </c>
      <c r="L189" s="133">
        <f t="shared" ref="L189:L252" si="32">I189*F189</f>
        <v>392.28</v>
      </c>
      <c r="M189" s="142">
        <f>'B01'!K189+'B02'!K189+'B03'!K189+'B04'!K189+'B0 5'!K189+'B06'!K189+'B07'!K189+'B08'!K189+'B09'!K189+'B10'!K189+'B11'!K189</f>
        <v>392.28</v>
      </c>
    </row>
    <row r="190" spans="1:13">
      <c r="A190" s="128" t="str">
        <f>'Obra Civil'!A197</f>
        <v>14.1.9</v>
      </c>
      <c r="B190" s="271" t="str">
        <f>'Obra Civil'!B197</f>
        <v>Tubo PVC soldável diâmetro 25 mm, inclusive conexões</v>
      </c>
      <c r="C190" s="272"/>
      <c r="D190" s="273"/>
      <c r="E190" s="129" t="str">
        <f>'Obra Civil'!C197</f>
        <v>m</v>
      </c>
      <c r="F190" s="130">
        <f>'Obra Civil'!G197</f>
        <v>2.44</v>
      </c>
      <c r="G190" s="131">
        <f>'Obra Civil'!D197</f>
        <v>179</v>
      </c>
      <c r="H190" s="132">
        <v>0</v>
      </c>
      <c r="I190" s="132">
        <v>179</v>
      </c>
      <c r="J190" s="132">
        <f t="shared" si="30"/>
        <v>436.76</v>
      </c>
      <c r="K190" s="132">
        <f t="shared" si="31"/>
        <v>0</v>
      </c>
      <c r="L190" s="133">
        <f t="shared" si="32"/>
        <v>436.76</v>
      </c>
      <c r="M190" s="142">
        <f>'B01'!K190+'B02'!K190+'B03'!K190+'B04'!K190+'B0 5'!K190+'B06'!K190+'B07'!K190+'B08'!K190+'B09'!K190+'B10'!K190+'B11'!K190</f>
        <v>436.76</v>
      </c>
    </row>
    <row r="191" spans="1:13">
      <c r="A191" s="128" t="str">
        <f>'Obra Civil'!A198</f>
        <v>14.1.10</v>
      </c>
      <c r="B191" s="271" t="str">
        <f>'Obra Civil'!B198</f>
        <v>Tubo PVC soldável classe 15, diâmetro 50 mm, inclusive conexões</v>
      </c>
      <c r="C191" s="272"/>
      <c r="D191" s="273"/>
      <c r="E191" s="129" t="str">
        <f>'Obra Civil'!C198</f>
        <v>m</v>
      </c>
      <c r="F191" s="130">
        <f>'Obra Civil'!G198</f>
        <v>8.16</v>
      </c>
      <c r="G191" s="131">
        <f>'Obra Civil'!D198</f>
        <v>128.30000000000001</v>
      </c>
      <c r="H191" s="132">
        <v>0</v>
      </c>
      <c r="I191" s="132">
        <v>128.30000000000001</v>
      </c>
      <c r="J191" s="132">
        <f t="shared" si="30"/>
        <v>1046.9280000000001</v>
      </c>
      <c r="K191" s="132">
        <f t="shared" si="31"/>
        <v>0</v>
      </c>
      <c r="L191" s="133">
        <f t="shared" si="32"/>
        <v>1046.9280000000001</v>
      </c>
      <c r="M191" s="142">
        <f>'B01'!K191+'B02'!K191+'B03'!K191+'B04'!K191+'B0 5'!K191+'B06'!K191+'B07'!K191+'B08'!K191+'B09'!K191+'B10'!K191+'B11'!K191</f>
        <v>1046.9280000000001</v>
      </c>
    </row>
    <row r="192" spans="1:13">
      <c r="A192" s="128" t="str">
        <f>'Obra Civil'!A199</f>
        <v>14.1.11</v>
      </c>
      <c r="B192" s="271" t="str">
        <f>'Obra Civil'!B199</f>
        <v>Tubo PVC soldável classe 15, diâmetro 75mm, inclusive conexões</v>
      </c>
      <c r="C192" s="272"/>
      <c r="D192" s="273"/>
      <c r="E192" s="129" t="str">
        <f>'Obra Civil'!C199</f>
        <v>m</v>
      </c>
      <c r="F192" s="130">
        <f>'Obra Civil'!G199</f>
        <v>23.27</v>
      </c>
      <c r="G192" s="131">
        <f>'Obra Civil'!D199</f>
        <v>60</v>
      </c>
      <c r="H192" s="132">
        <v>0</v>
      </c>
      <c r="I192" s="132">
        <v>60</v>
      </c>
      <c r="J192" s="132">
        <f t="shared" si="30"/>
        <v>1396.2</v>
      </c>
      <c r="K192" s="132">
        <f t="shared" si="31"/>
        <v>0</v>
      </c>
      <c r="L192" s="133">
        <f t="shared" si="32"/>
        <v>1396.2</v>
      </c>
      <c r="M192" s="142">
        <f>'B01'!K192+'B02'!K192+'B03'!K192+'B04'!K192+'B0 5'!K192+'B06'!K192+'B07'!K192+'B08'!K192+'B09'!K192+'B10'!K192+'B11'!K192</f>
        <v>1396.2</v>
      </c>
    </row>
    <row r="193" spans="1:13">
      <c r="A193" s="128" t="str">
        <f>'Obra Civil'!A200</f>
        <v>14.1.12</v>
      </c>
      <c r="B193" s="271" t="str">
        <f>'Obra Civil'!B200</f>
        <v>Válvula de descarga p/ vaso sanitário de 1.1/2"</v>
      </c>
      <c r="C193" s="272"/>
      <c r="D193" s="273"/>
      <c r="E193" s="129" t="str">
        <f>'Obra Civil'!C200</f>
        <v>un</v>
      </c>
      <c r="F193" s="130">
        <f>'Obra Civil'!G200</f>
        <v>91.97</v>
      </c>
      <c r="G193" s="131">
        <f>'Obra Civil'!D200</f>
        <v>15</v>
      </c>
      <c r="H193" s="132">
        <v>0</v>
      </c>
      <c r="I193" s="132">
        <v>0</v>
      </c>
      <c r="J193" s="132">
        <f t="shared" si="30"/>
        <v>1379.55</v>
      </c>
      <c r="K193" s="132">
        <f t="shared" si="31"/>
        <v>0</v>
      </c>
      <c r="L193" s="133">
        <f t="shared" si="32"/>
        <v>0</v>
      </c>
      <c r="M193" s="142">
        <f>'B01'!K193+'B02'!K193+'B03'!K193+'B04'!K193+'B0 5'!K193+'B06'!K193+'B07'!K193+'B08'!K193+'B09'!K193+'B10'!K193+'B11'!K193</f>
        <v>0</v>
      </c>
    </row>
    <row r="194" spans="1:13">
      <c r="A194" s="128" t="str">
        <f>'Obra Civil'!A201</f>
        <v>14.1.13</v>
      </c>
      <c r="B194" s="271" t="str">
        <f>'Obra Civil'!B201</f>
        <v>Válvula de pé com crivo, 1.1/2"</v>
      </c>
      <c r="C194" s="272"/>
      <c r="D194" s="273"/>
      <c r="E194" s="129" t="str">
        <f>'Obra Civil'!C201</f>
        <v>un</v>
      </c>
      <c r="F194" s="130">
        <f>'Obra Civil'!G201</f>
        <v>78.349999999999994</v>
      </c>
      <c r="G194" s="131">
        <f>'Obra Civil'!D201</f>
        <v>1</v>
      </c>
      <c r="H194" s="132">
        <v>0</v>
      </c>
      <c r="I194" s="132">
        <v>0</v>
      </c>
      <c r="J194" s="132">
        <f t="shared" si="30"/>
        <v>78.349999999999994</v>
      </c>
      <c r="K194" s="132">
        <f t="shared" si="31"/>
        <v>0</v>
      </c>
      <c r="L194" s="133">
        <f t="shared" si="32"/>
        <v>0</v>
      </c>
      <c r="M194" s="142">
        <f>'B01'!K194+'B02'!K194+'B03'!K194+'B04'!K194+'B0 5'!K194+'B06'!K194+'B07'!K194+'B08'!K194+'B09'!K194+'B10'!K194+'B11'!K194</f>
        <v>0</v>
      </c>
    </row>
    <row r="195" spans="1:13">
      <c r="A195" s="128" t="str">
        <f>'Obra Civil'!A202</f>
        <v>14.1.14</v>
      </c>
      <c r="B195" s="271" t="str">
        <f>'Obra Civil'!B202</f>
        <v>Caixa d'água pré-fabricada capacidade 10.000 litros</v>
      </c>
      <c r="C195" s="272"/>
      <c r="D195" s="273"/>
      <c r="E195" s="129" t="str">
        <f>'Obra Civil'!C202</f>
        <v>un</v>
      </c>
      <c r="F195" s="130">
        <f>'Obra Civil'!G202</f>
        <v>1674.25</v>
      </c>
      <c r="G195" s="131">
        <f>'Obra Civil'!D202</f>
        <v>1</v>
      </c>
      <c r="H195" s="132">
        <v>1</v>
      </c>
      <c r="I195" s="132">
        <v>1</v>
      </c>
      <c r="J195" s="132">
        <f t="shared" si="30"/>
        <v>1674.25</v>
      </c>
      <c r="K195" s="132">
        <f t="shared" si="31"/>
        <v>1674.25</v>
      </c>
      <c r="L195" s="133">
        <f t="shared" si="32"/>
        <v>1674.25</v>
      </c>
      <c r="M195" s="142">
        <f>'B01'!K195+'B02'!K195+'B03'!K195+'B04'!K195+'B0 5'!K195+'B06'!K195+'B07'!K195+'B08'!K195+'B09'!K195+'B10'!K195+'B11'!K195</f>
        <v>1674.25</v>
      </c>
    </row>
    <row r="196" spans="1:13">
      <c r="A196" s="128" t="str">
        <f>'Obra Civil'!A203</f>
        <v>14.1.15</v>
      </c>
      <c r="B196" s="271" t="str">
        <f>'Obra Civil'!B203</f>
        <v>Torneira de bóia, diâmetro 25mm</v>
      </c>
      <c r="C196" s="272"/>
      <c r="D196" s="273"/>
      <c r="E196" s="129" t="str">
        <f>'Obra Civil'!C203</f>
        <v>un</v>
      </c>
      <c r="F196" s="130">
        <f>'Obra Civil'!G203</f>
        <v>19.350000000000001</v>
      </c>
      <c r="G196" s="131">
        <f>'Obra Civil'!D203</f>
        <v>1</v>
      </c>
      <c r="H196" s="132">
        <v>0</v>
      </c>
      <c r="I196" s="132">
        <v>0</v>
      </c>
      <c r="J196" s="132">
        <f t="shared" si="30"/>
        <v>19.350000000000001</v>
      </c>
      <c r="K196" s="132">
        <f t="shared" si="31"/>
        <v>0</v>
      </c>
      <c r="L196" s="133">
        <f t="shared" si="32"/>
        <v>0</v>
      </c>
      <c r="M196" s="142">
        <f>'B01'!K196+'B02'!K196+'B03'!K196+'B04'!K196+'B0 5'!K196+'B06'!K196+'B07'!K196+'B08'!K196+'B09'!K196+'B10'!K196+'B11'!K196</f>
        <v>0</v>
      </c>
    </row>
    <row r="197" spans="1:13">
      <c r="A197" s="128" t="str">
        <f>'Obra Civil'!A204</f>
        <v>14.1.16</v>
      </c>
      <c r="B197" s="271" t="str">
        <f>'Obra Civil'!B204</f>
        <v>Tubo de descarga VDE, série normal, diâmetro 38 mm</v>
      </c>
      <c r="C197" s="272"/>
      <c r="D197" s="273"/>
      <c r="E197" s="129" t="str">
        <f>'Obra Civil'!C204</f>
        <v>m</v>
      </c>
      <c r="F197" s="130">
        <f>'Obra Civil'!G204</f>
        <v>4.55</v>
      </c>
      <c r="G197" s="131">
        <f>'Obra Civil'!D204</f>
        <v>24</v>
      </c>
      <c r="H197" s="132">
        <v>0</v>
      </c>
      <c r="I197" s="132">
        <v>24</v>
      </c>
      <c r="J197" s="132">
        <f t="shared" si="30"/>
        <v>109.19999999999999</v>
      </c>
      <c r="K197" s="132">
        <f t="shared" si="31"/>
        <v>0</v>
      </c>
      <c r="L197" s="133">
        <f t="shared" si="32"/>
        <v>109.19999999999999</v>
      </c>
      <c r="M197" s="142">
        <f>'B01'!K197+'B02'!K197+'B03'!K197+'B04'!K197+'B0 5'!K197+'B06'!K197+'B07'!K197+'B08'!K197+'B09'!K197+'B10'!K197+'B11'!K197</f>
        <v>109.19999999999999</v>
      </c>
    </row>
    <row r="198" spans="1:13">
      <c r="A198" s="128" t="str">
        <f>'Obra Civil'!A205</f>
        <v>14.1.17</v>
      </c>
      <c r="B198" s="271" t="str">
        <f>'Obra Civil'!B205</f>
        <v>Válvula de retenção com portinhola de bronze, 1"</v>
      </c>
      <c r="C198" s="272"/>
      <c r="D198" s="273"/>
      <c r="E198" s="129" t="str">
        <f>'Obra Civil'!C205</f>
        <v>un</v>
      </c>
      <c r="F198" s="130">
        <f>'Obra Civil'!G205</f>
        <v>47.45</v>
      </c>
      <c r="G198" s="131">
        <f>'Obra Civil'!D205</f>
        <v>1</v>
      </c>
      <c r="H198" s="132">
        <v>0</v>
      </c>
      <c r="I198" s="132">
        <v>0</v>
      </c>
      <c r="J198" s="132">
        <f t="shared" si="30"/>
        <v>47.45</v>
      </c>
      <c r="K198" s="132">
        <f t="shared" si="31"/>
        <v>0</v>
      </c>
      <c r="L198" s="133">
        <f t="shared" si="32"/>
        <v>0</v>
      </c>
      <c r="M198" s="142">
        <f>'B01'!K198+'B02'!K198+'B03'!K198+'B04'!K198+'B0 5'!K198+'B06'!K198+'B07'!K198+'B08'!K198+'B09'!K198+'B10'!K198+'B11'!K198</f>
        <v>0</v>
      </c>
    </row>
    <row r="199" spans="1:13">
      <c r="A199" s="128" t="str">
        <f>'Obra Civil'!A206</f>
        <v>14.1.18</v>
      </c>
      <c r="B199" s="271" t="str">
        <f>'Obra Civil'!B206</f>
        <v>Caixa em alvenaria 30x30 cm - CRG e CTD</v>
      </c>
      <c r="C199" s="272"/>
      <c r="D199" s="273"/>
      <c r="E199" s="129" t="str">
        <f>'Obra Civil'!C206</f>
        <v>un</v>
      </c>
      <c r="F199" s="130">
        <f>'Obra Civil'!G206</f>
        <v>68.959999999999994</v>
      </c>
      <c r="G199" s="131">
        <f>'Obra Civil'!D206</f>
        <v>2</v>
      </c>
      <c r="H199" s="132">
        <v>0</v>
      </c>
      <c r="I199" s="132">
        <v>2</v>
      </c>
      <c r="J199" s="132">
        <f t="shared" si="30"/>
        <v>137.91999999999999</v>
      </c>
      <c r="K199" s="132">
        <f t="shared" si="31"/>
        <v>0</v>
      </c>
      <c r="L199" s="133">
        <f t="shared" si="32"/>
        <v>137.91999999999999</v>
      </c>
      <c r="M199" s="142">
        <f>'B01'!K199+'B02'!K199+'B03'!K199+'B04'!K199+'B0 5'!K199+'B06'!K199+'B07'!K199+'B08'!K199+'B09'!K199+'B10'!K199+'B11'!K199</f>
        <v>137.91999999999999</v>
      </c>
    </row>
    <row r="200" spans="1:13">
      <c r="A200" s="128" t="str">
        <f>'Obra Civil'!A207</f>
        <v>14.1.19</v>
      </c>
      <c r="B200" s="271" t="str">
        <f>'Obra Civil'!B207</f>
        <v>Caixa em alvenaria 100x160 cm para bombas</v>
      </c>
      <c r="C200" s="272"/>
      <c r="D200" s="273"/>
      <c r="E200" s="129" t="str">
        <f>'Obra Civil'!C207</f>
        <v>un</v>
      </c>
      <c r="F200" s="130">
        <f>'Obra Civil'!G207</f>
        <v>235.89</v>
      </c>
      <c r="G200" s="131">
        <f>'Obra Civil'!D207</f>
        <v>1</v>
      </c>
      <c r="H200" s="132">
        <v>0</v>
      </c>
      <c r="I200" s="132">
        <v>1</v>
      </c>
      <c r="J200" s="132">
        <f t="shared" si="30"/>
        <v>235.89</v>
      </c>
      <c r="K200" s="132">
        <f t="shared" si="31"/>
        <v>0</v>
      </c>
      <c r="L200" s="133">
        <f t="shared" si="32"/>
        <v>235.89</v>
      </c>
      <c r="M200" s="142">
        <f>'B01'!K200+'B02'!K200+'B03'!K200+'B04'!K200+'B0 5'!K200+'B06'!K200+'B07'!K200+'B08'!K200+'B09'!K200+'B10'!K200+'B11'!K200</f>
        <v>235.89</v>
      </c>
    </row>
    <row r="201" spans="1:13">
      <c r="A201" s="128" t="str">
        <f>'Obra Civil'!A208</f>
        <v>14.1.20</v>
      </c>
      <c r="B201" s="271" t="str">
        <f>'Obra Civil'!B208</f>
        <v>Tampa de ferro fundido 30x30 cm - tipo leve</v>
      </c>
      <c r="C201" s="272"/>
      <c r="D201" s="273"/>
      <c r="E201" s="129" t="str">
        <f>'Obra Civil'!C208</f>
        <v>un</v>
      </c>
      <c r="F201" s="130">
        <f>'Obra Civil'!G208</f>
        <v>80.64</v>
      </c>
      <c r="G201" s="131">
        <f>'Obra Civil'!D208</f>
        <v>9</v>
      </c>
      <c r="H201" s="132">
        <v>0</v>
      </c>
      <c r="I201" s="132">
        <v>0</v>
      </c>
      <c r="J201" s="132">
        <f t="shared" si="30"/>
        <v>725.76</v>
      </c>
      <c r="K201" s="132">
        <f t="shared" si="31"/>
        <v>0</v>
      </c>
      <c r="L201" s="133">
        <f t="shared" si="32"/>
        <v>0</v>
      </c>
      <c r="M201" s="142">
        <f>'B01'!K201+'B02'!K201+'B03'!K201+'B04'!K201+'B0 5'!K201+'B06'!K201+'B07'!K201+'B08'!K201+'B09'!K201+'B10'!K201+'B11'!K201</f>
        <v>0</v>
      </c>
    </row>
    <row r="202" spans="1:13">
      <c r="A202" s="128" t="str">
        <f>'Obra Civil'!A209</f>
        <v>14.1.21</v>
      </c>
      <c r="B202" s="271" t="str">
        <f>'Obra Civil'!B209</f>
        <v>Tampa de ferro fundido 60x60 cm - tipo leve</v>
      </c>
      <c r="C202" s="272"/>
      <c r="D202" s="273"/>
      <c r="E202" s="129" t="str">
        <f>'Obra Civil'!C209</f>
        <v>un</v>
      </c>
      <c r="F202" s="130">
        <f>'Obra Civil'!G209</f>
        <v>189.23</v>
      </c>
      <c r="G202" s="131">
        <f>'Obra Civil'!D209</f>
        <v>2</v>
      </c>
      <c r="H202" s="132">
        <v>0</v>
      </c>
      <c r="I202" s="132">
        <v>0</v>
      </c>
      <c r="J202" s="132">
        <f t="shared" si="30"/>
        <v>378.46</v>
      </c>
      <c r="K202" s="132">
        <f t="shared" si="31"/>
        <v>0</v>
      </c>
      <c r="L202" s="133">
        <f t="shared" si="32"/>
        <v>0</v>
      </c>
      <c r="M202" s="142">
        <f>'B01'!K202+'B02'!K202+'B03'!K202+'B04'!K202+'B0 5'!K202+'B06'!K202+'B07'!K202+'B08'!K202+'B09'!K202+'B10'!K202+'B11'!K202</f>
        <v>0</v>
      </c>
    </row>
    <row r="203" spans="1:13">
      <c r="A203" s="128" t="str">
        <f>'Obra Civil'!A210</f>
        <v>14.2</v>
      </c>
      <c r="B203" s="271" t="str">
        <f>'Obra Civil'!B210</f>
        <v>TUBULAÇÕES E CONEXÕES DE FERRO  GALVANIZADO</v>
      </c>
      <c r="C203" s="272"/>
      <c r="D203" s="273"/>
      <c r="E203" s="129"/>
      <c r="F203" s="130"/>
      <c r="G203" s="131"/>
      <c r="H203" s="132"/>
      <c r="I203" s="132"/>
      <c r="J203" s="132"/>
      <c r="K203" s="132"/>
      <c r="L203" s="133">
        <f t="shared" si="32"/>
        <v>0</v>
      </c>
      <c r="M203" s="142">
        <f>'B01'!K203+'B02'!K203+'B03'!K203+'B04'!K203+'B0 5'!K203+'B06'!K203+'B07'!K203+'B08'!K203+'B09'!K203+'B10'!K203+'B11'!K203</f>
        <v>0</v>
      </c>
    </row>
    <row r="204" spans="1:13">
      <c r="A204" s="128" t="str">
        <f>'Obra Civil'!A211</f>
        <v>14.2.1</v>
      </c>
      <c r="B204" s="271" t="str">
        <f>'Obra Civil'!B211</f>
        <v>Tubo FG roscável, diâmetro 1.1/2" (50 mm), inclusive conexões</v>
      </c>
      <c r="C204" s="272"/>
      <c r="D204" s="273"/>
      <c r="E204" s="129" t="str">
        <f>'Obra Civil'!C211</f>
        <v>m</v>
      </c>
      <c r="F204" s="130">
        <f>'Obra Civil'!G211</f>
        <v>33.67</v>
      </c>
      <c r="G204" s="131">
        <f>'Obra Civil'!D211</f>
        <v>12</v>
      </c>
      <c r="H204" s="132">
        <v>0</v>
      </c>
      <c r="I204" s="132">
        <v>12</v>
      </c>
      <c r="J204" s="132">
        <f>F204*G204</f>
        <v>404.04</v>
      </c>
      <c r="K204" s="132">
        <f>H204*F204</f>
        <v>0</v>
      </c>
      <c r="L204" s="133">
        <f t="shared" si="32"/>
        <v>404.04</v>
      </c>
      <c r="M204" s="142">
        <f>'B01'!K204+'B02'!K204+'B03'!K204+'B04'!K204+'B0 5'!K204+'B06'!K204+'B07'!K204+'B08'!K204+'B09'!K204+'B10'!K204+'B11'!K204</f>
        <v>404.04</v>
      </c>
    </row>
    <row r="205" spans="1:13">
      <c r="A205" s="128" t="str">
        <f>'Obra Civil'!A212</f>
        <v>14.2.2</v>
      </c>
      <c r="B205" s="271" t="str">
        <f>'Obra Civil'!B212</f>
        <v>Tubo FG roscável, diâmetro 1.1/4" (32 mm), inclusive conexões</v>
      </c>
      <c r="C205" s="272"/>
      <c r="D205" s="273"/>
      <c r="E205" s="129" t="str">
        <f>'Obra Civil'!C212</f>
        <v>m</v>
      </c>
      <c r="F205" s="130">
        <f>'Obra Civil'!G212</f>
        <v>30.47</v>
      </c>
      <c r="G205" s="131">
        <f>'Obra Civil'!D212</f>
        <v>18</v>
      </c>
      <c r="H205" s="132">
        <v>0</v>
      </c>
      <c r="I205" s="132">
        <v>18</v>
      </c>
      <c r="J205" s="132">
        <f>F205*G205</f>
        <v>548.46</v>
      </c>
      <c r="K205" s="132">
        <f>H205*F205</f>
        <v>0</v>
      </c>
      <c r="L205" s="133">
        <f t="shared" si="32"/>
        <v>548.46</v>
      </c>
      <c r="M205" s="142">
        <f>'B01'!K205+'B02'!K205+'B03'!K205+'B04'!K205+'B0 5'!K205+'B06'!K205+'B07'!K205+'B08'!K205+'B09'!K205+'B10'!K205+'B11'!K205</f>
        <v>548.46</v>
      </c>
    </row>
    <row r="206" spans="1:13">
      <c r="A206" s="128" t="str">
        <f>'Obra Civil'!A213</f>
        <v>14.2.3</v>
      </c>
      <c r="B206" s="271" t="str">
        <f>'Obra Civil'!B213</f>
        <v xml:space="preserve">Bucha de redução, FG roscável, diâmetro 1"x3/4" </v>
      </c>
      <c r="C206" s="272"/>
      <c r="D206" s="273"/>
      <c r="E206" s="129" t="str">
        <f>'Obra Civil'!C213</f>
        <v>un</v>
      </c>
      <c r="F206" s="130">
        <f>'Obra Civil'!G213</f>
        <v>3.98</v>
      </c>
      <c r="G206" s="131">
        <f>'Obra Civil'!D213</f>
        <v>2</v>
      </c>
      <c r="H206" s="132">
        <v>0</v>
      </c>
      <c r="I206" s="132">
        <v>2</v>
      </c>
      <c r="J206" s="132">
        <f>F206*G206</f>
        <v>7.96</v>
      </c>
      <c r="K206" s="132">
        <f>H206*F206</f>
        <v>0</v>
      </c>
      <c r="L206" s="133">
        <f t="shared" si="32"/>
        <v>7.96</v>
      </c>
      <c r="M206" s="142">
        <f>'B01'!K206+'B02'!K206+'B03'!K206+'B04'!K206+'B0 5'!K206+'B06'!K206+'B07'!K206+'B08'!K206+'B09'!K206+'B10'!K206+'B11'!K206</f>
        <v>7.96</v>
      </c>
    </row>
    <row r="207" spans="1:13">
      <c r="A207" s="125" t="str">
        <f>'Obra Civil'!A214</f>
        <v>14.3</v>
      </c>
      <c r="B207" s="291" t="str">
        <f>'Obra Civil'!B214</f>
        <v>DRENAGEM DE ÁGUAS PLUVIAIS</v>
      </c>
      <c r="C207" s="292"/>
      <c r="D207" s="293"/>
      <c r="E207" s="129"/>
      <c r="F207" s="130"/>
      <c r="G207" s="131"/>
      <c r="H207" s="132"/>
      <c r="I207" s="132"/>
      <c r="J207" s="132"/>
      <c r="K207" s="132"/>
      <c r="L207" s="133">
        <f t="shared" si="32"/>
        <v>0</v>
      </c>
      <c r="M207" s="142">
        <f>'B01'!K207+'B02'!K207+'B03'!K207+'B04'!K207+'B0 5'!K207+'B06'!K207+'B07'!K207+'B08'!K207+'B09'!K207+'B10'!K207+'B11'!K207</f>
        <v>0</v>
      </c>
    </row>
    <row r="208" spans="1:13">
      <c r="A208" s="128" t="str">
        <f>'Obra Civil'!A215</f>
        <v>14.3.1</v>
      </c>
      <c r="B208" s="271" t="str">
        <f>'Obra Civil'!B215</f>
        <v>TUBULAÇÕES E CONEXÕES DE PVC</v>
      </c>
      <c r="C208" s="272"/>
      <c r="D208" s="273"/>
      <c r="E208" s="129"/>
      <c r="F208" s="130"/>
      <c r="G208" s="131"/>
      <c r="H208" s="132"/>
      <c r="I208" s="132"/>
      <c r="J208" s="132"/>
      <c r="K208" s="132"/>
      <c r="L208" s="133">
        <f t="shared" si="32"/>
        <v>0</v>
      </c>
      <c r="M208" s="142">
        <f>'B01'!K208+'B02'!K208+'B03'!K208+'B04'!K208+'B0 5'!K208+'B06'!K208+'B07'!K208+'B08'!K208+'B09'!K208+'B10'!K208+'B11'!K208</f>
        <v>0</v>
      </c>
    </row>
    <row r="209" spans="1:13" ht="12" customHeight="1">
      <c r="A209" s="128" t="str">
        <f>'Obra Civil'!A216</f>
        <v>14.3.1.1</v>
      </c>
      <c r="B209" s="271" t="str">
        <f>'Obra Civil'!B216</f>
        <v>Tubo de PVC esgoto série R, ponta e bolsa com anel de borracha, Ø100mm, inclusive conexões</v>
      </c>
      <c r="C209" s="272"/>
      <c r="D209" s="273"/>
      <c r="E209" s="129" t="str">
        <f>'Obra Civil'!C216</f>
        <v>m</v>
      </c>
      <c r="F209" s="130">
        <f>'Obra Civil'!G216</f>
        <v>16.77</v>
      </c>
      <c r="G209" s="131">
        <f>'Obra Civil'!D216</f>
        <v>48</v>
      </c>
      <c r="H209" s="132">
        <v>0</v>
      </c>
      <c r="I209" s="132">
        <v>48</v>
      </c>
      <c r="J209" s="132">
        <f t="shared" ref="J209:J247" si="33">F209*G209</f>
        <v>804.96</v>
      </c>
      <c r="K209" s="132">
        <f t="shared" ref="K209:K247" si="34">H209*F209</f>
        <v>0</v>
      </c>
      <c r="L209" s="133">
        <f t="shared" si="32"/>
        <v>804.96</v>
      </c>
      <c r="M209" s="142">
        <f>'B01'!K209+'B02'!K209+'B03'!K209+'B04'!K209+'B0 5'!K209+'B06'!K209+'B07'!K209+'B08'!K209+'B09'!K209+'B10'!K209+'B11'!K209</f>
        <v>804.96</v>
      </c>
    </row>
    <row r="210" spans="1:13">
      <c r="A210" s="128" t="str">
        <f>'Obra Civil'!A217</f>
        <v>14.3.1.2</v>
      </c>
      <c r="B210" s="294" t="str">
        <f>'Obra Civil'!B217</f>
        <v>Tubo de PVC esgoto, tipo Vinilfort ou equivalente, ponta e bolsa com junta elástica integrada, Ø150mm, inclusive conexões</v>
      </c>
      <c r="C210" s="295"/>
      <c r="D210" s="296"/>
      <c r="E210" s="129" t="str">
        <f>'Obra Civil'!C217</f>
        <v>m</v>
      </c>
      <c r="F210" s="130">
        <f>'Obra Civil'!G217</f>
        <v>22.76</v>
      </c>
      <c r="G210" s="131">
        <f>'Obra Civil'!D217</f>
        <v>21</v>
      </c>
      <c r="H210" s="132">
        <v>0</v>
      </c>
      <c r="I210" s="132">
        <v>21</v>
      </c>
      <c r="J210" s="132">
        <f t="shared" si="33"/>
        <v>477.96000000000004</v>
      </c>
      <c r="K210" s="132">
        <f t="shared" si="34"/>
        <v>0</v>
      </c>
      <c r="L210" s="133">
        <f t="shared" si="32"/>
        <v>477.96000000000004</v>
      </c>
      <c r="M210" s="142">
        <f>'B01'!K210+'B02'!K210+'B03'!K210+'B04'!K210+'B0 5'!K210+'B06'!K210+'B07'!K210+'B08'!K210+'B09'!K210+'B10'!K210+'B11'!K210</f>
        <v>477.96000000000004</v>
      </c>
    </row>
    <row r="211" spans="1:13">
      <c r="A211" s="128" t="str">
        <f>'Obra Civil'!A218</f>
        <v>14.3.1.3</v>
      </c>
      <c r="B211" s="294" t="str">
        <f>'Obra Civil'!B218</f>
        <v>Tubo de PVC esgoto, tipo Vinilfort ou equivalente, ponta e bolsa com junta elástica integrada, Ø200mm, inclusive conexões</v>
      </c>
      <c r="C211" s="295"/>
      <c r="D211" s="296"/>
      <c r="E211" s="129" t="str">
        <f>'Obra Civil'!C218</f>
        <v>m</v>
      </c>
      <c r="F211" s="130">
        <f>'Obra Civil'!G218</f>
        <v>39.979999999999997</v>
      </c>
      <c r="G211" s="131">
        <f>'Obra Civil'!D218</f>
        <v>78</v>
      </c>
      <c r="H211" s="132">
        <v>0</v>
      </c>
      <c r="I211" s="132">
        <v>78</v>
      </c>
      <c r="J211" s="132">
        <f t="shared" si="33"/>
        <v>3118.4399999999996</v>
      </c>
      <c r="K211" s="132">
        <f t="shared" si="34"/>
        <v>0</v>
      </c>
      <c r="L211" s="133">
        <f t="shared" si="32"/>
        <v>3118.4399999999996</v>
      </c>
      <c r="M211" s="142">
        <f>'B01'!K211+'B02'!K211+'B03'!K211+'B04'!K211+'B0 5'!K211+'B06'!K211+'B07'!K211+'B08'!K211+'B09'!K211+'B10'!K211+'B11'!K211</f>
        <v>3118.4399999999996</v>
      </c>
    </row>
    <row r="212" spans="1:13">
      <c r="A212" s="125" t="str">
        <f>'Obra Civil'!A219</f>
        <v>14.3.2</v>
      </c>
      <c r="B212" s="291" t="str">
        <f>'Obra Civil'!B219</f>
        <v>ACESSÓRIOS</v>
      </c>
      <c r="C212" s="292"/>
      <c r="D212" s="293"/>
      <c r="E212" s="129"/>
      <c r="F212" s="130">
        <f>'Obra Civil'!G219</f>
        <v>0</v>
      </c>
      <c r="G212" s="131">
        <f>'Obra Civil'!D219</f>
        <v>0</v>
      </c>
      <c r="H212" s="132">
        <v>0</v>
      </c>
      <c r="I212" s="132">
        <v>0</v>
      </c>
      <c r="J212" s="132">
        <f t="shared" si="33"/>
        <v>0</v>
      </c>
      <c r="K212" s="132">
        <f t="shared" si="34"/>
        <v>0</v>
      </c>
      <c r="L212" s="133">
        <f t="shared" si="32"/>
        <v>0</v>
      </c>
      <c r="M212" s="142">
        <f>'B01'!K212+'B02'!K212+'B03'!K212+'B04'!K212+'B0 5'!K212+'B06'!K212+'B07'!K212+'B08'!K212+'B09'!K212+'B10'!K212+'B11'!K212</f>
        <v>0</v>
      </c>
    </row>
    <row r="213" spans="1:13">
      <c r="A213" s="128" t="str">
        <f>'Obra Civil'!A220</f>
        <v>14.3.2.1</v>
      </c>
      <c r="B213" s="271" t="str">
        <f>'Obra Civil'!B220</f>
        <v>Ralo hemisférico (formato abacaxi) de ferro fundido, Ø100mm</v>
      </c>
      <c r="C213" s="272"/>
      <c r="D213" s="273"/>
      <c r="E213" s="129" t="str">
        <f>'Obra Civil'!C220</f>
        <v>un</v>
      </c>
      <c r="F213" s="130">
        <f>'Obra Civil'!G220</f>
        <v>21.54</v>
      </c>
      <c r="G213" s="131">
        <f>'Obra Civil'!D220</f>
        <v>7</v>
      </c>
      <c r="H213" s="132">
        <v>0</v>
      </c>
      <c r="I213" s="132">
        <v>0</v>
      </c>
      <c r="J213" s="132">
        <f t="shared" si="33"/>
        <v>150.78</v>
      </c>
      <c r="K213" s="132">
        <f t="shared" si="34"/>
        <v>0</v>
      </c>
      <c r="L213" s="133">
        <f t="shared" si="32"/>
        <v>0</v>
      </c>
      <c r="M213" s="142">
        <f>'B01'!K213+'B02'!K213+'B03'!K213+'B04'!K213+'B0 5'!K213+'B06'!K213+'B07'!K213+'B08'!K213+'B09'!K213+'B10'!K213+'B11'!K213</f>
        <v>0</v>
      </c>
    </row>
    <row r="214" spans="1:13">
      <c r="A214" s="128" t="str">
        <f>'Obra Civil'!A221</f>
        <v>14.3.2.2</v>
      </c>
      <c r="B214" s="271" t="str">
        <f>'Obra Civil'!B221</f>
        <v>Caixa de inspeção em alvenaria com fundo em concreto, 60x60cm</v>
      </c>
      <c r="C214" s="272"/>
      <c r="D214" s="273"/>
      <c r="E214" s="129" t="str">
        <f>'Obra Civil'!C221</f>
        <v>un</v>
      </c>
      <c r="F214" s="130">
        <f>'Obra Civil'!G221</f>
        <v>115.23</v>
      </c>
      <c r="G214" s="131">
        <f>'Obra Civil'!D221</f>
        <v>8</v>
      </c>
      <c r="H214" s="132">
        <v>0</v>
      </c>
      <c r="I214" s="132">
        <v>4</v>
      </c>
      <c r="J214" s="132">
        <f t="shared" si="33"/>
        <v>921.84</v>
      </c>
      <c r="K214" s="132">
        <f t="shared" si="34"/>
        <v>0</v>
      </c>
      <c r="L214" s="133">
        <f t="shared" si="32"/>
        <v>460.92</v>
      </c>
      <c r="M214" s="142">
        <f>'B01'!K214+'B02'!K214+'B03'!K214+'B04'!K214+'B0 5'!K214+'B06'!K214+'B07'!K214+'B08'!K214+'B09'!K214+'B10'!K214+'B11'!K214</f>
        <v>460.92</v>
      </c>
    </row>
    <row r="215" spans="1:13">
      <c r="A215" s="128" t="str">
        <f>'Obra Civil'!A222</f>
        <v>14.3.2.3</v>
      </c>
      <c r="B215" s="271" t="str">
        <f>'Obra Civil'!B222</f>
        <v>Tampa de concreto 60x60cm para caixa de inspeção</v>
      </c>
      <c r="C215" s="272"/>
      <c r="D215" s="273"/>
      <c r="E215" s="129" t="str">
        <f>'Obra Civil'!C222</f>
        <v>un</v>
      </c>
      <c r="F215" s="130">
        <f>'Obra Civil'!G222</f>
        <v>26.54</v>
      </c>
      <c r="G215" s="131">
        <f>'Obra Civil'!D222</f>
        <v>8</v>
      </c>
      <c r="H215" s="132">
        <v>0</v>
      </c>
      <c r="I215" s="132">
        <v>4</v>
      </c>
      <c r="J215" s="132">
        <f t="shared" si="33"/>
        <v>212.32</v>
      </c>
      <c r="K215" s="132">
        <f t="shared" si="34"/>
        <v>0</v>
      </c>
      <c r="L215" s="133">
        <f t="shared" si="32"/>
        <v>106.16</v>
      </c>
      <c r="M215" s="142">
        <f>'B01'!K215+'B02'!K215+'B03'!K215+'B04'!K215+'B0 5'!K215+'B06'!K215+'B07'!K215+'B08'!K215+'B09'!K215+'B10'!K215+'B11'!K215</f>
        <v>106.16</v>
      </c>
    </row>
    <row r="216" spans="1:13">
      <c r="A216" s="128" t="str">
        <f>'Obra Civil'!A223</f>
        <v>14.3.2.4</v>
      </c>
      <c r="B216" s="271" t="str">
        <f>'Obra Civil'!B223</f>
        <v>Caixa de ralo em alvenaria com fundo em concreto, 40x40cm</v>
      </c>
      <c r="C216" s="272"/>
      <c r="D216" s="273"/>
      <c r="E216" s="129" t="str">
        <f>'Obra Civil'!C223</f>
        <v>un</v>
      </c>
      <c r="F216" s="130">
        <f>'Obra Civil'!G223</f>
        <v>98.56</v>
      </c>
      <c r="G216" s="131">
        <f>'Obra Civil'!D223</f>
        <v>1</v>
      </c>
      <c r="H216" s="132">
        <v>0</v>
      </c>
      <c r="I216" s="132">
        <v>1</v>
      </c>
      <c r="J216" s="132">
        <f t="shared" si="33"/>
        <v>98.56</v>
      </c>
      <c r="K216" s="132">
        <f t="shared" si="34"/>
        <v>0</v>
      </c>
      <c r="L216" s="133">
        <f t="shared" si="32"/>
        <v>98.56</v>
      </c>
      <c r="M216" s="142">
        <f>'B01'!K216+'B02'!K216+'B03'!K216+'B04'!K216+'B0 5'!K216+'B06'!K216+'B07'!K216+'B08'!K216+'B09'!K216+'B10'!K216+'B11'!K216</f>
        <v>98.56</v>
      </c>
    </row>
    <row r="217" spans="1:13">
      <c r="A217" s="128" t="str">
        <f>'Obra Civil'!A224</f>
        <v>14.3.2.5</v>
      </c>
      <c r="B217" s="271" t="str">
        <f>'Obra Civil'!B224</f>
        <v>Grelha de ferro fundido 40x40cm, tipo leve, para caixa de ralo/brita</v>
      </c>
      <c r="C217" s="272"/>
      <c r="D217" s="273"/>
      <c r="E217" s="129" t="str">
        <f>'Obra Civil'!C224</f>
        <v>un</v>
      </c>
      <c r="F217" s="130">
        <f>'Obra Civil'!G224</f>
        <v>34.840000000000003</v>
      </c>
      <c r="G217" s="131">
        <f>'Obra Civil'!D224</f>
        <v>2</v>
      </c>
      <c r="H217" s="132">
        <v>0</v>
      </c>
      <c r="I217" s="132">
        <v>0</v>
      </c>
      <c r="J217" s="132">
        <f t="shared" si="33"/>
        <v>69.680000000000007</v>
      </c>
      <c r="K217" s="132">
        <f t="shared" si="34"/>
        <v>0</v>
      </c>
      <c r="L217" s="133">
        <f t="shared" si="32"/>
        <v>0</v>
      </c>
      <c r="M217" s="142">
        <f>'B01'!K217+'B02'!K217+'B03'!K217+'B04'!K217+'B0 5'!K217+'B06'!K217+'B07'!K217+'B08'!K217+'B09'!K217+'B10'!K217+'B11'!K217</f>
        <v>0</v>
      </c>
    </row>
    <row r="218" spans="1:13">
      <c r="A218" s="128" t="str">
        <f>'Obra Civil'!A225</f>
        <v>14.3.2.6</v>
      </c>
      <c r="B218" s="271" t="str">
        <f>'Obra Civil'!B225</f>
        <v>Caixa de brita 40x40cm</v>
      </c>
      <c r="C218" s="272"/>
      <c r="D218" s="273"/>
      <c r="E218" s="129" t="str">
        <f>'Obra Civil'!C225</f>
        <v>un</v>
      </c>
      <c r="F218" s="130">
        <f>'Obra Civil'!G225</f>
        <v>89.4</v>
      </c>
      <c r="G218" s="131">
        <f>'Obra Civil'!D225</f>
        <v>1</v>
      </c>
      <c r="H218" s="132">
        <v>0</v>
      </c>
      <c r="I218" s="132">
        <v>1</v>
      </c>
      <c r="J218" s="132">
        <f t="shared" si="33"/>
        <v>89.4</v>
      </c>
      <c r="K218" s="132">
        <f t="shared" si="34"/>
        <v>0</v>
      </c>
      <c r="L218" s="133">
        <f t="shared" si="32"/>
        <v>89.4</v>
      </c>
      <c r="M218" s="142">
        <f>'B01'!K218+'B02'!K218+'B03'!K218+'B04'!K218+'B0 5'!K218+'B06'!K218+'B07'!K218+'B08'!K218+'B09'!K218+'B10'!K218+'B11'!K218</f>
        <v>89.4</v>
      </c>
    </row>
    <row r="219" spans="1:13">
      <c r="A219" s="128" t="str">
        <f>'Obra Civil'!A226</f>
        <v>14.3.2.7</v>
      </c>
      <c r="B219" s="271" t="str">
        <f>'Obra Civil'!B226</f>
        <v>Poço de visita em alvenaria, fundo em concreto, 110x110cm</v>
      </c>
      <c r="C219" s="272"/>
      <c r="D219" s="273"/>
      <c r="E219" s="129" t="str">
        <f>'Obra Civil'!C226</f>
        <v>un</v>
      </c>
      <c r="F219" s="130">
        <f>'Obra Civil'!G226</f>
        <v>234</v>
      </c>
      <c r="G219" s="131">
        <f>'Obra Civil'!D226</f>
        <v>1</v>
      </c>
      <c r="H219" s="132">
        <v>0</v>
      </c>
      <c r="I219" s="132">
        <v>1</v>
      </c>
      <c r="J219" s="132">
        <f t="shared" si="33"/>
        <v>234</v>
      </c>
      <c r="K219" s="132">
        <f t="shared" si="34"/>
        <v>0</v>
      </c>
      <c r="L219" s="133">
        <f t="shared" si="32"/>
        <v>234</v>
      </c>
      <c r="M219" s="142">
        <f>'B01'!K219+'B02'!K219+'B03'!K219+'B04'!K219+'B0 5'!K219+'B06'!K219+'B07'!K219+'B08'!K219+'B09'!K219+'B10'!K219+'B11'!K219</f>
        <v>234</v>
      </c>
    </row>
    <row r="220" spans="1:13">
      <c r="A220" s="128" t="str">
        <f>'Obra Civil'!A227</f>
        <v>14.3.2.8</v>
      </c>
      <c r="B220" s="271" t="str">
        <f>'Obra Civil'!B227</f>
        <v>Tampa de concreto Ø60cm para poço de visita</v>
      </c>
      <c r="C220" s="272"/>
      <c r="D220" s="273"/>
      <c r="E220" s="129" t="str">
        <f>'Obra Civil'!C227</f>
        <v>un</v>
      </c>
      <c r="F220" s="130">
        <f>'Obra Civil'!G227</f>
        <v>25.12</v>
      </c>
      <c r="G220" s="131">
        <f>'Obra Civil'!D227</f>
        <v>1</v>
      </c>
      <c r="H220" s="132">
        <v>0</v>
      </c>
      <c r="I220" s="132">
        <v>0</v>
      </c>
      <c r="J220" s="132">
        <f t="shared" si="33"/>
        <v>25.12</v>
      </c>
      <c r="K220" s="132">
        <f t="shared" si="34"/>
        <v>0</v>
      </c>
      <c r="L220" s="133">
        <f t="shared" si="32"/>
        <v>0</v>
      </c>
      <c r="M220" s="142">
        <f>'B01'!K220+'B02'!K220+'B03'!K220+'B04'!K220+'B0 5'!K220+'B06'!K220+'B07'!K220+'B08'!K220+'B09'!K220+'B10'!K220+'B11'!K220</f>
        <v>0</v>
      </c>
    </row>
    <row r="221" spans="1:13">
      <c r="A221" s="128" t="str">
        <f>'Obra Civil'!A228</f>
        <v>14.3.2.9</v>
      </c>
      <c r="B221" s="271" t="str">
        <f>'Obra Civil'!B228</f>
        <v>Calha de piso em PVC DN 130, com grelha (solários)</v>
      </c>
      <c r="C221" s="272"/>
      <c r="D221" s="273"/>
      <c r="E221" s="129" t="str">
        <f>'Obra Civil'!C228</f>
        <v>m</v>
      </c>
      <c r="F221" s="130">
        <f>'Obra Civil'!G228</f>
        <v>8.15</v>
      </c>
      <c r="G221" s="131">
        <f>'Obra Civil'!D228</f>
        <v>13</v>
      </c>
      <c r="H221" s="132">
        <v>0</v>
      </c>
      <c r="I221" s="132">
        <v>0</v>
      </c>
      <c r="J221" s="132">
        <f t="shared" si="33"/>
        <v>105.95</v>
      </c>
      <c r="K221" s="132">
        <f t="shared" si="34"/>
        <v>0</v>
      </c>
      <c r="L221" s="133">
        <f t="shared" si="32"/>
        <v>0</v>
      </c>
      <c r="M221" s="142">
        <f>'B01'!K221+'B02'!K221+'B03'!K221+'B04'!K221+'B0 5'!K221+'B06'!K221+'B07'!K221+'B08'!K221+'B09'!K221+'B10'!K221+'B11'!K221</f>
        <v>0</v>
      </c>
    </row>
    <row r="222" spans="1:13">
      <c r="A222" s="143" t="str">
        <f>'Obra Civil'!A230</f>
        <v>15.0</v>
      </c>
      <c r="B222" s="268" t="str">
        <f>'Obra Civil'!B230</f>
        <v xml:space="preserve">INSTALAÇÃO SANITÁRIA </v>
      </c>
      <c r="C222" s="269"/>
      <c r="D222" s="270"/>
      <c r="E222" s="146"/>
      <c r="F222" s="147">
        <f>'Obra Civil'!G230</f>
        <v>0</v>
      </c>
      <c r="G222" s="148">
        <f>'Obra Civil'!D230</f>
        <v>0</v>
      </c>
      <c r="H222" s="149">
        <v>0</v>
      </c>
      <c r="I222" s="149">
        <v>0</v>
      </c>
      <c r="J222" s="149">
        <f t="shared" si="33"/>
        <v>0</v>
      </c>
      <c r="K222" s="149">
        <f t="shared" si="34"/>
        <v>0</v>
      </c>
      <c r="L222" s="150">
        <f t="shared" si="32"/>
        <v>0</v>
      </c>
      <c r="M222" s="142">
        <f>'B01'!K222+'B02'!K222+'B03'!K222+'B04'!K222+'B0 5'!K222+'B06'!K222+'B07'!K222+'B08'!K222+'B09'!K222+'B10'!K222+'B11'!K222</f>
        <v>0</v>
      </c>
    </row>
    <row r="223" spans="1:13">
      <c r="A223" s="128" t="str">
        <f>'Obra Civil'!A231</f>
        <v>15.1</v>
      </c>
      <c r="B223" s="271" t="str">
        <f>'Obra Civil'!B231</f>
        <v xml:space="preserve">Adaptador p/ Saída de Vaso Sanitário Série Normal 100mm </v>
      </c>
      <c r="C223" s="272"/>
      <c r="D223" s="273"/>
      <c r="E223" s="129" t="str">
        <f>'Obra Civil'!C231</f>
        <v>un</v>
      </c>
      <c r="F223" s="130">
        <f>'Obra Civil'!G231</f>
        <v>1.89</v>
      </c>
      <c r="G223" s="131">
        <f>'Obra Civil'!D231</f>
        <v>15</v>
      </c>
      <c r="H223" s="132">
        <v>0</v>
      </c>
      <c r="I223" s="132">
        <v>0</v>
      </c>
      <c r="J223" s="132">
        <f t="shared" si="33"/>
        <v>28.349999999999998</v>
      </c>
      <c r="K223" s="132">
        <f t="shared" si="34"/>
        <v>0</v>
      </c>
      <c r="L223" s="133">
        <f t="shared" si="32"/>
        <v>0</v>
      </c>
      <c r="M223" s="142">
        <f>'B01'!K223+'B02'!K223+'B03'!K223+'B04'!K223+'B0 5'!K223+'B06'!K223+'B07'!K223+'B08'!K223+'B09'!K223+'B10'!K223+'B11'!K223</f>
        <v>0</v>
      </c>
    </row>
    <row r="224" spans="1:13">
      <c r="A224" s="128" t="str">
        <f>'Obra Civil'!A232</f>
        <v>15.2</v>
      </c>
      <c r="B224" s="271" t="str">
        <f>'Obra Civil'!B232</f>
        <v xml:space="preserve">Antiespuma 150mm </v>
      </c>
      <c r="C224" s="272"/>
      <c r="D224" s="273"/>
      <c r="E224" s="129" t="str">
        <f>'Obra Civil'!C232</f>
        <v>un</v>
      </c>
      <c r="F224" s="130">
        <f>'Obra Civil'!G232</f>
        <v>5.95</v>
      </c>
      <c r="G224" s="131">
        <f>'Obra Civil'!D232</f>
        <v>1</v>
      </c>
      <c r="H224" s="132">
        <v>0</v>
      </c>
      <c r="I224" s="132">
        <v>0</v>
      </c>
      <c r="J224" s="132">
        <f t="shared" si="33"/>
        <v>5.95</v>
      </c>
      <c r="K224" s="132">
        <f t="shared" si="34"/>
        <v>0</v>
      </c>
      <c r="L224" s="133">
        <f t="shared" si="32"/>
        <v>0</v>
      </c>
      <c r="M224" s="142">
        <f>'B01'!K224+'B02'!K224+'B03'!K224+'B04'!K224+'B0 5'!K224+'B06'!K224+'B07'!K224+'B08'!K224+'B09'!K224+'B10'!K224+'B11'!K224</f>
        <v>0</v>
      </c>
    </row>
    <row r="225" spans="1:13">
      <c r="A225" s="128" t="str">
        <f>'Obra Civil'!A233</f>
        <v>15.3</v>
      </c>
      <c r="B225" s="271" t="str">
        <f>'Obra Civil'!B233</f>
        <v xml:space="preserve">Caixa Sifonada Girafácil Montada com Grelha e Porta Grelha 100x140x50 - Redonda </v>
      </c>
      <c r="C225" s="272"/>
      <c r="D225" s="273"/>
      <c r="E225" s="129" t="str">
        <f>'Obra Civil'!C233</f>
        <v>un</v>
      </c>
      <c r="F225" s="130">
        <f>'Obra Civil'!G233</f>
        <v>18.420000000000002</v>
      </c>
      <c r="G225" s="131">
        <f>'Obra Civil'!D233</f>
        <v>6</v>
      </c>
      <c r="H225" s="132">
        <v>0</v>
      </c>
      <c r="I225" s="132">
        <v>6</v>
      </c>
      <c r="J225" s="132">
        <f t="shared" si="33"/>
        <v>110.52000000000001</v>
      </c>
      <c r="K225" s="132">
        <f t="shared" si="34"/>
        <v>0</v>
      </c>
      <c r="L225" s="133">
        <f t="shared" si="32"/>
        <v>110.52000000000001</v>
      </c>
      <c r="M225" s="142">
        <f>'B01'!K225+'B02'!K225+'B03'!K225+'B04'!K225+'B0 5'!K225+'B06'!K225+'B07'!K225+'B08'!K225+'B09'!K225+'B10'!K225+'B11'!K225</f>
        <v>110.52000000000001</v>
      </c>
    </row>
    <row r="226" spans="1:13">
      <c r="A226" s="128" t="str">
        <f>'Obra Civil'!A234</f>
        <v>15.4</v>
      </c>
      <c r="B226" s="271" t="str">
        <f>'Obra Civil'!B234</f>
        <v xml:space="preserve">Caixa Sifonada Montada com Grelha e Porta Grelha 150 x 150 x 50 - Redonda </v>
      </c>
      <c r="C226" s="272"/>
      <c r="D226" s="273"/>
      <c r="E226" s="129" t="str">
        <f>'Obra Civil'!C234</f>
        <v>un</v>
      </c>
      <c r="F226" s="130">
        <f>'Obra Civil'!G234</f>
        <v>20.07</v>
      </c>
      <c r="G226" s="131">
        <f>'Obra Civil'!D234</f>
        <v>1</v>
      </c>
      <c r="H226" s="132">
        <v>0</v>
      </c>
      <c r="I226" s="132">
        <v>1</v>
      </c>
      <c r="J226" s="132">
        <f t="shared" si="33"/>
        <v>20.07</v>
      </c>
      <c r="K226" s="132">
        <f t="shared" si="34"/>
        <v>0</v>
      </c>
      <c r="L226" s="133">
        <f t="shared" si="32"/>
        <v>20.07</v>
      </c>
      <c r="M226" s="142">
        <f>'B01'!K226+'B02'!K226+'B03'!K226+'B04'!K226+'B0 5'!K226+'B06'!K226+'B07'!K226+'B08'!K226+'B09'!K226+'B10'!K226+'B11'!K226</f>
        <v>20.07</v>
      </c>
    </row>
    <row r="227" spans="1:13">
      <c r="A227" s="128" t="str">
        <f>'Obra Civil'!A235</f>
        <v>15.5</v>
      </c>
      <c r="B227" s="271" t="str">
        <f>'Obra Civil'!B235</f>
        <v xml:space="preserve">Cap Série Normal 50mm </v>
      </c>
      <c r="C227" s="272"/>
      <c r="D227" s="273"/>
      <c r="E227" s="129" t="str">
        <f>'Obra Civil'!C235</f>
        <v>un</v>
      </c>
      <c r="F227" s="130">
        <f>'Obra Civil'!G235</f>
        <v>1.1499999999999999</v>
      </c>
      <c r="G227" s="131">
        <f>'Obra Civil'!D235</f>
        <v>1</v>
      </c>
      <c r="H227" s="132">
        <v>0</v>
      </c>
      <c r="I227" s="132">
        <v>1</v>
      </c>
      <c r="J227" s="132">
        <f t="shared" si="33"/>
        <v>1.1499999999999999</v>
      </c>
      <c r="K227" s="132">
        <f t="shared" si="34"/>
        <v>0</v>
      </c>
      <c r="L227" s="133">
        <f t="shared" si="32"/>
        <v>1.1499999999999999</v>
      </c>
      <c r="M227" s="142">
        <f>'B01'!K227+'B02'!K227+'B03'!K227+'B04'!K227+'B0 5'!K227+'B06'!K227+'B07'!K227+'B08'!K227+'B09'!K227+'B10'!K227+'B11'!K227</f>
        <v>1.1499999999999999</v>
      </c>
    </row>
    <row r="228" spans="1:13">
      <c r="A228" s="128" t="str">
        <f>'Obra Civil'!A236</f>
        <v>15.6</v>
      </c>
      <c r="B228" s="271" t="str">
        <f>'Obra Civil'!B236</f>
        <v>Caixa Sifonada 100x100x50mm</v>
      </c>
      <c r="C228" s="272"/>
      <c r="D228" s="273"/>
      <c r="E228" s="129" t="str">
        <f>'Obra Civil'!C236</f>
        <v>un</v>
      </c>
      <c r="F228" s="130">
        <f>'Obra Civil'!G236</f>
        <v>10.78</v>
      </c>
      <c r="G228" s="131">
        <f>'Obra Civil'!D236</f>
        <v>3</v>
      </c>
      <c r="H228" s="132">
        <v>0</v>
      </c>
      <c r="I228" s="132">
        <v>3</v>
      </c>
      <c r="J228" s="132">
        <f t="shared" si="33"/>
        <v>32.339999999999996</v>
      </c>
      <c r="K228" s="132">
        <f t="shared" si="34"/>
        <v>0</v>
      </c>
      <c r="L228" s="133">
        <f t="shared" si="32"/>
        <v>32.339999999999996</v>
      </c>
      <c r="M228" s="142">
        <f>'B01'!K228+'B02'!K228+'B03'!K228+'B04'!K228+'B0 5'!K228+'B06'!K228+'B07'!K228+'B08'!K228+'B09'!K228+'B10'!K228+'B11'!K228</f>
        <v>32.339999999999996</v>
      </c>
    </row>
    <row r="229" spans="1:13">
      <c r="A229" s="128" t="str">
        <f>'Obra Civil'!A237</f>
        <v>15.7</v>
      </c>
      <c r="B229" s="271" t="str">
        <f>'Obra Civil'!B237</f>
        <v xml:space="preserve">Caixa Sifonada 150x185x75mm </v>
      </c>
      <c r="C229" s="272"/>
      <c r="D229" s="273"/>
      <c r="E229" s="129" t="str">
        <f>'Obra Civil'!C237</f>
        <v>un</v>
      </c>
      <c r="F229" s="130">
        <f>'Obra Civil'!G237</f>
        <v>24.97</v>
      </c>
      <c r="G229" s="131">
        <f>'Obra Civil'!D237</f>
        <v>1</v>
      </c>
      <c r="H229" s="132">
        <v>0</v>
      </c>
      <c r="I229" s="132">
        <v>1</v>
      </c>
      <c r="J229" s="132">
        <f t="shared" si="33"/>
        <v>24.97</v>
      </c>
      <c r="K229" s="132">
        <f t="shared" si="34"/>
        <v>0</v>
      </c>
      <c r="L229" s="133">
        <f t="shared" si="32"/>
        <v>24.97</v>
      </c>
      <c r="M229" s="142">
        <f>'B01'!K229+'B02'!K229+'B03'!K229+'B04'!K229+'B0 5'!K229+'B06'!K229+'B07'!K229+'B08'!K229+'B09'!K229+'B10'!K229+'B11'!K229</f>
        <v>24.97</v>
      </c>
    </row>
    <row r="230" spans="1:13">
      <c r="A230" s="128" t="str">
        <f>'Obra Civil'!A238</f>
        <v>15.8</v>
      </c>
      <c r="B230" s="271" t="str">
        <f>'Obra Civil'!B238</f>
        <v>Caixa Sifonada Girafácil 100x140x50mm</v>
      </c>
      <c r="C230" s="272"/>
      <c r="D230" s="273"/>
      <c r="E230" s="129" t="str">
        <f>'Obra Civil'!C238</f>
        <v>un</v>
      </c>
      <c r="F230" s="130">
        <f>'Obra Civil'!G238</f>
        <v>18.420000000000002</v>
      </c>
      <c r="G230" s="131">
        <f>'Obra Civil'!D238</f>
        <v>5</v>
      </c>
      <c r="H230" s="132">
        <v>0</v>
      </c>
      <c r="I230" s="132">
        <v>5</v>
      </c>
      <c r="J230" s="132">
        <f t="shared" si="33"/>
        <v>92.100000000000009</v>
      </c>
      <c r="K230" s="132">
        <f t="shared" si="34"/>
        <v>0</v>
      </c>
      <c r="L230" s="133">
        <f t="shared" si="32"/>
        <v>92.100000000000009</v>
      </c>
      <c r="M230" s="142">
        <f>'B01'!K230+'B02'!K230+'B03'!K230+'B04'!K230+'B0 5'!K230+'B06'!K230+'B07'!K230+'B08'!K230+'B09'!K230+'B10'!K230+'B11'!K230</f>
        <v>92.100000000000009</v>
      </c>
    </row>
    <row r="231" spans="1:13">
      <c r="A231" s="128" t="str">
        <f>'Obra Civil'!A239</f>
        <v>15.9</v>
      </c>
      <c r="B231" s="271" t="str">
        <f>'Obra Civil'!B239</f>
        <v>Ralo Sifonado Cônico Branco 100x40mm</v>
      </c>
      <c r="C231" s="272"/>
      <c r="D231" s="273"/>
      <c r="E231" s="129" t="str">
        <f>'Obra Civil'!C239</f>
        <v>un</v>
      </c>
      <c r="F231" s="130">
        <f>'Obra Civil'!G239</f>
        <v>6.26</v>
      </c>
      <c r="G231" s="131">
        <f>'Obra Civil'!D239</f>
        <v>5</v>
      </c>
      <c r="H231" s="132">
        <v>0</v>
      </c>
      <c r="I231" s="132">
        <v>3</v>
      </c>
      <c r="J231" s="132">
        <f t="shared" si="33"/>
        <v>31.299999999999997</v>
      </c>
      <c r="K231" s="132">
        <f t="shared" si="34"/>
        <v>0</v>
      </c>
      <c r="L231" s="133">
        <f t="shared" si="32"/>
        <v>18.78</v>
      </c>
      <c r="M231" s="142">
        <f>'B01'!K231+'B02'!K231+'B03'!K231+'B04'!K231+'B0 5'!K231+'B06'!K231+'B07'!K231+'B08'!K231+'B09'!K231+'B10'!K231+'B11'!K231</f>
        <v>18.78</v>
      </c>
    </row>
    <row r="232" spans="1:13">
      <c r="A232" s="128" t="str">
        <f>'Obra Civil'!A240</f>
        <v>15.10</v>
      </c>
      <c r="B232" s="271" t="str">
        <f>'Obra Civil'!B240</f>
        <v>Porta Grelha Redondo Branco 100mm</v>
      </c>
      <c r="C232" s="272"/>
      <c r="D232" s="273"/>
      <c r="E232" s="129" t="str">
        <f>'Obra Civil'!C240</f>
        <v>un</v>
      </c>
      <c r="F232" s="130">
        <f>'Obra Civil'!G240</f>
        <v>1.95</v>
      </c>
      <c r="G232" s="131">
        <f>'Obra Civil'!D240</f>
        <v>7</v>
      </c>
      <c r="H232" s="132">
        <v>0</v>
      </c>
      <c r="I232" s="132">
        <v>0</v>
      </c>
      <c r="J232" s="132">
        <f t="shared" si="33"/>
        <v>13.65</v>
      </c>
      <c r="K232" s="132">
        <f t="shared" si="34"/>
        <v>0</v>
      </c>
      <c r="L232" s="133">
        <f t="shared" si="32"/>
        <v>0</v>
      </c>
      <c r="M232" s="142">
        <f>'B01'!K232+'B02'!K232+'B03'!K232+'B04'!K232+'B0 5'!K232+'B06'!K232+'B07'!K232+'B08'!K232+'B09'!K232+'B10'!K232+'B11'!K232</f>
        <v>0</v>
      </c>
    </row>
    <row r="233" spans="1:13">
      <c r="A233" s="128" t="str">
        <f>'Obra Civil'!A241</f>
        <v>15.11</v>
      </c>
      <c r="B233" s="271" t="str">
        <f>'Obra Civil'!B241</f>
        <v>Terminal de Ventilação Série Normal 50mm</v>
      </c>
      <c r="C233" s="272"/>
      <c r="D233" s="273"/>
      <c r="E233" s="129" t="str">
        <f>'Obra Civil'!C241</f>
        <v>un</v>
      </c>
      <c r="F233" s="130">
        <f>'Obra Civil'!G241</f>
        <v>1.87</v>
      </c>
      <c r="G233" s="131">
        <f>'Obra Civil'!D241</f>
        <v>9</v>
      </c>
      <c r="H233" s="132">
        <v>0</v>
      </c>
      <c r="I233" s="132">
        <v>0</v>
      </c>
      <c r="J233" s="132">
        <f t="shared" si="33"/>
        <v>16.830000000000002</v>
      </c>
      <c r="K233" s="132">
        <f t="shared" si="34"/>
        <v>0</v>
      </c>
      <c r="L233" s="133">
        <f t="shared" si="32"/>
        <v>0</v>
      </c>
      <c r="M233" s="142">
        <f>'B01'!K233+'B02'!K233+'B03'!K233+'B04'!K233+'B0 5'!K233+'B06'!K233+'B07'!K233+'B08'!K233+'B09'!K233+'B10'!K233+'B11'!K233</f>
        <v>0</v>
      </c>
    </row>
    <row r="234" spans="1:13">
      <c r="A234" s="128" t="str">
        <f>'Obra Civil'!A242</f>
        <v>15.12</v>
      </c>
      <c r="B234" s="271" t="str">
        <f>'Obra Civil'!B242</f>
        <v>Terminal de Ventilação Série Normal 75mm</v>
      </c>
      <c r="C234" s="272"/>
      <c r="D234" s="273"/>
      <c r="E234" s="129" t="str">
        <f>'Obra Civil'!C242</f>
        <v>un</v>
      </c>
      <c r="F234" s="130">
        <f>'Obra Civil'!G242</f>
        <v>1.96</v>
      </c>
      <c r="G234" s="131">
        <f>'Obra Civil'!D242</f>
        <v>1</v>
      </c>
      <c r="H234" s="132">
        <v>0</v>
      </c>
      <c r="I234" s="132">
        <v>0</v>
      </c>
      <c r="J234" s="132">
        <f t="shared" si="33"/>
        <v>1.96</v>
      </c>
      <c r="K234" s="132">
        <f t="shared" si="34"/>
        <v>0</v>
      </c>
      <c r="L234" s="133">
        <f t="shared" si="32"/>
        <v>0</v>
      </c>
      <c r="M234" s="142">
        <f>'B01'!K234+'B02'!K234+'B03'!K234+'B04'!K234+'B0 5'!K234+'B06'!K234+'B07'!K234+'B08'!K234+'B09'!K234+'B10'!K234+'B11'!K234</f>
        <v>0</v>
      </c>
    </row>
    <row r="235" spans="1:13">
      <c r="A235" s="128" t="str">
        <f>'Obra Civil'!A243</f>
        <v>15.13</v>
      </c>
      <c r="B235" s="271" t="str">
        <f>'Obra Civil'!B243</f>
        <v>Tubo de PVC Série Normal 100mm, fornec. e instalação, inclusive conexões</v>
      </c>
      <c r="C235" s="272"/>
      <c r="D235" s="273"/>
      <c r="E235" s="129" t="str">
        <f>'Obra Civil'!C243</f>
        <v>m</v>
      </c>
      <c r="F235" s="130">
        <f>'Obra Civil'!G243</f>
        <v>8.19</v>
      </c>
      <c r="G235" s="131">
        <f>'Obra Civil'!D243</f>
        <v>43.12</v>
      </c>
      <c r="H235" s="132">
        <v>0</v>
      </c>
      <c r="I235" s="132">
        <v>30</v>
      </c>
      <c r="J235" s="132">
        <f t="shared" si="33"/>
        <v>353.15279999999996</v>
      </c>
      <c r="K235" s="132">
        <f t="shared" si="34"/>
        <v>0</v>
      </c>
      <c r="L235" s="133">
        <f t="shared" si="32"/>
        <v>245.7</v>
      </c>
      <c r="M235" s="142">
        <f>'B01'!K235+'B02'!K235+'B03'!K235+'B04'!K235+'B0 5'!K235+'B06'!K235+'B07'!K235+'B08'!K235+'B09'!K235+'B10'!K235+'B11'!K235</f>
        <v>245.7</v>
      </c>
    </row>
    <row r="236" spans="1:13">
      <c r="A236" s="128" t="str">
        <f>'Obra Civil'!A244</f>
        <v>15.14</v>
      </c>
      <c r="B236" s="271" t="str">
        <f>'Obra Civil'!B244</f>
        <v>Tubo de PVC Série Normal 40mm, fornec. e instalação, inclusive conexões</v>
      </c>
      <c r="C236" s="272"/>
      <c r="D236" s="273"/>
      <c r="E236" s="129" t="str">
        <f>'Obra Civil'!C244</f>
        <v>m</v>
      </c>
      <c r="F236" s="130">
        <f>'Obra Civil'!G244</f>
        <v>2.82</v>
      </c>
      <c r="G236" s="131">
        <f>'Obra Civil'!D244</f>
        <v>43.17</v>
      </c>
      <c r="H236" s="132">
        <v>0</v>
      </c>
      <c r="I236" s="132">
        <v>30</v>
      </c>
      <c r="J236" s="132">
        <f t="shared" si="33"/>
        <v>121.7394</v>
      </c>
      <c r="K236" s="132">
        <f t="shared" si="34"/>
        <v>0</v>
      </c>
      <c r="L236" s="133">
        <f t="shared" si="32"/>
        <v>84.6</v>
      </c>
      <c r="M236" s="142">
        <f>'B01'!K236+'B02'!K236+'B03'!K236+'B04'!K236+'B0 5'!K236+'B06'!K236+'B07'!K236+'B08'!K236+'B09'!K236+'B10'!K236+'B11'!K236</f>
        <v>84.6</v>
      </c>
    </row>
    <row r="237" spans="1:13">
      <c r="A237" s="128" t="str">
        <f>'Obra Civil'!A245</f>
        <v>15.15</v>
      </c>
      <c r="B237" s="271" t="str">
        <f>'Obra Civil'!B245</f>
        <v>Tubo de PVC Série Normal 50mm , fornec. e instalação, inclusive conexões</v>
      </c>
      <c r="C237" s="272"/>
      <c r="D237" s="273"/>
      <c r="E237" s="129" t="str">
        <f>'Obra Civil'!C245</f>
        <v>m</v>
      </c>
      <c r="F237" s="130">
        <f>'Obra Civil'!G245</f>
        <v>5.34</v>
      </c>
      <c r="G237" s="131">
        <f>'Obra Civil'!D245</f>
        <v>72.069999999999993</v>
      </c>
      <c r="H237" s="132">
        <v>0</v>
      </c>
      <c r="I237" s="132">
        <v>72.069999999999993</v>
      </c>
      <c r="J237" s="132">
        <f t="shared" si="33"/>
        <v>384.85379999999998</v>
      </c>
      <c r="K237" s="132">
        <f t="shared" si="34"/>
        <v>0</v>
      </c>
      <c r="L237" s="133">
        <f t="shared" si="32"/>
        <v>384.85379999999998</v>
      </c>
      <c r="M237" s="142">
        <f>'B01'!K237+'B02'!K237+'B03'!K237+'B04'!K237+'B0 5'!K237+'B06'!K237+'B07'!K237+'B08'!K237+'B09'!K237+'B10'!K237+'B11'!K237</f>
        <v>384.85379999999998</v>
      </c>
    </row>
    <row r="238" spans="1:13">
      <c r="A238" s="128" t="str">
        <f>'Obra Civil'!A246</f>
        <v>15.16</v>
      </c>
      <c r="B238" s="271" t="str">
        <f>'Obra Civil'!B246</f>
        <v>Tubo de PVC Série Normal 75mm , fornec. e instalação, inclusive conexões</v>
      </c>
      <c r="C238" s="272"/>
      <c r="D238" s="273"/>
      <c r="E238" s="129" t="str">
        <f>'Obra Civil'!C246</f>
        <v>m</v>
      </c>
      <c r="F238" s="130">
        <f>'Obra Civil'!G246</f>
        <v>6.76</v>
      </c>
      <c r="G238" s="131">
        <f>'Obra Civil'!D246</f>
        <v>7</v>
      </c>
      <c r="H238" s="132">
        <v>0</v>
      </c>
      <c r="I238" s="132">
        <v>7</v>
      </c>
      <c r="J238" s="132">
        <f t="shared" si="33"/>
        <v>47.32</v>
      </c>
      <c r="K238" s="132">
        <f t="shared" si="34"/>
        <v>0</v>
      </c>
      <c r="L238" s="133">
        <f t="shared" si="32"/>
        <v>47.32</v>
      </c>
      <c r="M238" s="142">
        <f>'B01'!K238+'B02'!K238+'B03'!K238+'B04'!K238+'B0 5'!K238+'B06'!K238+'B07'!K238+'B08'!K238+'B09'!K238+'B10'!K238+'B11'!K238</f>
        <v>47.32</v>
      </c>
    </row>
    <row r="239" spans="1:13">
      <c r="A239" s="128" t="str">
        <f>'Obra Civil'!A247</f>
        <v>15.17</v>
      </c>
      <c r="B239" s="271" t="str">
        <f>'Obra Civil'!B247</f>
        <v>Tubo de PVC Série Reforçada 150mm, fornec. e instalação, inclusive conexões</v>
      </c>
      <c r="C239" s="272"/>
      <c r="D239" s="273"/>
      <c r="E239" s="129" t="str">
        <f>'Obra Civil'!C247</f>
        <v>m</v>
      </c>
      <c r="F239" s="130">
        <f>'Obra Civil'!G247</f>
        <v>19.87</v>
      </c>
      <c r="G239" s="131">
        <f>'Obra Civil'!D247</f>
        <v>82.48</v>
      </c>
      <c r="H239" s="132">
        <v>0</v>
      </c>
      <c r="I239" s="132">
        <v>82.48</v>
      </c>
      <c r="J239" s="132">
        <f t="shared" si="33"/>
        <v>1638.8776000000003</v>
      </c>
      <c r="K239" s="132">
        <f t="shared" si="34"/>
        <v>0</v>
      </c>
      <c r="L239" s="133">
        <f t="shared" si="32"/>
        <v>1638.8776000000003</v>
      </c>
      <c r="M239" s="142">
        <f>'B01'!K239+'B02'!K239+'B03'!K239+'B04'!K239+'B0 5'!K239+'B06'!K239+'B07'!K239+'B08'!K239+'B09'!K239+'B10'!K239+'B11'!K239</f>
        <v>1638.8776</v>
      </c>
    </row>
    <row r="240" spans="1:13">
      <c r="A240" s="128" t="str">
        <f>'Obra Civil'!A248</f>
        <v>15.18</v>
      </c>
      <c r="B240" s="271" t="str">
        <f>'Obra Civil'!B248</f>
        <v>Tubo de PVC Série Reforçada 40mm, fornec. e instalação, inclusive conexões</v>
      </c>
      <c r="C240" s="272"/>
      <c r="D240" s="273"/>
      <c r="E240" s="129" t="str">
        <f>'Obra Civil'!C248</f>
        <v>m</v>
      </c>
      <c r="F240" s="130">
        <f>'Obra Civil'!G248</f>
        <v>3.68</v>
      </c>
      <c r="G240" s="131">
        <f>'Obra Civil'!D248</f>
        <v>1.72</v>
      </c>
      <c r="H240" s="132">
        <v>0</v>
      </c>
      <c r="I240" s="132">
        <v>1.72</v>
      </c>
      <c r="J240" s="132">
        <f t="shared" si="33"/>
        <v>6.3296000000000001</v>
      </c>
      <c r="K240" s="132">
        <f t="shared" si="34"/>
        <v>0</v>
      </c>
      <c r="L240" s="133">
        <f t="shared" si="32"/>
        <v>6.3296000000000001</v>
      </c>
      <c r="M240" s="142">
        <f>'B01'!K240+'B02'!K240+'B03'!K240+'B04'!K240+'B0 5'!K240+'B06'!K240+'B07'!K240+'B08'!K240+'B09'!K240+'B10'!K240+'B11'!K240</f>
        <v>6.3296000000000001</v>
      </c>
    </row>
    <row r="241" spans="1:13">
      <c r="A241" s="128" t="str">
        <f>'Obra Civil'!A249</f>
        <v>15.19</v>
      </c>
      <c r="B241" s="271" t="str">
        <f>'Obra Civil'!B249</f>
        <v>Tubo de PVC Série Reforçada 50mm, fornec. e instalação, inclusive conexões</v>
      </c>
      <c r="C241" s="272"/>
      <c r="D241" s="273"/>
      <c r="E241" s="129" t="str">
        <f>'Obra Civil'!C249</f>
        <v>m</v>
      </c>
      <c r="F241" s="130">
        <f>'Obra Civil'!G249</f>
        <v>6.96</v>
      </c>
      <c r="G241" s="131">
        <f>'Obra Civil'!D249</f>
        <v>24.84</v>
      </c>
      <c r="H241" s="132">
        <v>0</v>
      </c>
      <c r="I241" s="132">
        <v>24.84</v>
      </c>
      <c r="J241" s="132">
        <f t="shared" si="33"/>
        <v>172.88640000000001</v>
      </c>
      <c r="K241" s="132">
        <f t="shared" si="34"/>
        <v>0</v>
      </c>
      <c r="L241" s="133">
        <f t="shared" si="32"/>
        <v>172.88640000000001</v>
      </c>
      <c r="M241" s="142">
        <f>'B01'!K241+'B02'!K241+'B03'!K241+'B04'!K241+'B0 5'!K241+'B06'!K241+'B07'!K241+'B08'!K241+'B09'!K241+'B10'!K241+'B11'!K241</f>
        <v>172.88640000000001</v>
      </c>
    </row>
    <row r="242" spans="1:13">
      <c r="A242" s="128" t="str">
        <f>'Obra Civil'!A250</f>
        <v>15.20</v>
      </c>
      <c r="B242" s="271" t="str">
        <f>'Obra Civil'!B250</f>
        <v xml:space="preserve">Tubo de PVC Série Reforçada 75mm, fornec. e instalação, inclusive conexões </v>
      </c>
      <c r="C242" s="272"/>
      <c r="D242" s="273"/>
      <c r="E242" s="129" t="str">
        <f>'Obra Civil'!C250</f>
        <v>m</v>
      </c>
      <c r="F242" s="130">
        <f>'Obra Civil'!G250</f>
        <v>8.82</v>
      </c>
      <c r="G242" s="131">
        <f>'Obra Civil'!D250</f>
        <v>9.57</v>
      </c>
      <c r="H242" s="132">
        <v>0</v>
      </c>
      <c r="I242" s="132">
        <v>9.57</v>
      </c>
      <c r="J242" s="132">
        <f t="shared" si="33"/>
        <v>84.40740000000001</v>
      </c>
      <c r="K242" s="132">
        <f t="shared" si="34"/>
        <v>0</v>
      </c>
      <c r="L242" s="133">
        <f t="shared" si="32"/>
        <v>84.40740000000001</v>
      </c>
      <c r="M242" s="142">
        <f>'B01'!K242+'B02'!K242+'B03'!K242+'B04'!K242+'B0 5'!K242+'B06'!K242+'B07'!K242+'B08'!K242+'B09'!K242+'B10'!K242+'B11'!K242</f>
        <v>84.40740000000001</v>
      </c>
    </row>
    <row r="243" spans="1:13" ht="14.25" customHeight="1">
      <c r="A243" s="128" t="str">
        <f>'Obra Civil'!A251</f>
        <v>15.21</v>
      </c>
      <c r="B243" s="271" t="str">
        <f>'Obra Civil'!B251</f>
        <v>Caixa de inspeção em alvenaria de tijolo medindo 900x900x600mm , com tampão em ferro fundido</v>
      </c>
      <c r="C243" s="272"/>
      <c r="D243" s="273"/>
      <c r="E243" s="129" t="str">
        <f>'Obra Civil'!C251</f>
        <v>un</v>
      </c>
      <c r="F243" s="130">
        <f>'Obra Civil'!G251</f>
        <v>356</v>
      </c>
      <c r="G243" s="131">
        <f>'Obra Civil'!D251</f>
        <v>9</v>
      </c>
      <c r="H243" s="132">
        <v>0</v>
      </c>
      <c r="I243" s="132">
        <v>7</v>
      </c>
      <c r="J243" s="132">
        <f t="shared" si="33"/>
        <v>3204</v>
      </c>
      <c r="K243" s="132">
        <f t="shared" si="34"/>
        <v>0</v>
      </c>
      <c r="L243" s="133">
        <f t="shared" si="32"/>
        <v>2492</v>
      </c>
      <c r="M243" s="142">
        <f>'B01'!K243+'B02'!K243+'B03'!K243+'B04'!K243+'B0 5'!K243+'B06'!K243+'B07'!K243+'B08'!K243+'B09'!K243+'B10'!K243+'B11'!K243</f>
        <v>2492</v>
      </c>
    </row>
    <row r="244" spans="1:13" ht="21" customHeight="1">
      <c r="A244" s="128" t="str">
        <f>'Obra Civil'!A252</f>
        <v>15.22</v>
      </c>
      <c r="B244" s="294" t="str">
        <f>'Obra Civil'!B252</f>
        <v>Caixa de gordura Especial, em alvenaria de tijolo, medindo 1100x1100x1200mm, com tampão em ferro fundido</v>
      </c>
      <c r="C244" s="295"/>
      <c r="D244" s="296"/>
      <c r="E244" s="129" t="str">
        <f>'Obra Civil'!C252</f>
        <v>un</v>
      </c>
      <c r="F244" s="130">
        <f>'Obra Civil'!G252</f>
        <v>453.26</v>
      </c>
      <c r="G244" s="131">
        <f>'Obra Civil'!D252</f>
        <v>1</v>
      </c>
      <c r="H244" s="132">
        <v>0</v>
      </c>
      <c r="I244" s="132">
        <v>1</v>
      </c>
      <c r="J244" s="132">
        <f t="shared" si="33"/>
        <v>453.26</v>
      </c>
      <c r="K244" s="132">
        <f t="shared" si="34"/>
        <v>0</v>
      </c>
      <c r="L244" s="133">
        <f t="shared" si="32"/>
        <v>453.26</v>
      </c>
      <c r="M244" s="142">
        <f>'B01'!K244+'B02'!K244+'B03'!K244+'B04'!K244+'B0 5'!K244+'B06'!K244+'B07'!K244+'B08'!K244+'B09'!K244+'B10'!K244+'B11'!K244</f>
        <v>453.26</v>
      </c>
    </row>
    <row r="245" spans="1:13" ht="13.5" customHeight="1">
      <c r="A245" s="128" t="str">
        <f>'Obra Civil'!A253</f>
        <v>15.23</v>
      </c>
      <c r="B245" s="271" t="str">
        <f>'Obra Civil'!B253</f>
        <v>Tampa de ferro fundido 1100x1100 cm, tipo leve, para caixas de gordura dupla e especial</v>
      </c>
      <c r="C245" s="272"/>
      <c r="D245" s="273"/>
      <c r="E245" s="129" t="str">
        <f>'Obra Civil'!C253</f>
        <v>un</v>
      </c>
      <c r="F245" s="130">
        <f>'Obra Civil'!G253</f>
        <v>194.24</v>
      </c>
      <c r="G245" s="131">
        <f>'Obra Civil'!D253</f>
        <v>1</v>
      </c>
      <c r="H245" s="132">
        <v>0</v>
      </c>
      <c r="I245" s="132">
        <v>0</v>
      </c>
      <c r="J245" s="132">
        <f t="shared" si="33"/>
        <v>194.24</v>
      </c>
      <c r="K245" s="132">
        <f t="shared" si="34"/>
        <v>0</v>
      </c>
      <c r="L245" s="133">
        <f t="shared" si="32"/>
        <v>0</v>
      </c>
      <c r="M245" s="142">
        <f>'B01'!K245+'B02'!K245+'B03'!K245+'B04'!K245+'B0 5'!K245+'B06'!K245+'B07'!K245+'B08'!K245+'B09'!K245+'B10'!K245+'B11'!K245</f>
        <v>0</v>
      </c>
    </row>
    <row r="246" spans="1:13" ht="16.5" customHeight="1">
      <c r="A246" s="128" t="str">
        <f>'Obra Civil'!A254</f>
        <v>15.24</v>
      </c>
      <c r="B246" s="271" t="str">
        <f>'Obra Civil'!B254</f>
        <v>Poço de visita em alvenaria de tijolo medido 1400x1400x1640mm, com tampão em ferro fundido</v>
      </c>
      <c r="C246" s="272"/>
      <c r="D246" s="273"/>
      <c r="E246" s="129" t="str">
        <f>'Obra Civil'!C254</f>
        <v>un</v>
      </c>
      <c r="F246" s="130">
        <f>'Obra Civil'!G254</f>
        <v>485.32</v>
      </c>
      <c r="G246" s="131">
        <f>'Obra Civil'!D254</f>
        <v>1</v>
      </c>
      <c r="H246" s="132">
        <v>0</v>
      </c>
      <c r="I246" s="132">
        <v>1</v>
      </c>
      <c r="J246" s="132">
        <f t="shared" si="33"/>
        <v>485.32</v>
      </c>
      <c r="K246" s="132">
        <f t="shared" si="34"/>
        <v>0</v>
      </c>
      <c r="L246" s="133">
        <f t="shared" si="32"/>
        <v>485.32</v>
      </c>
      <c r="M246" s="142">
        <f>'B01'!K246+'B02'!K246+'B03'!K246+'B04'!K246+'B0 5'!K246+'B06'!K246+'B07'!K246+'B08'!K246+'B09'!K246+'B10'!K246+'B11'!K246</f>
        <v>485.32</v>
      </c>
    </row>
    <row r="247" spans="1:13" ht="22.5" customHeight="1">
      <c r="A247" s="128" t="str">
        <f>'Obra Civil'!A255</f>
        <v>15.25</v>
      </c>
      <c r="B247" s="294" t="str">
        <f>'Obra Civil'!B255</f>
        <v>Conjunto moto bomba centrifuga CV 3/4, vazão de 5,0 m3/h e Hman = 15mca - Modelo Thebe TH-16 ou equivalente</v>
      </c>
      <c r="C247" s="295"/>
      <c r="D247" s="296"/>
      <c r="E247" s="129" t="str">
        <f>'Obra Civil'!C255</f>
        <v>un</v>
      </c>
      <c r="F247" s="130">
        <f>'Obra Civil'!G255</f>
        <v>201.65</v>
      </c>
      <c r="G247" s="131">
        <f>'Obra Civil'!D255</f>
        <v>2</v>
      </c>
      <c r="H247" s="132">
        <v>0</v>
      </c>
      <c r="I247" s="132">
        <v>0</v>
      </c>
      <c r="J247" s="132">
        <f t="shared" si="33"/>
        <v>403.3</v>
      </c>
      <c r="K247" s="132">
        <f t="shared" si="34"/>
        <v>0</v>
      </c>
      <c r="L247" s="133">
        <f t="shared" si="32"/>
        <v>0</v>
      </c>
      <c r="M247" s="142">
        <f>'B01'!K247+'B02'!K247+'B03'!K247+'B04'!K247+'B0 5'!K247+'B06'!K247+'B07'!K247+'B08'!K247+'B09'!K247+'B10'!K247+'B11'!K247</f>
        <v>0</v>
      </c>
    </row>
    <row r="248" spans="1:13">
      <c r="A248" s="143" t="str">
        <f>'Obra Civil'!A257</f>
        <v>16.0</v>
      </c>
      <c r="B248" s="268" t="str">
        <f>'Obra Civil'!B257</f>
        <v xml:space="preserve">LOUÇAS E METAIS </v>
      </c>
      <c r="C248" s="269"/>
      <c r="D248" s="270"/>
      <c r="E248" s="146"/>
      <c r="F248" s="147"/>
      <c r="G248" s="148"/>
      <c r="H248" s="149"/>
      <c r="I248" s="149"/>
      <c r="J248" s="149"/>
      <c r="K248" s="149"/>
      <c r="L248" s="150">
        <f t="shared" si="32"/>
        <v>0</v>
      </c>
      <c r="M248" s="142">
        <f>'B01'!K248+'B02'!K248+'B03'!K248+'B04'!K248+'B0 5'!K248+'B06'!K248+'B07'!K248+'B08'!K248+'B09'!K248+'B10'!K248+'B11'!K248</f>
        <v>0</v>
      </c>
    </row>
    <row r="249" spans="1:13">
      <c r="A249" s="128" t="str">
        <f>'Obra Civil'!A258</f>
        <v>16.1</v>
      </c>
      <c r="B249" s="271" t="str">
        <f>'Obra Civil'!B258</f>
        <v>SANIT. PNE - ( Portadores de Necessidades Especiais )</v>
      </c>
      <c r="C249" s="272"/>
      <c r="D249" s="273"/>
      <c r="E249" s="129"/>
      <c r="F249" s="130"/>
      <c r="G249" s="131"/>
      <c r="H249" s="132"/>
      <c r="I249" s="132"/>
      <c r="J249" s="132"/>
      <c r="K249" s="132"/>
      <c r="L249" s="133">
        <f t="shared" si="32"/>
        <v>0</v>
      </c>
      <c r="M249" s="142">
        <f>'B01'!K249+'B02'!K249+'B03'!K249+'B04'!K249+'B0 5'!K249+'B06'!K249+'B07'!K249+'B08'!K249+'B09'!K249+'B10'!K249+'B11'!K249</f>
        <v>0</v>
      </c>
    </row>
    <row r="250" spans="1:13" ht="24" customHeight="1">
      <c r="A250" s="128" t="str">
        <f>'Obra Civil'!A259</f>
        <v>16.1.1</v>
      </c>
      <c r="B250" s="294" t="str">
        <f>'Obra Civil'!B259</f>
        <v>Lavatório louça branca, sem coluna, torneira metálica cromada simples, (válvula, sifao e engate flexível cromados)</v>
      </c>
      <c r="C250" s="295"/>
      <c r="D250" s="296"/>
      <c r="E250" s="129" t="str">
        <f>'Obra Civil'!C259</f>
        <v>un</v>
      </c>
      <c r="F250" s="130">
        <f>'Obra Civil'!G259</f>
        <v>132.68</v>
      </c>
      <c r="G250" s="131">
        <f>'Obra Civil'!D259</f>
        <v>2</v>
      </c>
      <c r="H250" s="132">
        <v>0</v>
      </c>
      <c r="I250" s="132">
        <v>0</v>
      </c>
      <c r="J250" s="132">
        <f t="shared" ref="J250:J255" si="35">F250*G250</f>
        <v>265.36</v>
      </c>
      <c r="K250" s="132">
        <f t="shared" ref="K250:K255" si="36">H250*F250</f>
        <v>0</v>
      </c>
      <c r="L250" s="133">
        <f t="shared" si="32"/>
        <v>0</v>
      </c>
      <c r="M250" s="142">
        <f>'B01'!K250+'B02'!K250+'B03'!K250+'B04'!K250+'B0 5'!K250+'B06'!K250+'B07'!K250+'B08'!K250+'B09'!K250+'B10'!K250+'B11'!K250</f>
        <v>0</v>
      </c>
    </row>
    <row r="251" spans="1:13">
      <c r="A251" s="128" t="str">
        <f>'Obra Civil'!A260</f>
        <v>16.1.2</v>
      </c>
      <c r="B251" s="271" t="str">
        <f>'Obra Civil'!B260</f>
        <v>Porta sabonete liquido fornecimento</v>
      </c>
      <c r="C251" s="272"/>
      <c r="D251" s="273"/>
      <c r="E251" s="129" t="str">
        <f>'Obra Civil'!C260</f>
        <v>un</v>
      </c>
      <c r="F251" s="130">
        <f>'Obra Civil'!G260</f>
        <v>12.45</v>
      </c>
      <c r="G251" s="131">
        <f>'Obra Civil'!D260</f>
        <v>2</v>
      </c>
      <c r="H251" s="132">
        <v>0</v>
      </c>
      <c r="I251" s="132">
        <v>0</v>
      </c>
      <c r="J251" s="132">
        <f t="shared" si="35"/>
        <v>24.9</v>
      </c>
      <c r="K251" s="132">
        <f t="shared" si="36"/>
        <v>0</v>
      </c>
      <c r="L251" s="133">
        <f t="shared" si="32"/>
        <v>0</v>
      </c>
      <c r="M251" s="142">
        <f>'B01'!K251+'B02'!K251+'B03'!K251+'B04'!K251+'B0 5'!K251+'B06'!K251+'B07'!K251+'B08'!K251+'B09'!K251+'B10'!K251+'B11'!K251</f>
        <v>0</v>
      </c>
    </row>
    <row r="252" spans="1:13" ht="24" customHeight="1">
      <c r="A252" s="128" t="str">
        <f>'Obra Civil'!A261</f>
        <v>16.1.3</v>
      </c>
      <c r="B252" s="294" t="str">
        <f>'Obra Civil'!B261</f>
        <v>Vaso sanitario sifonado, para valvula de descarga, em louca branca, com acessorios, inclusive assento plastico, anel de vedação, tubo pvc ligacao - fornecimento e instalacao</v>
      </c>
      <c r="C252" s="295"/>
      <c r="D252" s="296"/>
      <c r="E252" s="129" t="str">
        <f>'Obra Civil'!C261</f>
        <v>un</v>
      </c>
      <c r="F252" s="130">
        <f>'Obra Civil'!G261</f>
        <v>135.11000000000001</v>
      </c>
      <c r="G252" s="131">
        <f>'Obra Civil'!D261</f>
        <v>2</v>
      </c>
      <c r="H252" s="132">
        <v>0</v>
      </c>
      <c r="I252" s="132">
        <v>0</v>
      </c>
      <c r="J252" s="132">
        <f t="shared" si="35"/>
        <v>270.22000000000003</v>
      </c>
      <c r="K252" s="132">
        <f t="shared" si="36"/>
        <v>0</v>
      </c>
      <c r="L252" s="133">
        <f t="shared" si="32"/>
        <v>0</v>
      </c>
      <c r="M252" s="142">
        <f>'B01'!K252+'B02'!K252+'B03'!K252+'B04'!K252+'B0 5'!K252+'B06'!K252+'B07'!K252+'B08'!K252+'B09'!K252+'B10'!K252+'B11'!K252</f>
        <v>0</v>
      </c>
    </row>
    <row r="253" spans="1:13" ht="13.5" customHeight="1">
      <c r="A253" s="128" t="str">
        <f>'Obra Civil'!A262</f>
        <v>16.1.4</v>
      </c>
      <c r="B253" s="271" t="str">
        <f>'Obra Civil'!B262</f>
        <v>Torneira cromada 3/4" para jardim ou tanque, padrao alto</v>
      </c>
      <c r="C253" s="272"/>
      <c r="D253" s="273"/>
      <c r="E253" s="129" t="str">
        <f>'Obra Civil'!C262</f>
        <v>un</v>
      </c>
      <c r="F253" s="130">
        <f>'Obra Civil'!G262</f>
        <v>18.559999999999999</v>
      </c>
      <c r="G253" s="131">
        <f>'Obra Civil'!D262</f>
        <v>2</v>
      </c>
      <c r="H253" s="132">
        <v>0</v>
      </c>
      <c r="I253" s="132">
        <v>0</v>
      </c>
      <c r="J253" s="132">
        <f t="shared" si="35"/>
        <v>37.119999999999997</v>
      </c>
      <c r="K253" s="132">
        <f t="shared" si="36"/>
        <v>0</v>
      </c>
      <c r="L253" s="133">
        <f t="shared" ref="L253:L316" si="37">I253*F253</f>
        <v>0</v>
      </c>
      <c r="M253" s="142">
        <f>'B01'!K253+'B02'!K253+'B03'!K253+'B04'!K253+'B0 5'!K253+'B06'!K253+'B07'!K253+'B08'!K253+'B09'!K253+'B10'!K253+'B11'!K253</f>
        <v>0</v>
      </c>
    </row>
    <row r="254" spans="1:13">
      <c r="A254" s="128" t="str">
        <f>'Obra Civil'!A263</f>
        <v>16.1.5</v>
      </c>
      <c r="B254" s="271" t="str">
        <f>'Obra Civil'!B263</f>
        <v>Instalacao de papeleira - fornecimento e colocacao</v>
      </c>
      <c r="C254" s="272"/>
      <c r="D254" s="273"/>
      <c r="E254" s="129" t="str">
        <f>'Obra Civil'!C263</f>
        <v>un</v>
      </c>
      <c r="F254" s="130">
        <f>'Obra Civil'!G263</f>
        <v>13.12</v>
      </c>
      <c r="G254" s="131">
        <f>'Obra Civil'!D263</f>
        <v>2</v>
      </c>
      <c r="H254" s="132">
        <v>0</v>
      </c>
      <c r="I254" s="132">
        <v>0</v>
      </c>
      <c r="J254" s="132">
        <f t="shared" si="35"/>
        <v>26.24</v>
      </c>
      <c r="K254" s="132">
        <f t="shared" si="36"/>
        <v>0</v>
      </c>
      <c r="L254" s="133">
        <f t="shared" si="37"/>
        <v>0</v>
      </c>
      <c r="M254" s="142">
        <f>'B01'!K254+'B02'!K254+'B03'!K254+'B04'!K254+'B0 5'!K254+'B06'!K254+'B07'!K254+'B08'!K254+'B09'!K254+'B10'!K254+'B11'!K254</f>
        <v>0</v>
      </c>
    </row>
    <row r="255" spans="1:13">
      <c r="A255" s="128" t="str">
        <f>'Obra Civil'!A264</f>
        <v>16.1.6</v>
      </c>
      <c r="B255" s="271" t="str">
        <f>'Obra Civil'!B264</f>
        <v xml:space="preserve">Barra de apoio em aluminio anodizado para deficientes físicos </v>
      </c>
      <c r="C255" s="272"/>
      <c r="D255" s="273"/>
      <c r="E255" s="129" t="str">
        <f>'Obra Civil'!C264</f>
        <v>m</v>
      </c>
      <c r="F255" s="130">
        <f>'Obra Civil'!G264</f>
        <v>34.58</v>
      </c>
      <c r="G255" s="131">
        <f>'Obra Civil'!D264</f>
        <v>4</v>
      </c>
      <c r="H255" s="132">
        <v>0</v>
      </c>
      <c r="I255" s="132">
        <v>0</v>
      </c>
      <c r="J255" s="132">
        <f t="shared" si="35"/>
        <v>138.32</v>
      </c>
      <c r="K255" s="132">
        <f t="shared" si="36"/>
        <v>0</v>
      </c>
      <c r="L255" s="133">
        <f t="shared" si="37"/>
        <v>0</v>
      </c>
      <c r="M255" s="142">
        <f>'B01'!K255+'B02'!K255+'B03'!K255+'B04'!K255+'B0 5'!K255+'B06'!K255+'B07'!K255+'B08'!K255+'B09'!K255+'B10'!K255+'B11'!K255</f>
        <v>0</v>
      </c>
    </row>
    <row r="256" spans="1:13">
      <c r="A256" s="128" t="str">
        <f>'Obra Civil'!A265</f>
        <v>16.2</v>
      </c>
      <c r="B256" s="271" t="str">
        <f>'Obra Civil'!B265</f>
        <v>SANIT. INFANTIS  (Feminino / Masculino/ Banho I/ Creche II )</v>
      </c>
      <c r="C256" s="272"/>
      <c r="D256" s="273"/>
      <c r="E256" s="129"/>
      <c r="F256" s="130"/>
      <c r="G256" s="131"/>
      <c r="H256" s="132"/>
      <c r="I256" s="132"/>
      <c r="J256" s="132"/>
      <c r="K256" s="132"/>
      <c r="L256" s="133">
        <f t="shared" si="37"/>
        <v>0</v>
      </c>
      <c r="M256" s="142">
        <f>'B01'!K256+'B02'!K256+'B03'!K256+'B04'!K256+'B0 5'!K256+'B06'!K256+'B07'!K256+'B08'!K256+'B09'!K256+'B10'!K256+'B11'!K256</f>
        <v>0</v>
      </c>
    </row>
    <row r="257" spans="1:13" ht="12.75" customHeight="1">
      <c r="A257" s="128" t="str">
        <f>'Obra Civil'!A266</f>
        <v>16.2.1</v>
      </c>
      <c r="B257" s="271" t="str">
        <f>'Obra Civil'!B266</f>
        <v>Banheira plástica (cor braca de 20x45x77 cm), com dreno para escoamento de água</v>
      </c>
      <c r="C257" s="272"/>
      <c r="D257" s="273"/>
      <c r="E257" s="129" t="str">
        <f>'Obra Civil'!C266</f>
        <v>un</v>
      </c>
      <c r="F257" s="130">
        <f>'Obra Civil'!G266</f>
        <v>45.71</v>
      </c>
      <c r="G257" s="131">
        <f>'Obra Civil'!D266</f>
        <v>2</v>
      </c>
      <c r="H257" s="132">
        <v>0</v>
      </c>
      <c r="I257" s="132">
        <v>0</v>
      </c>
      <c r="J257" s="132">
        <f t="shared" ref="J257:J263" si="38">F257*G257</f>
        <v>91.42</v>
      </c>
      <c r="K257" s="132">
        <f t="shared" ref="K257:K263" si="39">H257*F257</f>
        <v>0</v>
      </c>
      <c r="L257" s="133">
        <f t="shared" si="37"/>
        <v>0</v>
      </c>
      <c r="M257" s="142">
        <f>'B01'!K257+'B02'!K257+'B03'!K257+'B04'!K257+'B0 5'!K257+'B06'!K257+'B07'!K257+'B08'!K257+'B09'!K257+'B10'!K257+'B11'!K257</f>
        <v>0</v>
      </c>
    </row>
    <row r="258" spans="1:13" ht="26.25" customHeight="1">
      <c r="A258" s="128" t="str">
        <f>'Obra Civil'!A267</f>
        <v>16.2.2</v>
      </c>
      <c r="B258" s="294" t="str">
        <f>'Obra Civil'!B267</f>
        <v>Cuba louca branca em bancada inclusive torneira e complementos (válvula, sifao e engate flexível cromados)</v>
      </c>
      <c r="C258" s="295"/>
      <c r="D258" s="296"/>
      <c r="E258" s="129" t="str">
        <f>'Obra Civil'!C267</f>
        <v>un</v>
      </c>
      <c r="F258" s="130">
        <f>'Obra Civil'!G267</f>
        <v>145.65</v>
      </c>
      <c r="G258" s="131">
        <f>'Obra Civil'!D267</f>
        <v>1</v>
      </c>
      <c r="H258" s="132">
        <v>0</v>
      </c>
      <c r="I258" s="132">
        <v>0</v>
      </c>
      <c r="J258" s="132">
        <f t="shared" si="38"/>
        <v>145.65</v>
      </c>
      <c r="K258" s="132">
        <f t="shared" si="39"/>
        <v>0</v>
      </c>
      <c r="L258" s="133">
        <f t="shared" si="37"/>
        <v>0</v>
      </c>
      <c r="M258" s="142">
        <f>'B01'!K258+'B02'!K258+'B03'!K258+'B04'!K258+'B0 5'!K258+'B06'!K258+'B07'!K258+'B08'!K258+'B09'!K258+'B10'!K258+'B11'!K258</f>
        <v>0</v>
      </c>
    </row>
    <row r="259" spans="1:13" ht="15" customHeight="1">
      <c r="A259" s="128" t="str">
        <f>'Obra Civil'!A268</f>
        <v>16.2.3</v>
      </c>
      <c r="B259" s="271" t="str">
        <f>'Obra Civil'!B268</f>
        <v>Instalacao de papeleira - fornecimento e colocacao</v>
      </c>
      <c r="C259" s="272"/>
      <c r="D259" s="273"/>
      <c r="E259" s="129" t="str">
        <f>'Obra Civil'!C268</f>
        <v>un</v>
      </c>
      <c r="F259" s="130">
        <f>'Obra Civil'!G268</f>
        <v>13.12</v>
      </c>
      <c r="G259" s="131">
        <f>'Obra Civil'!D268</f>
        <v>9</v>
      </c>
      <c r="H259" s="132">
        <v>0</v>
      </c>
      <c r="I259" s="132">
        <v>0</v>
      </c>
      <c r="J259" s="132">
        <f t="shared" si="38"/>
        <v>118.08</v>
      </c>
      <c r="K259" s="132">
        <f t="shared" si="39"/>
        <v>0</v>
      </c>
      <c r="L259" s="133">
        <f t="shared" si="37"/>
        <v>0</v>
      </c>
      <c r="M259" s="142">
        <f>'B01'!K259+'B02'!K259+'B03'!K259+'B04'!K259+'B0 5'!K259+'B06'!K259+'B07'!K259+'B08'!K259+'B09'!K259+'B10'!K259+'B11'!K259</f>
        <v>0</v>
      </c>
    </row>
    <row r="260" spans="1:13">
      <c r="A260" s="128" t="str">
        <f>'Obra Civil'!A269</f>
        <v>16.2.4</v>
      </c>
      <c r="B260" s="271" t="str">
        <f>'Obra Civil'!B269</f>
        <v>Porta sabonete liquido fornecimento e instalação</v>
      </c>
      <c r="C260" s="272"/>
      <c r="D260" s="273"/>
      <c r="E260" s="129" t="str">
        <f>'Obra Civil'!C269</f>
        <v>un</v>
      </c>
      <c r="F260" s="130">
        <f>'Obra Civil'!G269</f>
        <v>12.45</v>
      </c>
      <c r="G260" s="131">
        <f>'Obra Civil'!D269</f>
        <v>11</v>
      </c>
      <c r="H260" s="132">
        <v>0</v>
      </c>
      <c r="I260" s="132">
        <v>0</v>
      </c>
      <c r="J260" s="132">
        <f t="shared" si="38"/>
        <v>136.94999999999999</v>
      </c>
      <c r="K260" s="132">
        <f t="shared" si="39"/>
        <v>0</v>
      </c>
      <c r="L260" s="133">
        <f t="shared" si="37"/>
        <v>0</v>
      </c>
      <c r="M260" s="142">
        <f>'B01'!K260+'B02'!K260+'B03'!K260+'B04'!K260+'B0 5'!K260+'B06'!K260+'B07'!K260+'B08'!K260+'B09'!K260+'B10'!K260+'B11'!K260</f>
        <v>0</v>
      </c>
    </row>
    <row r="261" spans="1:13">
      <c r="A261" s="128" t="str">
        <f>'Obra Civil'!A270</f>
        <v>16.2.5</v>
      </c>
      <c r="B261" s="271" t="str">
        <f>'Obra Civil'!B270</f>
        <v>Torneira cromada 3/4" para jardim ou tanque, padrao alto</v>
      </c>
      <c r="C261" s="272"/>
      <c r="D261" s="273"/>
      <c r="E261" s="129" t="str">
        <f>'Obra Civil'!C270</f>
        <v>un</v>
      </c>
      <c r="F261" s="130">
        <f>'Obra Civil'!G270</f>
        <v>18.559999999999999</v>
      </c>
      <c r="G261" s="131">
        <f>'Obra Civil'!D270</f>
        <v>4</v>
      </c>
      <c r="H261" s="132">
        <v>0</v>
      </c>
      <c r="I261" s="132">
        <v>0</v>
      </c>
      <c r="J261" s="132">
        <f t="shared" si="38"/>
        <v>74.239999999999995</v>
      </c>
      <c r="K261" s="132">
        <f t="shared" si="39"/>
        <v>0</v>
      </c>
      <c r="L261" s="133">
        <f t="shared" si="37"/>
        <v>0</v>
      </c>
      <c r="M261" s="142">
        <f>'B01'!K261+'B02'!K261+'B03'!K261+'B04'!K261+'B0 5'!K261+'B06'!K261+'B07'!K261+'B08'!K261+'B09'!K261+'B10'!K261+'B11'!K261</f>
        <v>0</v>
      </c>
    </row>
    <row r="262" spans="1:13">
      <c r="A262" s="128" t="str">
        <f>'Obra Civil'!A271</f>
        <v>16.2.6</v>
      </c>
      <c r="B262" s="271" t="str">
        <f>'Obra Civil'!B271</f>
        <v>Torneira cromada longa 3/4" de parede para pia, padrao popular</v>
      </c>
      <c r="C262" s="272"/>
      <c r="D262" s="273"/>
      <c r="E262" s="129" t="str">
        <f>'Obra Civil'!C271</f>
        <v>un</v>
      </c>
      <c r="F262" s="130">
        <f>'Obra Civil'!G271</f>
        <v>16.420000000000002</v>
      </c>
      <c r="G262" s="131">
        <f>'Obra Civil'!D271</f>
        <v>9</v>
      </c>
      <c r="H262" s="132">
        <v>0</v>
      </c>
      <c r="I262" s="132">
        <v>0</v>
      </c>
      <c r="J262" s="132">
        <f t="shared" si="38"/>
        <v>147.78000000000003</v>
      </c>
      <c r="K262" s="132">
        <f t="shared" si="39"/>
        <v>0</v>
      </c>
      <c r="L262" s="133">
        <f t="shared" si="37"/>
        <v>0</v>
      </c>
      <c r="M262" s="142">
        <f>'B01'!K262+'B02'!K262+'B03'!K262+'B04'!K262+'B0 5'!K262+'B06'!K262+'B07'!K262+'B08'!K262+'B09'!K262+'B10'!K262+'B11'!K262</f>
        <v>0</v>
      </c>
    </row>
    <row r="263" spans="1:13" ht="24" customHeight="1">
      <c r="A263" s="128" t="str">
        <f>'Obra Civil'!A272</f>
        <v>16.2.7</v>
      </c>
      <c r="B263" s="294" t="str">
        <f>'Obra Civil'!B272</f>
        <v>Vaso sanitario infantil sifonado, para valvula de descarga, em louca branca, com acessorios, inclusive assento plastico, anel de vedação, tubo pvc ligacao - fornecimento e instalacao</v>
      </c>
      <c r="C263" s="295"/>
      <c r="D263" s="296"/>
      <c r="E263" s="129" t="str">
        <f>'Obra Civil'!C272</f>
        <v>un</v>
      </c>
      <c r="F263" s="130">
        <f>'Obra Civil'!G272</f>
        <v>135.11000000000001</v>
      </c>
      <c r="G263" s="131">
        <f>'Obra Civil'!D272</f>
        <v>9</v>
      </c>
      <c r="H263" s="132">
        <v>0</v>
      </c>
      <c r="I263" s="132">
        <v>0</v>
      </c>
      <c r="J263" s="132">
        <f t="shared" si="38"/>
        <v>1215.9900000000002</v>
      </c>
      <c r="K263" s="132">
        <f t="shared" si="39"/>
        <v>0</v>
      </c>
      <c r="L263" s="133">
        <f t="shared" si="37"/>
        <v>0</v>
      </c>
      <c r="M263" s="142">
        <f>'B01'!K263+'B02'!K263+'B03'!K263+'B04'!K263+'B0 5'!K263+'B06'!K263+'B07'!K263+'B08'!K263+'B09'!K263+'B10'!K263+'B11'!K263</f>
        <v>0</v>
      </c>
    </row>
    <row r="264" spans="1:13">
      <c r="A264" s="125" t="str">
        <f>'Obra Civil'!A273</f>
        <v>16.3</v>
      </c>
      <c r="B264" s="291" t="str">
        <f>'Obra Civil'!B273</f>
        <v>SANIT. ADULTOS ( Fem. e Masc. Funcionários )</v>
      </c>
      <c r="C264" s="292"/>
      <c r="D264" s="293"/>
      <c r="E264" s="129"/>
      <c r="F264" s="130"/>
      <c r="G264" s="131"/>
      <c r="H264" s="132"/>
      <c r="I264" s="132"/>
      <c r="J264" s="132"/>
      <c r="K264" s="132"/>
      <c r="L264" s="133">
        <f t="shared" si="37"/>
        <v>0</v>
      </c>
      <c r="M264" s="142">
        <f>'B01'!K264+'B02'!K264+'B03'!K264+'B04'!K264+'B0 5'!K264+'B06'!K264+'B07'!K264+'B08'!K264+'B09'!K264+'B10'!K264+'B11'!K264</f>
        <v>0</v>
      </c>
    </row>
    <row r="265" spans="1:13">
      <c r="A265" s="128" t="str">
        <f>'Obra Civil'!A274</f>
        <v>16.3.1</v>
      </c>
      <c r="B265" s="271" t="str">
        <f>'Obra Civil'!B274</f>
        <v>Torneira cromada 3/4" para jardim ou tanque, padrao alto</v>
      </c>
      <c r="C265" s="272"/>
      <c r="D265" s="273"/>
      <c r="E265" s="129" t="str">
        <f>'Obra Civil'!C274</f>
        <v>un</v>
      </c>
      <c r="F265" s="130">
        <f>'Obra Civil'!G274</f>
        <v>18.559999999999999</v>
      </c>
      <c r="G265" s="131">
        <f>'Obra Civil'!D274</f>
        <v>2</v>
      </c>
      <c r="H265" s="132">
        <v>0</v>
      </c>
      <c r="I265" s="132">
        <v>0</v>
      </c>
      <c r="J265" s="132">
        <f t="shared" ref="J265:J278" si="40">F265*G265</f>
        <v>37.119999999999997</v>
      </c>
      <c r="K265" s="132">
        <f t="shared" ref="K265:K278" si="41">H265*F265</f>
        <v>0</v>
      </c>
      <c r="L265" s="133">
        <f t="shared" si="37"/>
        <v>0</v>
      </c>
      <c r="M265" s="142">
        <f>'B01'!K265+'B02'!K265+'B03'!K265+'B04'!K265+'B0 5'!K265+'B06'!K265+'B07'!K265+'B08'!K265+'B09'!K265+'B10'!K265+'B11'!K265</f>
        <v>0</v>
      </c>
    </row>
    <row r="266" spans="1:13">
      <c r="A266" s="128" t="str">
        <f>'Obra Civil'!A275</f>
        <v>16.3.2</v>
      </c>
      <c r="B266" s="271" t="str">
        <f>'Obra Civil'!B275</f>
        <v>Torneira cromada longa 3/4" de parede para pia, padrao popular</v>
      </c>
      <c r="C266" s="272"/>
      <c r="D266" s="273"/>
      <c r="E266" s="129" t="str">
        <f>'Obra Civil'!C275</f>
        <v>un</v>
      </c>
      <c r="F266" s="130">
        <f>'Obra Civil'!G275</f>
        <v>16.420000000000002</v>
      </c>
      <c r="G266" s="131">
        <f>'Obra Civil'!D275</f>
        <v>5</v>
      </c>
      <c r="H266" s="132">
        <v>0</v>
      </c>
      <c r="I266" s="132">
        <v>0</v>
      </c>
      <c r="J266" s="132">
        <f t="shared" si="40"/>
        <v>82.100000000000009</v>
      </c>
      <c r="K266" s="132">
        <f t="shared" si="41"/>
        <v>0</v>
      </c>
      <c r="L266" s="133">
        <f t="shared" si="37"/>
        <v>0</v>
      </c>
      <c r="M266" s="142">
        <f>'B01'!K266+'B02'!K266+'B03'!K266+'B04'!K266+'B0 5'!K266+'B06'!K266+'B07'!K266+'B08'!K266+'B09'!K266+'B10'!K266+'B11'!K266</f>
        <v>0</v>
      </c>
    </row>
    <row r="267" spans="1:13" ht="31.5" customHeight="1">
      <c r="A267" s="128" t="str">
        <f>'Obra Civil'!A276</f>
        <v>16.3.3</v>
      </c>
      <c r="B267" s="294" t="str">
        <f>'Obra Civil'!B276</f>
        <v>Vaso sanitario sifonado, para valvula de descarga, em louca branca, com acessorios, inclusive assento plastico, bolsa de borracha para ligacao, tubo pvc ligacao - fornecimento e instalacao</v>
      </c>
      <c r="C267" s="295"/>
      <c r="D267" s="296"/>
      <c r="E267" s="129" t="str">
        <f>'Obra Civil'!C276</f>
        <v>un</v>
      </c>
      <c r="F267" s="130">
        <f>'Obra Civil'!G276</f>
        <v>135.11000000000001</v>
      </c>
      <c r="G267" s="131">
        <f>'Obra Civil'!D276</f>
        <v>4</v>
      </c>
      <c r="H267" s="132">
        <v>0</v>
      </c>
      <c r="I267" s="132">
        <v>0</v>
      </c>
      <c r="J267" s="132">
        <f t="shared" si="40"/>
        <v>540.44000000000005</v>
      </c>
      <c r="K267" s="132">
        <f t="shared" si="41"/>
        <v>0</v>
      </c>
      <c r="L267" s="133">
        <f t="shared" si="37"/>
        <v>0</v>
      </c>
      <c r="M267" s="142">
        <f>'B01'!K267+'B02'!K267+'B03'!K267+'B04'!K267+'B0 5'!K267+'B06'!K267+'B07'!K267+'B08'!K267+'B09'!K267+'B10'!K267+'B11'!K267</f>
        <v>0</v>
      </c>
    </row>
    <row r="268" spans="1:13">
      <c r="A268" s="128" t="str">
        <f>'Obra Civil'!A277</f>
        <v>16.3.4</v>
      </c>
      <c r="B268" s="271" t="str">
        <f>'Obra Civil'!B277</f>
        <v>Instalação de papeleira - fornecimento e colocacao</v>
      </c>
      <c r="C268" s="272"/>
      <c r="D268" s="273"/>
      <c r="E268" s="129" t="str">
        <f>'Obra Civil'!C277</f>
        <v>un</v>
      </c>
      <c r="F268" s="130">
        <f>'Obra Civil'!G277</f>
        <v>13.12</v>
      </c>
      <c r="G268" s="131">
        <f>'Obra Civil'!D277</f>
        <v>4</v>
      </c>
      <c r="H268" s="132">
        <v>0</v>
      </c>
      <c r="I268" s="132">
        <v>0</v>
      </c>
      <c r="J268" s="132">
        <f t="shared" si="40"/>
        <v>52.48</v>
      </c>
      <c r="K268" s="132">
        <f t="shared" si="41"/>
        <v>0</v>
      </c>
      <c r="L268" s="133">
        <f t="shared" si="37"/>
        <v>0</v>
      </c>
      <c r="M268" s="142">
        <f>'B01'!K268+'B02'!K268+'B03'!K268+'B04'!K268+'B0 5'!K268+'B06'!K268+'B07'!K268+'B08'!K268+'B09'!K268+'B10'!K268+'B11'!K268</f>
        <v>0</v>
      </c>
    </row>
    <row r="269" spans="1:13">
      <c r="A269" s="128" t="str">
        <f>'Obra Civil'!A278</f>
        <v>16.3.5</v>
      </c>
      <c r="B269" s="271" t="str">
        <f>'Obra Civil'!B278</f>
        <v>Porta sabonete liquido fornecimento e instalação</v>
      </c>
      <c r="C269" s="272"/>
      <c r="D269" s="273"/>
      <c r="E269" s="129" t="str">
        <f>'Obra Civil'!C278</f>
        <v>un</v>
      </c>
      <c r="F269" s="130">
        <f>'Obra Civil'!G278</f>
        <v>12.45</v>
      </c>
      <c r="G269" s="131">
        <f>'Obra Civil'!D278</f>
        <v>3</v>
      </c>
      <c r="H269" s="132">
        <v>0</v>
      </c>
      <c r="I269" s="132">
        <v>0</v>
      </c>
      <c r="J269" s="132">
        <f t="shared" si="40"/>
        <v>37.349999999999994</v>
      </c>
      <c r="K269" s="132">
        <f t="shared" si="41"/>
        <v>0</v>
      </c>
      <c r="L269" s="133">
        <f t="shared" si="37"/>
        <v>0</v>
      </c>
      <c r="M269" s="142">
        <f>'B01'!K269+'B02'!K269+'B03'!K269+'B04'!K269+'B0 5'!K269+'B06'!K269+'B07'!K269+'B08'!K269+'B09'!K269+'B10'!K269+'B11'!K269</f>
        <v>0</v>
      </c>
    </row>
    <row r="270" spans="1:13">
      <c r="A270" s="125" t="str">
        <f>'Obra Civil'!A279</f>
        <v>16.4</v>
      </c>
      <c r="B270" s="291" t="str">
        <f>'Obra Civil'!B279</f>
        <v>COZINHA/ LAVANDERIA/ HIGIENIZAÇÃO/ LACTÁRIO</v>
      </c>
      <c r="C270" s="292"/>
      <c r="D270" s="293"/>
      <c r="E270" s="129"/>
      <c r="F270" s="130">
        <f>'Obra Civil'!G279</f>
        <v>0</v>
      </c>
      <c r="G270" s="131">
        <f>'Obra Civil'!D279</f>
        <v>0</v>
      </c>
      <c r="H270" s="132">
        <v>0</v>
      </c>
      <c r="I270" s="132">
        <v>0</v>
      </c>
      <c r="J270" s="132">
        <f t="shared" si="40"/>
        <v>0</v>
      </c>
      <c r="K270" s="132">
        <f t="shared" si="41"/>
        <v>0</v>
      </c>
      <c r="L270" s="133">
        <f t="shared" si="37"/>
        <v>0</v>
      </c>
      <c r="M270" s="142">
        <f>'B01'!K270+'B02'!K270+'B03'!K270+'B04'!K270+'B0 5'!K270+'B06'!K270+'B07'!K270+'B08'!K270+'B09'!K270+'B10'!K270+'B11'!K270</f>
        <v>0</v>
      </c>
    </row>
    <row r="271" spans="1:13" ht="21" customHeight="1">
      <c r="A271" s="128" t="str">
        <f>'Obra Civil'!A280</f>
        <v>16.4.1</v>
      </c>
      <c r="B271" s="294" t="str">
        <f>'Obra Civil'!B280</f>
        <v>Cuba aço inoxidável 40,0x34,0x11,5 cm, com sifão em metal cromado 1.1/2x1.1/2", válvula em metal cromado tipo americana 3.1/2"x1.1/2" para pia - fornecimento e instalação</v>
      </c>
      <c r="C271" s="295"/>
      <c r="D271" s="296"/>
      <c r="E271" s="129" t="str">
        <f>'Obra Civil'!C280</f>
        <v>un.</v>
      </c>
      <c r="F271" s="130">
        <f>'Obra Civil'!G280</f>
        <v>77.92</v>
      </c>
      <c r="G271" s="131">
        <f>'Obra Civil'!D280</f>
        <v>5</v>
      </c>
      <c r="H271" s="132">
        <v>0</v>
      </c>
      <c r="I271" s="132">
        <v>0</v>
      </c>
      <c r="J271" s="132">
        <f t="shared" si="40"/>
        <v>389.6</v>
      </c>
      <c r="K271" s="132">
        <f t="shared" si="41"/>
        <v>0</v>
      </c>
      <c r="L271" s="133">
        <f t="shared" si="37"/>
        <v>0</v>
      </c>
      <c r="M271" s="142">
        <f>'B01'!K271+'B02'!K271+'B03'!K271+'B04'!K271+'B0 5'!K271+'B06'!K271+'B07'!K271+'B08'!K271+'B09'!K271+'B10'!K271+'B11'!K271</f>
        <v>0</v>
      </c>
    </row>
    <row r="272" spans="1:13" ht="22.5" customHeight="1">
      <c r="A272" s="128" t="str">
        <f>'Obra Civil'!A281</f>
        <v>16.4.2</v>
      </c>
      <c r="B272" s="294" t="str">
        <f>'Obra Civil'!B281</f>
        <v>Cuba louça branca em bancada inclusive torneira e complementos (válvula, sifao e engate flexível cromados)</v>
      </c>
      <c r="C272" s="295"/>
      <c r="D272" s="296"/>
      <c r="E272" s="129" t="str">
        <f>'Obra Civil'!C281</f>
        <v>un</v>
      </c>
      <c r="F272" s="130">
        <f>'Obra Civil'!G281</f>
        <v>145.65</v>
      </c>
      <c r="G272" s="131">
        <f>'Obra Civil'!D281</f>
        <v>1</v>
      </c>
      <c r="H272" s="132">
        <v>0</v>
      </c>
      <c r="I272" s="132">
        <v>0</v>
      </c>
      <c r="J272" s="132">
        <f t="shared" si="40"/>
        <v>145.65</v>
      </c>
      <c r="K272" s="132">
        <f t="shared" si="41"/>
        <v>0</v>
      </c>
      <c r="L272" s="133">
        <f t="shared" si="37"/>
        <v>0</v>
      </c>
      <c r="M272" s="142">
        <f>'B01'!K272+'B02'!K272+'B03'!K272+'B04'!K272+'B0 5'!K272+'B06'!K272+'B07'!K272+'B08'!K272+'B09'!K272+'B10'!K272+'B11'!K272</f>
        <v>0</v>
      </c>
    </row>
    <row r="273" spans="1:13" ht="21.75" customHeight="1">
      <c r="A273" s="128" t="str">
        <f>'Obra Civil'!A282</f>
        <v>16.4.3</v>
      </c>
      <c r="B273" s="294" t="str">
        <f>'Obra Civil'!B282</f>
        <v>Lavatório louça branca, sem coluna, torneira metálica cromada simples, (válvula, sifao e engate flexível cromados)</v>
      </c>
      <c r="C273" s="295"/>
      <c r="D273" s="296"/>
      <c r="E273" s="129" t="str">
        <f>'Obra Civil'!C282</f>
        <v>un</v>
      </c>
      <c r="F273" s="130">
        <f>'Obra Civil'!G282</f>
        <v>132.68</v>
      </c>
      <c r="G273" s="131">
        <f>'Obra Civil'!D282</f>
        <v>1</v>
      </c>
      <c r="H273" s="132">
        <v>0</v>
      </c>
      <c r="I273" s="132">
        <v>0</v>
      </c>
      <c r="J273" s="132">
        <f t="shared" si="40"/>
        <v>132.68</v>
      </c>
      <c r="K273" s="132">
        <f t="shared" si="41"/>
        <v>0</v>
      </c>
      <c r="L273" s="133">
        <f t="shared" si="37"/>
        <v>0</v>
      </c>
      <c r="M273" s="142">
        <f>'B01'!K273+'B02'!K273+'B03'!K273+'B04'!K273+'B0 5'!K273+'B06'!K273+'B07'!K273+'B08'!K273+'B09'!K273+'B10'!K273+'B11'!K273</f>
        <v>0</v>
      </c>
    </row>
    <row r="274" spans="1:13">
      <c r="A274" s="128" t="str">
        <f>'Obra Civil'!A283</f>
        <v>16.4.4</v>
      </c>
      <c r="B274" s="271" t="str">
        <f>'Obra Civil'!B283</f>
        <v>Torneira cromada 3/4" para jardim ou tanque, padrao alto</v>
      </c>
      <c r="C274" s="272"/>
      <c r="D274" s="273"/>
      <c r="E274" s="129" t="str">
        <f>'Obra Civil'!C283</f>
        <v>un</v>
      </c>
      <c r="F274" s="130">
        <f>'Obra Civil'!G283</f>
        <v>18.559999999999999</v>
      </c>
      <c r="G274" s="131">
        <f>'Obra Civil'!D283</f>
        <v>2</v>
      </c>
      <c r="H274" s="132">
        <v>0</v>
      </c>
      <c r="I274" s="132">
        <v>0</v>
      </c>
      <c r="J274" s="132">
        <f t="shared" si="40"/>
        <v>37.119999999999997</v>
      </c>
      <c r="K274" s="132">
        <f t="shared" si="41"/>
        <v>0</v>
      </c>
      <c r="L274" s="133">
        <f t="shared" si="37"/>
        <v>0</v>
      </c>
      <c r="M274" s="142">
        <f>'B01'!K274+'B02'!K274+'B03'!K274+'B04'!K274+'B0 5'!K274+'B06'!K274+'B07'!K274+'B08'!K274+'B09'!K274+'B10'!K274+'B11'!K274</f>
        <v>0</v>
      </c>
    </row>
    <row r="275" spans="1:13">
      <c r="A275" s="128" t="str">
        <f>'Obra Civil'!A284</f>
        <v>16.4.5</v>
      </c>
      <c r="B275" s="271" t="str">
        <f>'Obra Civil'!B284</f>
        <v>Torneira cromada longa 3/4" de parede para pia, padrao popular</v>
      </c>
      <c r="C275" s="272"/>
      <c r="D275" s="273"/>
      <c r="E275" s="129" t="str">
        <f>'Obra Civil'!C284</f>
        <v>un</v>
      </c>
      <c r="F275" s="130">
        <f>'Obra Civil'!G284</f>
        <v>16.420000000000002</v>
      </c>
      <c r="G275" s="131">
        <f>'Obra Civil'!D284</f>
        <v>4</v>
      </c>
      <c r="H275" s="132">
        <v>0</v>
      </c>
      <c r="I275" s="132">
        <v>0</v>
      </c>
      <c r="J275" s="132">
        <f t="shared" si="40"/>
        <v>65.680000000000007</v>
      </c>
      <c r="K275" s="132">
        <f t="shared" si="41"/>
        <v>0</v>
      </c>
      <c r="L275" s="133">
        <f t="shared" si="37"/>
        <v>0</v>
      </c>
      <c r="M275" s="142">
        <f>'B01'!K275+'B02'!K275+'B03'!K275+'B04'!K275+'B0 5'!K275+'B06'!K275+'B07'!K275+'B08'!K275+'B09'!K275+'B10'!K275+'B11'!K275</f>
        <v>0</v>
      </c>
    </row>
    <row r="276" spans="1:13" ht="23.25" customHeight="1">
      <c r="A276" s="128" t="str">
        <f>'Obra Civil'!A285</f>
        <v>16.4.6</v>
      </c>
      <c r="B276" s="294" t="str">
        <f>'Obra Civil'!B285</f>
        <v>Torneira cromada tubo movel para bancada 3/4" para pia de cozinha, padrao alto - fornecimento e instalacao</v>
      </c>
      <c r="C276" s="295"/>
      <c r="D276" s="296"/>
      <c r="E276" s="129" t="str">
        <f>'Obra Civil'!C285</f>
        <v>un</v>
      </c>
      <c r="F276" s="130">
        <f>'Obra Civil'!G285</f>
        <v>34.869999999999997</v>
      </c>
      <c r="G276" s="131">
        <f>'Obra Civil'!D285</f>
        <v>5</v>
      </c>
      <c r="H276" s="132">
        <v>0</v>
      </c>
      <c r="I276" s="132">
        <v>0</v>
      </c>
      <c r="J276" s="132">
        <f t="shared" si="40"/>
        <v>174.35</v>
      </c>
      <c r="K276" s="132">
        <f t="shared" si="41"/>
        <v>0</v>
      </c>
      <c r="L276" s="133">
        <f t="shared" si="37"/>
        <v>0</v>
      </c>
      <c r="M276" s="142">
        <f>'B01'!K276+'B02'!K276+'B03'!K276+'B04'!K276+'B0 5'!K276+'B06'!K276+'B07'!K276+'B08'!K276+'B09'!K276+'B10'!K276+'B11'!K276</f>
        <v>0</v>
      </c>
    </row>
    <row r="277" spans="1:13">
      <c r="A277" s="128" t="str">
        <f>'Obra Civil'!A286</f>
        <v>16.4.7</v>
      </c>
      <c r="B277" s="271" t="str">
        <f>'Obra Civil'!B286</f>
        <v>Porta sabonete liquido fornecimento e instalação</v>
      </c>
      <c r="C277" s="272"/>
      <c r="D277" s="273"/>
      <c r="E277" s="129" t="str">
        <f>'Obra Civil'!C286</f>
        <v>un</v>
      </c>
      <c r="F277" s="130">
        <f>'Obra Civil'!G286</f>
        <v>12.45</v>
      </c>
      <c r="G277" s="131">
        <f>'Obra Civil'!D286</f>
        <v>3</v>
      </c>
      <c r="H277" s="132">
        <v>0</v>
      </c>
      <c r="I277" s="132">
        <v>0</v>
      </c>
      <c r="J277" s="132">
        <f t="shared" si="40"/>
        <v>37.349999999999994</v>
      </c>
      <c r="K277" s="132">
        <f t="shared" si="41"/>
        <v>0</v>
      </c>
      <c r="L277" s="133">
        <f t="shared" si="37"/>
        <v>0</v>
      </c>
      <c r="M277" s="142">
        <f>'B01'!K277+'B02'!K277+'B03'!K277+'B04'!K277+'B0 5'!K277+'B06'!K277+'B07'!K277+'B08'!K277+'B09'!K277+'B10'!K277+'B11'!K277</f>
        <v>0</v>
      </c>
    </row>
    <row r="278" spans="1:13">
      <c r="A278" s="128" t="str">
        <f>'Obra Civil'!A287</f>
        <v>16.4.8</v>
      </c>
      <c r="B278" s="271" t="str">
        <f>'Obra Civil'!B287</f>
        <v>Tanque louca branco sem coluna, completo inclusive torneira metalica</v>
      </c>
      <c r="C278" s="272"/>
      <c r="D278" s="273"/>
      <c r="E278" s="129" t="str">
        <f>'Obra Civil'!C287</f>
        <v>un</v>
      </c>
      <c r="F278" s="130">
        <f>'Obra Civil'!G287</f>
        <v>143.63999999999999</v>
      </c>
      <c r="G278" s="131">
        <f>'Obra Civil'!D287</f>
        <v>2</v>
      </c>
      <c r="H278" s="132">
        <v>0</v>
      </c>
      <c r="I278" s="132">
        <v>0</v>
      </c>
      <c r="J278" s="132">
        <f t="shared" si="40"/>
        <v>287.27999999999997</v>
      </c>
      <c r="K278" s="132">
        <f t="shared" si="41"/>
        <v>0</v>
      </c>
      <c r="L278" s="133">
        <f t="shared" si="37"/>
        <v>0</v>
      </c>
      <c r="M278" s="142">
        <f>'B01'!K278+'B02'!K278+'B03'!K278+'B04'!K278+'B0 5'!K278+'B06'!K278+'B07'!K278+'B08'!K278+'B09'!K278+'B10'!K278+'B11'!K278</f>
        <v>0</v>
      </c>
    </row>
    <row r="279" spans="1:13">
      <c r="A279" s="125" t="str">
        <f>'Obra Civil'!A288</f>
        <v>16.5</v>
      </c>
      <c r="B279" s="291" t="str">
        <f>'Obra Civil'!B288</f>
        <v>SALAS (Creche l, Creche ll, Creche lll, Pré-Escola)</v>
      </c>
      <c r="C279" s="292"/>
      <c r="D279" s="293"/>
      <c r="E279" s="129"/>
      <c r="F279" s="130"/>
      <c r="G279" s="131"/>
      <c r="H279" s="132"/>
      <c r="I279" s="132"/>
      <c r="J279" s="132"/>
      <c r="K279" s="132"/>
      <c r="L279" s="133">
        <f t="shared" si="37"/>
        <v>0</v>
      </c>
      <c r="M279" s="142">
        <f>'B01'!K279+'B02'!K279+'B03'!K279+'B04'!K279+'B0 5'!K279+'B06'!K279+'B07'!K279+'B08'!K279+'B09'!K279+'B10'!K279+'B11'!K279</f>
        <v>0</v>
      </c>
    </row>
    <row r="280" spans="1:13" ht="23.25" customHeight="1">
      <c r="A280" s="128" t="str">
        <f>'Obra Civil'!A289</f>
        <v>16.5.1</v>
      </c>
      <c r="B280" s="294" t="str">
        <f>'Obra Civil'!B289</f>
        <v>Cuba louca branca em bancada inclusive torneira e complementos (válvula, sifao e engate flexível cromados)</v>
      </c>
      <c r="C280" s="295"/>
      <c r="D280" s="296"/>
      <c r="E280" s="129" t="str">
        <f>'Obra Civil'!C289</f>
        <v>un</v>
      </c>
      <c r="F280" s="130">
        <f>'Obra Civil'!G289</f>
        <v>145.65</v>
      </c>
      <c r="G280" s="131">
        <f>'Obra Civil'!D289</f>
        <v>4</v>
      </c>
      <c r="H280" s="132">
        <v>0</v>
      </c>
      <c r="I280" s="132">
        <v>0</v>
      </c>
      <c r="J280" s="132">
        <f>F280*G280</f>
        <v>582.6</v>
      </c>
      <c r="K280" s="132">
        <f>H280*F280</f>
        <v>0</v>
      </c>
      <c r="L280" s="133">
        <f t="shared" si="37"/>
        <v>0</v>
      </c>
      <c r="M280" s="142">
        <f>'B01'!K280+'B02'!K280+'B03'!K280+'B04'!K280+'B0 5'!K280+'B06'!K280+'B07'!K280+'B08'!K280+'B09'!K280+'B10'!K280+'B11'!K280</f>
        <v>0</v>
      </c>
    </row>
    <row r="281" spans="1:13">
      <c r="A281" s="128" t="str">
        <f>'Obra Civil'!A290</f>
        <v>16.5.2</v>
      </c>
      <c r="B281" s="271" t="str">
        <f>'Obra Civil'!B290</f>
        <v>Porta sabonete liquido fornecimento e instalação</v>
      </c>
      <c r="C281" s="272"/>
      <c r="D281" s="273"/>
      <c r="E281" s="129" t="str">
        <f>'Obra Civil'!C290</f>
        <v>un</v>
      </c>
      <c r="F281" s="130">
        <f>'Obra Civil'!G290</f>
        <v>12.45</v>
      </c>
      <c r="G281" s="131">
        <f>'Obra Civil'!D290</f>
        <v>4</v>
      </c>
      <c r="H281" s="132">
        <v>0</v>
      </c>
      <c r="I281" s="132">
        <v>0</v>
      </c>
      <c r="J281" s="132">
        <f>F281*G281</f>
        <v>49.8</v>
      </c>
      <c r="K281" s="132">
        <f>H281*F281</f>
        <v>0</v>
      </c>
      <c r="L281" s="133">
        <f t="shared" si="37"/>
        <v>0</v>
      </c>
      <c r="M281" s="142">
        <f>'B01'!K281+'B02'!K281+'B03'!K281+'B04'!K281+'B0 5'!K281+'B06'!K281+'B07'!K281+'B08'!K281+'B09'!K281+'B10'!K281+'B11'!K281</f>
        <v>0</v>
      </c>
    </row>
    <row r="282" spans="1:13">
      <c r="A282" s="125" t="str">
        <f>'Obra Civil'!A291</f>
        <v>16.6</v>
      </c>
      <c r="B282" s="291" t="str">
        <f>'Obra Civil'!B291</f>
        <v>JARDINS E PÁTIOS</v>
      </c>
      <c r="C282" s="292"/>
      <c r="D282" s="293"/>
      <c r="E282" s="129"/>
      <c r="F282" s="130"/>
      <c r="G282" s="131"/>
      <c r="H282" s="132"/>
      <c r="I282" s="132"/>
      <c r="J282" s="132"/>
      <c r="K282" s="132"/>
      <c r="L282" s="133">
        <f t="shared" si="37"/>
        <v>0</v>
      </c>
      <c r="M282" s="142">
        <f>'B01'!K282+'B02'!K282+'B03'!K282+'B04'!K282+'B0 5'!K282+'B06'!K282+'B07'!K282+'B08'!K282+'B09'!K282+'B10'!K282+'B11'!K282</f>
        <v>0</v>
      </c>
    </row>
    <row r="283" spans="1:13">
      <c r="A283" s="128" t="str">
        <f>'Obra Civil'!A292</f>
        <v>16.6.1</v>
      </c>
      <c r="B283" s="271" t="str">
        <f>'Obra Civil'!B292</f>
        <v>Torneira cromada 3/4" para jardim ou tanque, padrao alto</v>
      </c>
      <c r="C283" s="272"/>
      <c r="D283" s="273"/>
      <c r="E283" s="129" t="str">
        <f>'Obra Civil'!C292</f>
        <v>un</v>
      </c>
      <c r="F283" s="130">
        <f>'Obra Civil'!G292</f>
        <v>18.559999999999999</v>
      </c>
      <c r="G283" s="131">
        <f>'Obra Civil'!D292</f>
        <v>3</v>
      </c>
      <c r="H283" s="132">
        <v>0</v>
      </c>
      <c r="I283" s="132">
        <v>0</v>
      </c>
      <c r="J283" s="132">
        <f>F283*G283</f>
        <v>55.679999999999993</v>
      </c>
      <c r="K283" s="132">
        <f>H283*F283</f>
        <v>0</v>
      </c>
      <c r="L283" s="133">
        <f t="shared" si="37"/>
        <v>0</v>
      </c>
      <c r="M283" s="142">
        <f>'B01'!K283+'B02'!K283+'B03'!K283+'B04'!K283+'B0 5'!K283+'B06'!K283+'B07'!K283+'B08'!K283+'B09'!K283+'B10'!K283+'B11'!K283</f>
        <v>0</v>
      </c>
    </row>
    <row r="284" spans="1:13">
      <c r="A284" s="143" t="str">
        <f>'Obra Civil'!A294</f>
        <v>17.0</v>
      </c>
      <c r="B284" s="268" t="str">
        <f>'Obra Civil'!B294</f>
        <v xml:space="preserve">BANCADAS </v>
      </c>
      <c r="C284" s="269"/>
      <c r="D284" s="270"/>
      <c r="E284" s="146"/>
      <c r="F284" s="147"/>
      <c r="G284" s="148"/>
      <c r="H284" s="149"/>
      <c r="I284" s="149"/>
      <c r="J284" s="149"/>
      <c r="K284" s="149"/>
      <c r="L284" s="150">
        <f t="shared" si="37"/>
        <v>0</v>
      </c>
      <c r="M284" s="142">
        <f>'B01'!K284+'B02'!K284+'B03'!K284+'B04'!K284+'B0 5'!K284+'B06'!K284+'B07'!K284+'B08'!K284+'B09'!K284+'B10'!K284+'B11'!K284</f>
        <v>0</v>
      </c>
    </row>
    <row r="285" spans="1:13">
      <c r="A285" s="128" t="str">
        <f>'Obra Civil'!A295</f>
        <v>17.1</v>
      </c>
      <c r="B285" s="271" t="str">
        <f>'Obra Civil'!B295</f>
        <v>Bancada em granito cinza andorinha - espessura 2cm, conforme projeto</v>
      </c>
      <c r="C285" s="272"/>
      <c r="D285" s="273"/>
      <c r="E285" s="129" t="str">
        <f>'Obra Civil'!C295</f>
        <v>m²</v>
      </c>
      <c r="F285" s="130">
        <f>'Obra Civil'!G295</f>
        <v>161.32</v>
      </c>
      <c r="G285" s="131">
        <f>'Obra Civil'!D295</f>
        <v>21.43</v>
      </c>
      <c r="H285" s="132">
        <v>0</v>
      </c>
      <c r="I285" s="132">
        <v>21.43</v>
      </c>
      <c r="J285" s="132">
        <f>F285*G285</f>
        <v>3457.0875999999998</v>
      </c>
      <c r="K285" s="132">
        <f>H285*F285</f>
        <v>0</v>
      </c>
      <c r="L285" s="133">
        <f t="shared" si="37"/>
        <v>3457.0875999999998</v>
      </c>
      <c r="M285" s="142">
        <f>'B01'!K285+'B02'!K285+'B03'!K285+'B04'!K285+'B0 5'!K285+'B06'!K285+'B07'!K285+'B08'!K285+'B09'!K285+'B10'!K285+'B11'!K285</f>
        <v>3457.0875999999998</v>
      </c>
    </row>
    <row r="286" spans="1:13">
      <c r="A286" s="128" t="str">
        <f>'Obra Civil'!A296</f>
        <v>17.2</v>
      </c>
      <c r="B286" s="271" t="str">
        <f>'Obra Civil'!B296</f>
        <v>Prateleira em granito cinza andorinha - espessura 2cm, conforme projeto</v>
      </c>
      <c r="C286" s="272"/>
      <c r="D286" s="273"/>
      <c r="E286" s="129" t="str">
        <f>'Obra Civil'!C296</f>
        <v>m²</v>
      </c>
      <c r="F286" s="130">
        <f>'Obra Civil'!G296</f>
        <v>161.32</v>
      </c>
      <c r="G286" s="131">
        <f>'Obra Civil'!D296</f>
        <v>13.88</v>
      </c>
      <c r="H286" s="132">
        <v>0</v>
      </c>
      <c r="I286" s="132">
        <v>0</v>
      </c>
      <c r="J286" s="132">
        <f>F286*G286</f>
        <v>2239.1215999999999</v>
      </c>
      <c r="K286" s="132">
        <f>H286*F286</f>
        <v>0</v>
      </c>
      <c r="L286" s="133">
        <f t="shared" si="37"/>
        <v>0</v>
      </c>
      <c r="M286" s="142">
        <f>'B01'!K286+'B02'!K286+'B03'!K286+'B04'!K286+'B0 5'!K286+'B06'!K286+'B07'!K286+'B08'!K286+'B09'!K286+'B10'!K286+'B11'!K286</f>
        <v>0</v>
      </c>
    </row>
    <row r="287" spans="1:13" ht="21" customHeight="1">
      <c r="A287" s="128" t="str">
        <f>'Obra Civil'!A297</f>
        <v>17.3</v>
      </c>
      <c r="B287" s="294" t="str">
        <f>'Obra Civil'!B297</f>
        <v>Prateleira em mármore branco, inclusive esquadros de apoio - espessura 2cm, conforme projeto</v>
      </c>
      <c r="C287" s="295"/>
      <c r="D287" s="296"/>
      <c r="E287" s="129" t="str">
        <f>'Obra Civil'!C297</f>
        <v>m²</v>
      </c>
      <c r="F287" s="130">
        <f>'Obra Civil'!G297</f>
        <v>199.23</v>
      </c>
      <c r="G287" s="131">
        <f>'Obra Civil'!D297</f>
        <v>7</v>
      </c>
      <c r="H287" s="132">
        <v>0</v>
      </c>
      <c r="I287" s="132">
        <v>0</v>
      </c>
      <c r="J287" s="132">
        <f>F287*G287</f>
        <v>1394.61</v>
      </c>
      <c r="K287" s="132">
        <f>H287*F287</f>
        <v>0</v>
      </c>
      <c r="L287" s="133">
        <f t="shared" si="37"/>
        <v>0</v>
      </c>
      <c r="M287" s="142">
        <f>'B01'!K287+'B02'!K287+'B03'!K287+'B04'!K287+'B0 5'!K287+'B06'!K287+'B07'!K287+'B08'!K287+'B09'!K287+'B10'!K287+'B11'!K287</f>
        <v>0</v>
      </c>
    </row>
    <row r="288" spans="1:13">
      <c r="A288" s="128" t="str">
        <f>'Obra Civil'!A298</f>
        <v>17.4</v>
      </c>
      <c r="B288" s="271" t="str">
        <f>'Obra Civil'!B298</f>
        <v>Lavatório em granito cinza andorinha , espessura 2 cm, conforme projeto</v>
      </c>
      <c r="C288" s="272"/>
      <c r="D288" s="273"/>
      <c r="E288" s="129" t="str">
        <f>'Obra Civil'!C298</f>
        <v>m</v>
      </c>
      <c r="F288" s="130">
        <f>'Obra Civil'!G298</f>
        <v>99.3</v>
      </c>
      <c r="G288" s="131">
        <f>'Obra Civil'!D298</f>
        <v>9.5</v>
      </c>
      <c r="H288" s="132">
        <v>0</v>
      </c>
      <c r="I288" s="132">
        <v>0</v>
      </c>
      <c r="J288" s="132">
        <f>F288*G288</f>
        <v>943.35</v>
      </c>
      <c r="K288" s="132">
        <f>H288*F288</f>
        <v>0</v>
      </c>
      <c r="L288" s="133">
        <f t="shared" si="37"/>
        <v>0</v>
      </c>
      <c r="M288" s="142">
        <f>'B01'!K288+'B02'!K288+'B03'!K288+'B04'!K288+'B0 5'!K288+'B06'!K288+'B07'!K288+'B08'!K288+'B09'!K288+'B10'!K288+'B11'!K288</f>
        <v>0</v>
      </c>
    </row>
    <row r="289" spans="1:14" ht="23.25" customHeight="1">
      <c r="A289" s="128" t="str">
        <f>'Obra Civil'!A299</f>
        <v>17.5</v>
      </c>
      <c r="B289" s="271" t="str">
        <f>'Obra Civil'!B299</f>
        <v>Banco em granito cinza andorinha , espessura 2 cm, conforme projeto</v>
      </c>
      <c r="C289" s="272"/>
      <c r="D289" s="273"/>
      <c r="E289" s="129" t="str">
        <f>'Obra Civil'!C299</f>
        <v>m²</v>
      </c>
      <c r="F289" s="130">
        <f>'Obra Civil'!G299</f>
        <v>78.12</v>
      </c>
      <c r="G289" s="131">
        <f>'Obra Civil'!D299</f>
        <v>2.94</v>
      </c>
      <c r="H289" s="132">
        <v>0</v>
      </c>
      <c r="I289" s="132">
        <v>0</v>
      </c>
      <c r="J289" s="132">
        <f>F289*G289</f>
        <v>229.6728</v>
      </c>
      <c r="K289" s="132">
        <f>H289*F289</f>
        <v>0</v>
      </c>
      <c r="L289" s="133">
        <f t="shared" si="37"/>
        <v>0</v>
      </c>
      <c r="M289" s="142">
        <f>'B01'!K289+'B02'!K289+'B03'!K289+'B04'!K289+'B0 5'!K289+'B06'!K289+'B07'!K289+'B08'!K289+'B09'!K289+'B10'!K289+'B11'!K289</f>
        <v>0</v>
      </c>
    </row>
    <row r="290" spans="1:14">
      <c r="A290" s="143" t="str">
        <f>'Obra Civil'!A301</f>
        <v>18.0</v>
      </c>
      <c r="B290" s="268" t="str">
        <f>'Obra Civil'!B301</f>
        <v>CASTELO D'AGUA</v>
      </c>
      <c r="C290" s="269"/>
      <c r="D290" s="270"/>
      <c r="E290" s="146"/>
      <c r="F290" s="147"/>
      <c r="G290" s="148"/>
      <c r="H290" s="149"/>
      <c r="I290" s="149"/>
      <c r="J290" s="149"/>
      <c r="K290" s="149"/>
      <c r="L290" s="150">
        <f t="shared" si="37"/>
        <v>0</v>
      </c>
      <c r="M290" s="142">
        <f>'B01'!K290+'B02'!K290+'B03'!K290+'B04'!K290+'B0 5'!K290+'B06'!K290+'B07'!K290+'B08'!K290+'B09'!K290+'B10'!K290+'B11'!K290</f>
        <v>0</v>
      </c>
    </row>
    <row r="291" spans="1:14">
      <c r="A291" s="125" t="str">
        <f>'Obra Civil'!A302</f>
        <v>18.1</v>
      </c>
      <c r="B291" s="291" t="str">
        <f>'Obra Civil'!B302</f>
        <v xml:space="preserve">INFRA-ESTRUTURA: FUNDAÇÕES </v>
      </c>
      <c r="C291" s="292"/>
      <c r="D291" s="293"/>
      <c r="E291" s="129"/>
      <c r="F291" s="130"/>
      <c r="G291" s="131"/>
      <c r="H291" s="132"/>
      <c r="I291" s="132"/>
      <c r="J291" s="132"/>
      <c r="K291" s="132"/>
      <c r="L291" s="133">
        <f t="shared" si="37"/>
        <v>0</v>
      </c>
      <c r="M291" s="142">
        <f>'B01'!K291+'B02'!K291+'B03'!K291+'B04'!K291+'B0 5'!K291+'B06'!K291+'B07'!K291+'B08'!K291+'B09'!K291+'B10'!K291+'B11'!K291</f>
        <v>0</v>
      </c>
    </row>
    <row r="292" spans="1:14">
      <c r="A292" s="128" t="str">
        <f>'Obra Civil'!A303</f>
        <v>18.1.1</v>
      </c>
      <c r="B292" s="271" t="str">
        <f>'Obra Civil'!B303</f>
        <v>CONCRETO ARMADO PARA FUNDAÇÕES - ESTACAS</v>
      </c>
      <c r="C292" s="272"/>
      <c r="D292" s="273"/>
      <c r="E292" s="129"/>
      <c r="F292" s="130"/>
      <c r="G292" s="131"/>
      <c r="H292" s="132"/>
      <c r="I292" s="132"/>
      <c r="J292" s="132"/>
      <c r="K292" s="132"/>
      <c r="L292" s="133">
        <f t="shared" si="37"/>
        <v>0</v>
      </c>
      <c r="M292" s="142">
        <f>'B01'!K292+'B02'!K292+'B03'!K292+'B04'!K292+'B0 5'!K292+'B06'!K292+'B07'!K292+'B08'!K292+'B09'!K292+'B10'!K292+'B11'!K292</f>
        <v>0</v>
      </c>
    </row>
    <row r="293" spans="1:14">
      <c r="A293" s="128" t="str">
        <f>'Obra Civil'!A304</f>
        <v>18.1.2</v>
      </c>
      <c r="B293" s="271" t="str">
        <f>'Obra Civil'!B304</f>
        <v>Escavação</v>
      </c>
      <c r="C293" s="272"/>
      <c r="D293" s="273"/>
      <c r="E293" s="129" t="str">
        <f>'Obra Civil'!C304</f>
        <v>m³</v>
      </c>
      <c r="F293" s="130">
        <f>'Obra Civil'!G304</f>
        <v>19.829999999999998</v>
      </c>
      <c r="G293" s="131">
        <f>'Obra Civil'!D304</f>
        <v>12</v>
      </c>
      <c r="H293" s="132">
        <v>0</v>
      </c>
      <c r="I293" s="132">
        <v>12</v>
      </c>
      <c r="J293" s="132">
        <f>F293*G293</f>
        <v>237.95999999999998</v>
      </c>
      <c r="K293" s="132">
        <f>H293*F293</f>
        <v>0</v>
      </c>
      <c r="L293" s="133">
        <f t="shared" si="37"/>
        <v>237.95999999999998</v>
      </c>
      <c r="M293" s="142">
        <f>'B01'!K293+'B02'!K293+'B03'!K293+'B04'!K293+'B0 5'!K293+'B06'!K293+'B07'!K293+'B08'!K293+'B09'!K293+'B10'!K293+'B11'!K293</f>
        <v>237.95999999999998</v>
      </c>
    </row>
    <row r="294" spans="1:14">
      <c r="A294" s="128" t="str">
        <f>'Obra Civil'!A305</f>
        <v>18.1.3</v>
      </c>
      <c r="B294" s="271" t="str">
        <f>'Obra Civil'!B305</f>
        <v>Concreto armado, conforme projeto</v>
      </c>
      <c r="C294" s="272"/>
      <c r="D294" s="273"/>
      <c r="E294" s="129" t="str">
        <f>'Obra Civil'!C305</f>
        <v>m³</v>
      </c>
      <c r="F294" s="130">
        <f>'Obra Civil'!G305</f>
        <v>1320</v>
      </c>
      <c r="G294" s="131">
        <f>'Obra Civil'!D305</f>
        <v>6.16</v>
      </c>
      <c r="H294" s="132">
        <v>0</v>
      </c>
      <c r="I294" s="132">
        <v>6.16</v>
      </c>
      <c r="J294" s="132">
        <f t="shared" ref="J294:J301" si="42">F294*G294</f>
        <v>8131.2</v>
      </c>
      <c r="K294" s="132">
        <f>H294*F294</f>
        <v>0</v>
      </c>
      <c r="L294" s="133">
        <f t="shared" si="37"/>
        <v>8131.2</v>
      </c>
      <c r="M294" s="142">
        <f>'B01'!K294+'B02'!K294+'B03'!K294+'B04'!K294+'B0 5'!K294+'B06'!K294+'B07'!K294+'B08'!K294+'B09'!K294+'B10'!K294+'B11'!K294</f>
        <v>8131.2</v>
      </c>
    </row>
    <row r="295" spans="1:14">
      <c r="A295" s="125" t="str">
        <f>'Obra Civil'!A306</f>
        <v>18.2</v>
      </c>
      <c r="B295" s="291" t="str">
        <f>'Obra Civil'!B306</f>
        <v xml:space="preserve">SUPERESTRUTURA </v>
      </c>
      <c r="C295" s="292"/>
      <c r="D295" s="293"/>
      <c r="E295" s="129"/>
      <c r="F295" s="130"/>
      <c r="G295" s="131"/>
      <c r="H295" s="132"/>
      <c r="I295" s="132"/>
      <c r="J295" s="132"/>
      <c r="K295" s="132"/>
      <c r="L295" s="133">
        <f t="shared" si="37"/>
        <v>0</v>
      </c>
      <c r="M295" s="142">
        <f>'B01'!K295+'B02'!K295+'B03'!K295+'B04'!K295+'B0 5'!K295+'B06'!K295+'B07'!K295+'B08'!K295+'B09'!K295+'B10'!K295+'B11'!K295</f>
        <v>0</v>
      </c>
    </row>
    <row r="296" spans="1:14">
      <c r="A296" s="128" t="str">
        <f>'Obra Civil'!A307</f>
        <v>18.2.1</v>
      </c>
      <c r="B296" s="271" t="str">
        <f>'Obra Civil'!B307</f>
        <v>CONCRETO ARMADO PARA SUPERESTRUTURA - PILARES</v>
      </c>
      <c r="C296" s="272"/>
      <c r="D296" s="273"/>
      <c r="E296" s="129"/>
      <c r="F296" s="130"/>
      <c r="G296" s="131"/>
      <c r="H296" s="132"/>
      <c r="I296" s="132"/>
      <c r="J296" s="132"/>
      <c r="K296" s="132"/>
      <c r="L296" s="133">
        <f t="shared" si="37"/>
        <v>0</v>
      </c>
      <c r="M296" s="142">
        <f>'B01'!K296+'B02'!K296+'B03'!K296+'B04'!K296+'B0 5'!K296+'B06'!K296+'B07'!K296+'B08'!K296+'B09'!K296+'B10'!K296+'B11'!K296</f>
        <v>0</v>
      </c>
    </row>
    <row r="297" spans="1:14" ht="24.75" customHeight="1">
      <c r="A297" s="128" t="str">
        <f>'Obra Civil'!A308</f>
        <v>18.2.1.1</v>
      </c>
      <c r="B297" s="294" t="str">
        <f>'Obra Civil'!B308</f>
        <v>Concreto armado - para pilares (fck25MPa), incluindo preparo, lançamento, adensamento e cura. Inclusive formas para reutilização 2x, conforme projeto</v>
      </c>
      <c r="C297" s="295"/>
      <c r="D297" s="296"/>
      <c r="E297" s="129" t="str">
        <f>'Obra Civil'!C308</f>
        <v>m³</v>
      </c>
      <c r="F297" s="130">
        <f>'Obra Civil'!G308</f>
        <v>1698.1639458300001</v>
      </c>
      <c r="G297" s="131">
        <f>'Obra Civil'!D308</f>
        <v>20.18</v>
      </c>
      <c r="H297" s="132">
        <v>0</v>
      </c>
      <c r="I297" s="132">
        <v>20.18</v>
      </c>
      <c r="J297" s="132">
        <f t="shared" si="42"/>
        <v>34268.948426849398</v>
      </c>
      <c r="K297" s="132">
        <f>H297*F297</f>
        <v>0</v>
      </c>
      <c r="L297" s="133">
        <f t="shared" si="37"/>
        <v>34268.948426849398</v>
      </c>
      <c r="M297" s="142">
        <f>'B01'!K297+'B02'!K297+'B03'!K297+'B04'!K297+'B0 5'!K297+'B06'!K297+'B07'!K297+'B08'!K297+'B09'!K297+'B10'!K297+'B11'!K297</f>
        <v>34268.948426849398</v>
      </c>
    </row>
    <row r="298" spans="1:14">
      <c r="A298" s="128" t="str">
        <f>'Obra Civil'!A309</f>
        <v>18.2.2</v>
      </c>
      <c r="B298" s="271" t="str">
        <f>'Obra Civil'!B309</f>
        <v xml:space="preserve">CONCRETO ARMADO PARA SUPERESTRUTURA - VIGAS </v>
      </c>
      <c r="C298" s="272"/>
      <c r="D298" s="273"/>
      <c r="E298" s="129"/>
      <c r="F298" s="130"/>
      <c r="G298" s="131"/>
      <c r="H298" s="132"/>
      <c r="I298" s="132"/>
      <c r="J298" s="132"/>
      <c r="K298" s="132"/>
      <c r="L298" s="133">
        <f t="shared" si="37"/>
        <v>0</v>
      </c>
      <c r="M298" s="142">
        <f>'B01'!K298+'B02'!K298+'B03'!K298+'B04'!K298+'B0 5'!K298+'B06'!K298+'B07'!K298+'B08'!K298+'B09'!K298+'B10'!K298+'B11'!K298</f>
        <v>0</v>
      </c>
    </row>
    <row r="299" spans="1:14" ht="23.25" customHeight="1">
      <c r="A299" s="175" t="str">
        <f>'Obra Civil'!A310</f>
        <v>18.2.2.1</v>
      </c>
      <c r="B299" s="320" t="str">
        <f>'Obra Civil'!B310</f>
        <v>Concreto armado - para vigas (fck25MPa), incluindo preparo, lançamento, adensamento e cura. Inclusive formas para reutilização 2x, conforme projeto</v>
      </c>
      <c r="C299" s="321"/>
      <c r="D299" s="322"/>
      <c r="E299" s="176" t="str">
        <f>'Obra Civil'!C310</f>
        <v>m³</v>
      </c>
      <c r="F299" s="177">
        <f>'Obra Civil'!G310</f>
        <v>1698.1639458300001</v>
      </c>
      <c r="G299" s="178">
        <f>'Obra Civil'!D310</f>
        <v>6.53</v>
      </c>
      <c r="H299" s="179">
        <v>-2</v>
      </c>
      <c r="I299" s="179">
        <v>6.53</v>
      </c>
      <c r="J299" s="179">
        <f t="shared" si="42"/>
        <v>11089.010566269901</v>
      </c>
      <c r="K299" s="179">
        <f>H299*F299</f>
        <v>-3396.3278916600002</v>
      </c>
      <c r="L299" s="180">
        <f t="shared" si="37"/>
        <v>11089.010566269901</v>
      </c>
      <c r="M299" s="190">
        <f>'B01'!K299+'B02'!K299+'B03'!K299+'B04'!K299+'B0 5'!K299+'B06'!K299+'B07'!K299+'B08'!K299+'B09'!K299+'B10'!K299+'B11'!K299</f>
        <v>11089.010566269902</v>
      </c>
      <c r="N299" s="142">
        <f>M299-L299</f>
        <v>0</v>
      </c>
    </row>
    <row r="300" spans="1:14">
      <c r="A300" s="125" t="str">
        <f>'Obra Civil'!A311</f>
        <v>18.2.3</v>
      </c>
      <c r="B300" s="291" t="str">
        <f>'Obra Civil'!B311</f>
        <v>LAJE MACIÇA</v>
      </c>
      <c r="C300" s="292"/>
      <c r="D300" s="293"/>
      <c r="E300" s="129"/>
      <c r="F300" s="130"/>
      <c r="G300" s="131"/>
      <c r="H300" s="132"/>
      <c r="I300" s="132"/>
      <c r="J300" s="132"/>
      <c r="K300" s="132"/>
      <c r="L300" s="133">
        <f t="shared" si="37"/>
        <v>0</v>
      </c>
      <c r="M300" s="142">
        <f>'B01'!K300+'B02'!K300+'B03'!K300+'B04'!K300+'B0 5'!K300+'B06'!K300+'B07'!K300+'B08'!K300+'B09'!K300+'B10'!K300+'B11'!K300</f>
        <v>0</v>
      </c>
    </row>
    <row r="301" spans="1:14" ht="23.25" customHeight="1">
      <c r="A301" s="128" t="str">
        <f>'Obra Civil'!A312</f>
        <v>18.2.3.1</v>
      </c>
      <c r="B301" s="294" t="str">
        <f>'Obra Civil'!B312</f>
        <v>Concreto armado - para lajes (fck25MPa), incluindo preparo, lançamento, adensamento e cura. Inclusive formas para reutilização 2x, conforme projeto</v>
      </c>
      <c r="C301" s="295"/>
      <c r="D301" s="296"/>
      <c r="E301" s="129" t="str">
        <f>'Obra Civil'!C312</f>
        <v>m³</v>
      </c>
      <c r="F301" s="130">
        <f>'Obra Civil'!G312</f>
        <v>1698.1639458300001</v>
      </c>
      <c r="G301" s="131">
        <f>'Obra Civil'!D312</f>
        <v>5.78</v>
      </c>
      <c r="H301" s="132">
        <v>3.78</v>
      </c>
      <c r="I301" s="132">
        <v>5.78</v>
      </c>
      <c r="J301" s="132">
        <f t="shared" si="42"/>
        <v>9815.3876068974005</v>
      </c>
      <c r="K301" s="132">
        <f>H301*F301</f>
        <v>6419.0597152374003</v>
      </c>
      <c r="L301" s="133">
        <f t="shared" si="37"/>
        <v>9815.3876068974005</v>
      </c>
      <c r="M301" s="142">
        <f>'B01'!K301+'B02'!K301+'B03'!K301+'B04'!K301+'B0 5'!K301+'B06'!K301+'B07'!K301+'B08'!K301+'B09'!K301+'B10'!K301+'B11'!K301</f>
        <v>9815.3876068974005</v>
      </c>
    </row>
    <row r="302" spans="1:14">
      <c r="A302" s="143" t="str">
        <f>'Obra Civil'!A314</f>
        <v>19.0</v>
      </c>
      <c r="B302" s="268" t="str">
        <f>'Obra Civil'!B314</f>
        <v>SISTEMA DE PROTEÇÃO CONTRA DESCARGAS ATMOSFÉRICAS (SPDA)</v>
      </c>
      <c r="C302" s="269"/>
      <c r="D302" s="270"/>
      <c r="E302" s="146"/>
      <c r="F302" s="147"/>
      <c r="G302" s="148"/>
      <c r="H302" s="149"/>
      <c r="I302" s="149"/>
      <c r="J302" s="149"/>
      <c r="K302" s="149"/>
      <c r="L302" s="150">
        <f t="shared" si="37"/>
        <v>0</v>
      </c>
      <c r="M302" s="142">
        <f>'B01'!K302+'B02'!K302+'B03'!K302+'B04'!K302+'B0 5'!K302+'B06'!K302+'B07'!K302+'B08'!K302+'B09'!K302+'B10'!K302+'B11'!K302</f>
        <v>0</v>
      </c>
    </row>
    <row r="303" spans="1:14">
      <c r="A303" s="125" t="str">
        <f>'Obra Civil'!A315</f>
        <v>19.1</v>
      </c>
      <c r="B303" s="291" t="str">
        <f>'Obra Civil'!B315</f>
        <v>CAPTAÇÃO</v>
      </c>
      <c r="C303" s="292"/>
      <c r="D303" s="293"/>
      <c r="E303" s="129"/>
      <c r="F303" s="130"/>
      <c r="G303" s="131"/>
      <c r="H303" s="132"/>
      <c r="I303" s="132"/>
      <c r="J303" s="132"/>
      <c r="K303" s="132"/>
      <c r="L303" s="133">
        <f t="shared" si="37"/>
        <v>0</v>
      </c>
      <c r="M303" s="142">
        <f>'B01'!K303+'B02'!K303+'B03'!K303+'B04'!K303+'B0 5'!K303+'B06'!K303+'B07'!K303+'B08'!K303+'B09'!K303+'B10'!K303+'B11'!K303</f>
        <v>0</v>
      </c>
    </row>
    <row r="304" spans="1:14">
      <c r="A304" s="128" t="str">
        <f>'Obra Civil'!A316</f>
        <v>19.1.1</v>
      </c>
      <c r="B304" s="271" t="str">
        <f>'Obra Civil'!B316</f>
        <v>Fita de alumínio 7/8"x1/8"x 6m, instaladas conforme projeto</v>
      </c>
      <c r="C304" s="272"/>
      <c r="D304" s="273"/>
      <c r="E304" s="129" t="str">
        <f>'Obra Civil'!C316</f>
        <v>un</v>
      </c>
      <c r="F304" s="130">
        <f>'Obra Civil'!G316</f>
        <v>12.56</v>
      </c>
      <c r="G304" s="131">
        <f>'Obra Civil'!D316</f>
        <v>58</v>
      </c>
      <c r="H304" s="132">
        <v>0</v>
      </c>
      <c r="I304" s="132">
        <v>0</v>
      </c>
      <c r="J304" s="132">
        <f>F304*G304</f>
        <v>728.48</v>
      </c>
      <c r="K304" s="132">
        <f>H304*F304</f>
        <v>0</v>
      </c>
      <c r="L304" s="133">
        <f t="shared" si="37"/>
        <v>0</v>
      </c>
      <c r="M304" s="142">
        <f>'B01'!K304+'B02'!K304+'B03'!K304+'B04'!K304+'B0 5'!K304+'B06'!K304+'B07'!K304+'B08'!K304+'B09'!K304+'B10'!K304+'B11'!K304</f>
        <v>0</v>
      </c>
    </row>
    <row r="305" spans="1:13">
      <c r="A305" s="128" t="str">
        <f>'Obra Civil'!A317</f>
        <v>19.1.2</v>
      </c>
      <c r="B305" s="271" t="str">
        <f>'Obra Civil'!B317</f>
        <v>Terminal aéreo de alumínio 7/8"x1/8"x600mm fixação com chapa de encosto horizontal</v>
      </c>
      <c r="C305" s="272"/>
      <c r="D305" s="273"/>
      <c r="E305" s="129" t="str">
        <f>'Obra Civil'!C317</f>
        <v>un</v>
      </c>
      <c r="F305" s="130">
        <f>'Obra Civil'!G317</f>
        <v>30.68</v>
      </c>
      <c r="G305" s="131">
        <f>'Obra Civil'!D317</f>
        <v>33</v>
      </c>
      <c r="H305" s="132">
        <v>0</v>
      </c>
      <c r="I305" s="132">
        <v>0</v>
      </c>
      <c r="J305" s="132">
        <f>F305*G305</f>
        <v>1012.4399999999999</v>
      </c>
      <c r="K305" s="132">
        <f>H305*F305</f>
        <v>0</v>
      </c>
      <c r="L305" s="133">
        <f t="shared" si="37"/>
        <v>0</v>
      </c>
      <c r="M305" s="142">
        <f>'B01'!K305+'B02'!K305+'B03'!K305+'B04'!K305+'B0 5'!K305+'B06'!K305+'B07'!K305+'B08'!K305+'B09'!K305+'B10'!K305+'B11'!K305</f>
        <v>0</v>
      </c>
    </row>
    <row r="306" spans="1:13">
      <c r="A306" s="128" t="str">
        <f>'Obra Civil'!A318</f>
        <v>19.1.3</v>
      </c>
      <c r="B306" s="271" t="str">
        <f>'Obra Civil'!B318</f>
        <v>Curva 90º em fita de alumínio 7/8" x 1/8"</v>
      </c>
      <c r="C306" s="272"/>
      <c r="D306" s="273"/>
      <c r="E306" s="129" t="str">
        <f>'Obra Civil'!C318</f>
        <v>un</v>
      </c>
      <c r="F306" s="130">
        <f>'Obra Civil'!G318</f>
        <v>5.48</v>
      </c>
      <c r="G306" s="131">
        <f>'Obra Civil'!D318</f>
        <v>22</v>
      </c>
      <c r="H306" s="132">
        <v>0</v>
      </c>
      <c r="I306" s="132">
        <v>0</v>
      </c>
      <c r="J306" s="132">
        <f>F306*G306</f>
        <v>120.56</v>
      </c>
      <c r="K306" s="132">
        <f>H306*F306</f>
        <v>0</v>
      </c>
      <c r="L306" s="133">
        <f t="shared" si="37"/>
        <v>0</v>
      </c>
      <c r="M306" s="142">
        <f>'B01'!K306+'B02'!K306+'B03'!K306+'B04'!K306+'B0 5'!K306+'B06'!K306+'B07'!K306+'B08'!K306+'B09'!K306+'B10'!K306+'B11'!K306</f>
        <v>0</v>
      </c>
    </row>
    <row r="307" spans="1:13">
      <c r="A307" s="128" t="str">
        <f>'Obra Civil'!A319</f>
        <v>19.1.4</v>
      </c>
      <c r="B307" s="271" t="str">
        <f>'Obra Civil'!B319</f>
        <v>Pára-raios tipo Franklin em aço inox 3 pontas em haste de 3 m. x 1.1/2" tipo simples</v>
      </c>
      <c r="C307" s="272"/>
      <c r="D307" s="273"/>
      <c r="E307" s="129" t="str">
        <f>'Obra Civil'!C319</f>
        <v>un</v>
      </c>
      <c r="F307" s="130">
        <f>'Obra Civil'!G319</f>
        <v>45.67</v>
      </c>
      <c r="G307" s="131">
        <f>'Obra Civil'!D319</f>
        <v>1</v>
      </c>
      <c r="H307" s="132">
        <v>0</v>
      </c>
      <c r="I307" s="132">
        <v>0</v>
      </c>
      <c r="J307" s="132">
        <f>F307*G307</f>
        <v>45.67</v>
      </c>
      <c r="K307" s="132">
        <f>H307*F307</f>
        <v>0</v>
      </c>
      <c r="L307" s="133">
        <f t="shared" si="37"/>
        <v>0</v>
      </c>
      <c r="M307" s="142">
        <f>'B01'!K307+'B02'!K307+'B03'!K307+'B04'!K307+'B0 5'!K307+'B06'!K307+'B07'!K307+'B08'!K307+'B09'!K307+'B10'!K307+'B11'!K307</f>
        <v>0</v>
      </c>
    </row>
    <row r="308" spans="1:13">
      <c r="A308" s="125" t="str">
        <f>'Obra Civil'!A320</f>
        <v>19.2</v>
      </c>
      <c r="B308" s="291" t="str">
        <f>'Obra Civil'!B320</f>
        <v>CONDUTORES DE DESCIDA</v>
      </c>
      <c r="C308" s="292"/>
      <c r="D308" s="293"/>
      <c r="E308" s="129"/>
      <c r="F308" s="130"/>
      <c r="G308" s="131"/>
      <c r="H308" s="132"/>
      <c r="I308" s="132"/>
      <c r="J308" s="132"/>
      <c r="K308" s="132"/>
      <c r="L308" s="133">
        <f t="shared" si="37"/>
        <v>0</v>
      </c>
      <c r="M308" s="142">
        <f>'B01'!K308+'B02'!K308+'B03'!K308+'B04'!K308+'B0 5'!K308+'B06'!K308+'B07'!K308+'B08'!K308+'B09'!K308+'B10'!K308+'B11'!K308</f>
        <v>0</v>
      </c>
    </row>
    <row r="309" spans="1:13">
      <c r="A309" s="128" t="str">
        <f>'Obra Civil'!A321</f>
        <v>19.2.1</v>
      </c>
      <c r="B309" s="271" t="str">
        <f>'Obra Civil'!B321</f>
        <v xml:space="preserve">Condulete de inspeção c/ tampa em PVC 1" </v>
      </c>
      <c r="C309" s="272"/>
      <c r="D309" s="273"/>
      <c r="E309" s="129" t="str">
        <f>'Obra Civil'!C321</f>
        <v>un</v>
      </c>
      <c r="F309" s="130">
        <f>'Obra Civil'!G321</f>
        <v>16.32</v>
      </c>
      <c r="G309" s="131">
        <f>'Obra Civil'!D321</f>
        <v>17</v>
      </c>
      <c r="H309" s="132">
        <v>0</v>
      </c>
      <c r="I309" s="132">
        <v>0</v>
      </c>
      <c r="J309" s="132">
        <f t="shared" ref="J309:J315" si="43">F309*G309</f>
        <v>277.44</v>
      </c>
      <c r="K309" s="132">
        <f t="shared" ref="K309:K315" si="44">H309*F309</f>
        <v>0</v>
      </c>
      <c r="L309" s="133">
        <f t="shared" si="37"/>
        <v>0</v>
      </c>
      <c r="M309" s="142">
        <f>'B01'!K309+'B02'!K309+'B03'!K309+'B04'!K309+'B0 5'!K309+'B06'!K309+'B07'!K309+'B08'!K309+'B09'!K309+'B10'!K309+'B11'!K309</f>
        <v>0</v>
      </c>
    </row>
    <row r="310" spans="1:13">
      <c r="A310" s="128" t="str">
        <f>'Obra Civil'!A322</f>
        <v>19.2.2</v>
      </c>
      <c r="B310" s="271" t="str">
        <f>'Obra Civil'!B322</f>
        <v>Conector de medição em bronze</v>
      </c>
      <c r="C310" s="272"/>
      <c r="D310" s="273"/>
      <c r="E310" s="129" t="str">
        <f>'Obra Civil'!C322</f>
        <v>un</v>
      </c>
      <c r="F310" s="130">
        <f>'Obra Civil'!G322</f>
        <v>14.32</v>
      </c>
      <c r="G310" s="131">
        <f>'Obra Civil'!D322</f>
        <v>17</v>
      </c>
      <c r="H310" s="132">
        <v>0</v>
      </c>
      <c r="I310" s="132">
        <v>0</v>
      </c>
      <c r="J310" s="132">
        <f t="shared" si="43"/>
        <v>243.44</v>
      </c>
      <c r="K310" s="132">
        <f t="shared" si="44"/>
        <v>0</v>
      </c>
      <c r="L310" s="133">
        <f t="shared" si="37"/>
        <v>0</v>
      </c>
      <c r="M310" s="142">
        <f>'B01'!K310+'B02'!K310+'B03'!K310+'B04'!K310+'B0 5'!K310+'B06'!K310+'B07'!K310+'B08'!K310+'B09'!K310+'B10'!K310+'B11'!K310</f>
        <v>0</v>
      </c>
    </row>
    <row r="311" spans="1:13">
      <c r="A311" s="128" t="str">
        <f>'Obra Civil'!A323</f>
        <v>19.2.3</v>
      </c>
      <c r="B311" s="271" t="str">
        <f>'Obra Civil'!B323</f>
        <v>Abraçadeira tipo "U" simples 1"</v>
      </c>
      <c r="C311" s="272"/>
      <c r="D311" s="273"/>
      <c r="E311" s="129" t="str">
        <f>'Obra Civil'!C323</f>
        <v>un</v>
      </c>
      <c r="F311" s="130">
        <f>'Obra Civil'!G323</f>
        <v>3.25</v>
      </c>
      <c r="G311" s="131">
        <f>'Obra Civil'!D323</f>
        <v>68</v>
      </c>
      <c r="H311" s="132">
        <v>0</v>
      </c>
      <c r="I311" s="132">
        <v>0</v>
      </c>
      <c r="J311" s="132">
        <f t="shared" si="43"/>
        <v>221</v>
      </c>
      <c r="K311" s="132">
        <f t="shared" si="44"/>
        <v>0</v>
      </c>
      <c r="L311" s="133">
        <f t="shared" si="37"/>
        <v>0</v>
      </c>
      <c r="M311" s="142">
        <f>'B01'!K311+'B02'!K311+'B03'!K311+'B04'!K311+'B0 5'!K311+'B06'!K311+'B07'!K311+'B08'!K311+'B09'!K311+'B10'!K311+'B11'!K311</f>
        <v>0</v>
      </c>
    </row>
    <row r="312" spans="1:13">
      <c r="A312" s="128" t="str">
        <f>'Obra Civil'!A324</f>
        <v>19.2.4</v>
      </c>
      <c r="B312" s="271" t="str">
        <f>'Obra Civil'!B324</f>
        <v>Eletroduto roscável pvc 1" x 3,0m.</v>
      </c>
      <c r="C312" s="272"/>
      <c r="D312" s="273"/>
      <c r="E312" s="129" t="str">
        <f>'Obra Civil'!C324</f>
        <v>un</v>
      </c>
      <c r="F312" s="130">
        <f>'Obra Civil'!G324</f>
        <v>2.74</v>
      </c>
      <c r="G312" s="131">
        <f>'Obra Civil'!D324</f>
        <v>17</v>
      </c>
      <c r="H312" s="132">
        <v>0</v>
      </c>
      <c r="I312" s="132">
        <v>0</v>
      </c>
      <c r="J312" s="132">
        <f t="shared" si="43"/>
        <v>46.580000000000005</v>
      </c>
      <c r="K312" s="132">
        <f t="shared" si="44"/>
        <v>0</v>
      </c>
      <c r="L312" s="133">
        <f t="shared" si="37"/>
        <v>0</v>
      </c>
      <c r="M312" s="142">
        <f>'B01'!K312+'B02'!K312+'B03'!K312+'B04'!K312+'B0 5'!K312+'B06'!K312+'B07'!K312+'B08'!K312+'B09'!K312+'B10'!K312+'B11'!K312</f>
        <v>0</v>
      </c>
    </row>
    <row r="313" spans="1:13">
      <c r="A313" s="128" t="str">
        <f>'Obra Civil'!A325</f>
        <v>19.2.5</v>
      </c>
      <c r="B313" s="271" t="str">
        <f>'Obra Civil'!B325</f>
        <v>Cordoalha de cobre nu 35 mm2</v>
      </c>
      <c r="C313" s="272"/>
      <c r="D313" s="273"/>
      <c r="E313" s="129" t="str">
        <f>'Obra Civil'!C325</f>
        <v>m</v>
      </c>
      <c r="F313" s="130">
        <f>'Obra Civil'!G325</f>
        <v>20.71</v>
      </c>
      <c r="G313" s="131">
        <f>'Obra Civil'!D325</f>
        <v>118</v>
      </c>
      <c r="H313" s="132">
        <v>0</v>
      </c>
      <c r="I313" s="132">
        <v>0</v>
      </c>
      <c r="J313" s="132">
        <f t="shared" si="43"/>
        <v>2443.7800000000002</v>
      </c>
      <c r="K313" s="132">
        <f t="shared" si="44"/>
        <v>0</v>
      </c>
      <c r="L313" s="133">
        <f t="shared" si="37"/>
        <v>0</v>
      </c>
      <c r="M313" s="142">
        <f>'B01'!K313+'B02'!K313+'B03'!K313+'B04'!K313+'B0 5'!K313+'B06'!K313+'B07'!K313+'B08'!K313+'B09'!K313+'B10'!K313+'B11'!K313</f>
        <v>0</v>
      </c>
    </row>
    <row r="314" spans="1:13">
      <c r="A314" s="128" t="str">
        <f>'Obra Civil'!A326</f>
        <v>19.2.6</v>
      </c>
      <c r="B314" s="271" t="str">
        <f>'Obra Civil'!B326</f>
        <v>Isolador simples com chapa de encosto h=100 mm</v>
      </c>
      <c r="C314" s="272"/>
      <c r="D314" s="273"/>
      <c r="E314" s="129" t="str">
        <f>'Obra Civil'!C326</f>
        <v>un</v>
      </c>
      <c r="F314" s="130">
        <f>'Obra Civil'!G326</f>
        <v>8.35</v>
      </c>
      <c r="G314" s="131">
        <f>'Obra Civil'!D326</f>
        <v>5</v>
      </c>
      <c r="H314" s="132">
        <v>0</v>
      </c>
      <c r="I314" s="132">
        <v>0</v>
      </c>
      <c r="J314" s="132">
        <f t="shared" si="43"/>
        <v>41.75</v>
      </c>
      <c r="K314" s="132">
        <f t="shared" si="44"/>
        <v>0</v>
      </c>
      <c r="L314" s="133">
        <f t="shared" si="37"/>
        <v>0</v>
      </c>
      <c r="M314" s="142">
        <f>'B01'!K314+'B02'!K314+'B03'!K314+'B04'!K314+'B0 5'!K314+'B06'!K314+'B07'!K314+'B08'!K314+'B09'!K314+'B10'!K314+'B11'!K314</f>
        <v>0</v>
      </c>
    </row>
    <row r="315" spans="1:13">
      <c r="A315" s="128" t="str">
        <f>'Obra Civil'!A327</f>
        <v>19.2.7</v>
      </c>
      <c r="B315" s="271" t="str">
        <f>'Obra Civil'!B327</f>
        <v>Isolador simples para quinas 90º com chapa de encosto h=100 mm</v>
      </c>
      <c r="C315" s="272"/>
      <c r="D315" s="273"/>
      <c r="E315" s="129" t="str">
        <f>'Obra Civil'!C327</f>
        <v>un</v>
      </c>
      <c r="F315" s="130">
        <f>'Obra Civil'!G327</f>
        <v>12.35</v>
      </c>
      <c r="G315" s="131">
        <f>'Obra Civil'!D327</f>
        <v>1</v>
      </c>
      <c r="H315" s="132">
        <v>0</v>
      </c>
      <c r="I315" s="132">
        <v>0</v>
      </c>
      <c r="J315" s="132">
        <f t="shared" si="43"/>
        <v>12.35</v>
      </c>
      <c r="K315" s="132">
        <f t="shared" si="44"/>
        <v>0</v>
      </c>
      <c r="L315" s="133">
        <f t="shared" si="37"/>
        <v>0</v>
      </c>
      <c r="M315" s="142">
        <f>'B01'!K315+'B02'!K315+'B03'!K315+'B04'!K315+'B0 5'!K315+'B06'!K315+'B07'!K315+'B08'!K315+'B09'!K315+'B10'!K315+'B11'!K315</f>
        <v>0</v>
      </c>
    </row>
    <row r="316" spans="1:13">
      <c r="A316" s="125" t="str">
        <f>'Obra Civil'!A328</f>
        <v>19.3</v>
      </c>
      <c r="B316" s="291" t="str">
        <f>'Obra Civil'!B328</f>
        <v>ATERRAMENTO E EQUIPOTENCIALIZAÇÃO</v>
      </c>
      <c r="C316" s="292"/>
      <c r="D316" s="293"/>
      <c r="E316" s="129"/>
      <c r="F316" s="130"/>
      <c r="G316" s="131"/>
      <c r="H316" s="132"/>
      <c r="I316" s="132"/>
      <c r="J316" s="132"/>
      <c r="K316" s="132"/>
      <c r="L316" s="133">
        <f t="shared" si="37"/>
        <v>0</v>
      </c>
      <c r="M316" s="142">
        <f>'B01'!K316+'B02'!K316+'B03'!K316+'B04'!K316+'B0 5'!K316+'B06'!K316+'B07'!K316+'B08'!K316+'B09'!K316+'B10'!K316+'B11'!K316</f>
        <v>0</v>
      </c>
    </row>
    <row r="317" spans="1:13">
      <c r="A317" s="128" t="str">
        <f>'Obra Civil'!A329</f>
        <v>19.3.1</v>
      </c>
      <c r="B317" s="271" t="str">
        <f>'Obra Civil'!B329</f>
        <v>Haste tipo coopperweld 5/8" x 3,00m.</v>
      </c>
      <c r="C317" s="272"/>
      <c r="D317" s="273"/>
      <c r="E317" s="129" t="str">
        <f>'Obra Civil'!C329</f>
        <v>un</v>
      </c>
      <c r="F317" s="130">
        <f>'Obra Civil'!G329</f>
        <v>39.479999999999997</v>
      </c>
      <c r="G317" s="131">
        <f>'Obra Civil'!D329</f>
        <v>19</v>
      </c>
      <c r="H317" s="132">
        <v>0</v>
      </c>
      <c r="I317" s="132">
        <v>0</v>
      </c>
      <c r="J317" s="132">
        <f>F317*G317</f>
        <v>750.11999999999989</v>
      </c>
      <c r="K317" s="132">
        <f>H317*F317</f>
        <v>0</v>
      </c>
      <c r="L317" s="133">
        <f t="shared" ref="L317:L328" si="45">I317*F317</f>
        <v>0</v>
      </c>
      <c r="M317" s="142">
        <f>'B01'!K317+'B02'!K317+'B03'!K317+'B04'!K317+'B0 5'!K317+'B06'!K317+'B07'!K317+'B08'!K317+'B09'!K317+'B10'!K317+'B11'!K317</f>
        <v>0</v>
      </c>
    </row>
    <row r="318" spans="1:13">
      <c r="A318" s="128" t="str">
        <f>'Obra Civil'!A330</f>
        <v>19.3.2</v>
      </c>
      <c r="B318" s="271" t="str">
        <f>'Obra Civil'!B330</f>
        <v>Cordoalha de cobre nu 50 mm2</v>
      </c>
      <c r="C318" s="272"/>
      <c r="D318" s="273"/>
      <c r="E318" s="129" t="str">
        <f>'Obra Civil'!C330</f>
        <v>m</v>
      </c>
      <c r="F318" s="130">
        <f>'Obra Civil'!G330</f>
        <v>34.25</v>
      </c>
      <c r="G318" s="131">
        <f>'Obra Civil'!D330</f>
        <v>168</v>
      </c>
      <c r="H318" s="132">
        <v>0</v>
      </c>
      <c r="I318" s="132">
        <v>0</v>
      </c>
      <c r="J318" s="132">
        <f>F318*G318</f>
        <v>5754</v>
      </c>
      <c r="K318" s="132">
        <f>H318*F318</f>
        <v>0</v>
      </c>
      <c r="L318" s="133">
        <f t="shared" si="45"/>
        <v>0</v>
      </c>
      <c r="M318" s="142">
        <f>'B01'!K318+'B02'!K318+'B03'!K318+'B04'!K318+'B0 5'!K318+'B06'!K318+'B07'!K318+'B08'!K318+'B09'!K318+'B10'!K318+'B11'!K318</f>
        <v>0</v>
      </c>
    </row>
    <row r="319" spans="1:13" ht="14.25" customHeight="1">
      <c r="A319" s="128" t="str">
        <f>'Obra Civil'!A331</f>
        <v>19.3.3</v>
      </c>
      <c r="B319" s="271" t="str">
        <f>'Obra Civil'!B331</f>
        <v>Caixa de inspeção, PVC de 12", com tampa de aço galvanizado,conforme detalhe no projeto</v>
      </c>
      <c r="C319" s="272"/>
      <c r="D319" s="273"/>
      <c r="E319" s="129" t="str">
        <f>'Obra Civil'!C331</f>
        <v>un</v>
      </c>
      <c r="F319" s="130">
        <f>'Obra Civil'!G331</f>
        <v>28.74</v>
      </c>
      <c r="G319" s="131">
        <f>'Obra Civil'!D331</f>
        <v>5</v>
      </c>
      <c r="H319" s="132">
        <v>0</v>
      </c>
      <c r="I319" s="132">
        <v>0</v>
      </c>
      <c r="J319" s="132">
        <f>F319*G319</f>
        <v>143.69999999999999</v>
      </c>
      <c r="K319" s="132">
        <f>H319*F319</f>
        <v>0</v>
      </c>
      <c r="L319" s="133">
        <f t="shared" si="45"/>
        <v>0</v>
      </c>
      <c r="M319" s="142">
        <f>'B01'!K319+'B02'!K319+'B03'!K319+'B04'!K319+'B0 5'!K319+'B06'!K319+'B07'!K319+'B08'!K319+'B09'!K319+'B10'!K319+'B11'!K319</f>
        <v>0</v>
      </c>
    </row>
    <row r="320" spans="1:13">
      <c r="A320" s="128" t="str">
        <f>'Obra Civil'!A332</f>
        <v>19.3.4</v>
      </c>
      <c r="B320" s="271" t="str">
        <f>'Obra Civil'!B332</f>
        <v>Conector  de bronze para haste de 5/8" e cabo de 50 mm²</v>
      </c>
      <c r="C320" s="272"/>
      <c r="D320" s="273"/>
      <c r="E320" s="129" t="str">
        <f>'Obra Civil'!C332</f>
        <v>un</v>
      </c>
      <c r="F320" s="130">
        <f>'Obra Civil'!G332</f>
        <v>10.130000000000001</v>
      </c>
      <c r="G320" s="131">
        <f>'Obra Civil'!D332</f>
        <v>19</v>
      </c>
      <c r="H320" s="132">
        <v>0</v>
      </c>
      <c r="I320" s="132">
        <v>0</v>
      </c>
      <c r="J320" s="132">
        <f>F320*G320</f>
        <v>192.47000000000003</v>
      </c>
      <c r="K320" s="132">
        <f>H320*F320</f>
        <v>0</v>
      </c>
      <c r="L320" s="133">
        <f t="shared" si="45"/>
        <v>0</v>
      </c>
      <c r="M320" s="142">
        <f>'B01'!K320+'B02'!K320+'B03'!K320+'B04'!K320+'B0 5'!K320+'B06'!K320+'B07'!K320+'B08'!K320+'B09'!K320+'B10'!K320+'B11'!K320</f>
        <v>0</v>
      </c>
    </row>
    <row r="321" spans="1:15">
      <c r="A321" s="128" t="str">
        <f>'Obra Civil'!A333</f>
        <v>19.3.5</v>
      </c>
      <c r="B321" s="271" t="str">
        <f>'Obra Civil'!B333</f>
        <v>Tela para equipotencialização em inox 300mm x 1,4mm para casa de gás</v>
      </c>
      <c r="C321" s="272"/>
      <c r="D321" s="273"/>
      <c r="E321" s="129" t="str">
        <f>'Obra Civil'!C333</f>
        <v>m</v>
      </c>
      <c r="F321" s="130">
        <f>'Obra Civil'!G333</f>
        <v>78.599999999999994</v>
      </c>
      <c r="G321" s="131">
        <f>'Obra Civil'!D333</f>
        <v>1.9</v>
      </c>
      <c r="H321" s="132">
        <v>0</v>
      </c>
      <c r="I321" s="132">
        <v>0</v>
      </c>
      <c r="J321" s="132">
        <f>F321*G321</f>
        <v>149.33999999999997</v>
      </c>
      <c r="K321" s="132">
        <f>H321*F321</f>
        <v>0</v>
      </c>
      <c r="L321" s="133">
        <f t="shared" si="45"/>
        <v>0</v>
      </c>
      <c r="M321" s="142">
        <f>'B01'!K321+'B02'!K321+'B03'!K321+'B04'!K321+'B0 5'!K321+'B06'!K321+'B07'!K321+'B08'!K321+'B09'!K321+'B10'!K321+'B11'!K321</f>
        <v>0</v>
      </c>
    </row>
    <row r="322" spans="1:15">
      <c r="A322" s="143" t="str">
        <f>'Obra Civil'!A335</f>
        <v>20.0</v>
      </c>
      <c r="B322" s="268" t="str">
        <f>'Obra Civil'!B335</f>
        <v>SERVIÇOS DIVERSOS</v>
      </c>
      <c r="C322" s="269"/>
      <c r="D322" s="270"/>
      <c r="E322" s="146"/>
      <c r="F322" s="147"/>
      <c r="G322" s="148"/>
      <c r="H322" s="149"/>
      <c r="I322" s="149"/>
      <c r="J322" s="149"/>
      <c r="K322" s="149"/>
      <c r="L322" s="150">
        <f t="shared" si="45"/>
        <v>0</v>
      </c>
      <c r="M322" s="142">
        <f>'B01'!K322+'B02'!K322+'B03'!K322+'B04'!K322+'B0 5'!K322+'B06'!K322+'B07'!K322+'B08'!K322+'B09'!K322+'B10'!K322+'B11'!K322</f>
        <v>0</v>
      </c>
    </row>
    <row r="323" spans="1:15">
      <c r="A323" s="128" t="str">
        <f>'Obra Civil'!A336</f>
        <v>20.1.1</v>
      </c>
      <c r="B323" s="271" t="str">
        <f>'Obra Civil'!B336</f>
        <v>Grama - fornecimento e plantio (inclusive camada de terra vegetal - 3,0 cm)</v>
      </c>
      <c r="C323" s="272"/>
      <c r="D323" s="273"/>
      <c r="E323" s="129" t="str">
        <f>'Obra Civil'!C336</f>
        <v>m²</v>
      </c>
      <c r="F323" s="130">
        <f>'Obra Civil'!G336</f>
        <v>8.6300000000000008</v>
      </c>
      <c r="G323" s="131">
        <f>'Obra Civil'!D336</f>
        <v>400</v>
      </c>
      <c r="H323" s="132">
        <v>0</v>
      </c>
      <c r="I323" s="132">
        <v>0</v>
      </c>
      <c r="J323" s="132">
        <f>F323*G323</f>
        <v>3452.0000000000005</v>
      </c>
      <c r="K323" s="132">
        <f>H323*F323</f>
        <v>0</v>
      </c>
      <c r="L323" s="133">
        <f t="shared" si="45"/>
        <v>0</v>
      </c>
      <c r="M323" s="142">
        <f>'B01'!K323+'B02'!K323+'B03'!K323+'B04'!K323+'B0 5'!K323+'B06'!K323+'B07'!K323+'B08'!K323+'B09'!K323+'B10'!K323+'B11'!K323</f>
        <v>0</v>
      </c>
    </row>
    <row r="324" spans="1:15">
      <c r="A324" s="128" t="str">
        <f>'Obra Civil'!A337</f>
        <v>20.1.2</v>
      </c>
      <c r="B324" s="271" t="str">
        <f>'Obra Civil'!B337</f>
        <v>Banco em concreto armado tipo 1 (1,30x0,40m), conforme projeto</v>
      </c>
      <c r="C324" s="272"/>
      <c r="D324" s="273"/>
      <c r="E324" s="129" t="str">
        <f>'Obra Civil'!C337</f>
        <v>un</v>
      </c>
      <c r="F324" s="130">
        <f>'Obra Civil'!G337</f>
        <v>96.74</v>
      </c>
      <c r="G324" s="131">
        <f>'Obra Civil'!D337</f>
        <v>11</v>
      </c>
      <c r="H324" s="132">
        <v>0</v>
      </c>
      <c r="I324" s="132">
        <v>0</v>
      </c>
      <c r="J324" s="132">
        <f>F324*G324</f>
        <v>1064.1399999999999</v>
      </c>
      <c r="K324" s="132">
        <f>H324*F324</f>
        <v>0</v>
      </c>
      <c r="L324" s="133">
        <f t="shared" si="45"/>
        <v>0</v>
      </c>
      <c r="M324" s="142">
        <f>'B01'!K324+'B02'!K324+'B03'!K324+'B04'!K324+'B0 5'!K324+'B06'!K324+'B07'!K324+'B08'!K324+'B09'!K324+'B10'!K324+'B11'!K324</f>
        <v>0</v>
      </c>
    </row>
    <row r="325" spans="1:15">
      <c r="A325" s="128" t="str">
        <f>'Obra Civil'!A338</f>
        <v>20.1.3</v>
      </c>
      <c r="B325" s="271" t="str">
        <f>'Obra Civil'!B338</f>
        <v>Banco em concreto armado tipo 2 (2,80x0,40m), conforme projeto</v>
      </c>
      <c r="C325" s="272"/>
      <c r="D325" s="273"/>
      <c r="E325" s="129" t="str">
        <f>'Obra Civil'!C338</f>
        <v>un</v>
      </c>
      <c r="F325" s="130">
        <f>'Obra Civil'!G338</f>
        <v>201.44</v>
      </c>
      <c r="G325" s="131">
        <f>'Obra Civil'!D338</f>
        <v>5</v>
      </c>
      <c r="H325" s="132">
        <v>0</v>
      </c>
      <c r="I325" s="132">
        <v>0</v>
      </c>
      <c r="J325" s="132">
        <f>F325*G325</f>
        <v>1007.2</v>
      </c>
      <c r="K325" s="132">
        <f>H325*F325</f>
        <v>0</v>
      </c>
      <c r="L325" s="133">
        <f t="shared" si="45"/>
        <v>0</v>
      </c>
      <c r="M325" s="142">
        <f>'B01'!K325+'B02'!K325+'B03'!K325+'B04'!K325+'B0 5'!K325+'B06'!K325+'B07'!K325+'B08'!K325+'B09'!K325+'B10'!K325+'B11'!K325</f>
        <v>0</v>
      </c>
    </row>
    <row r="326" spans="1:15" ht="13.5" customHeight="1">
      <c r="A326" s="128" t="str">
        <f>'Obra Civil'!A339</f>
        <v>20.1.4</v>
      </c>
      <c r="B326" s="271" t="str">
        <f>'Obra Civil'!B339</f>
        <v>Mastros para bandeiras em tubo ferro galvanizado telescópico (alt= 7m (3mx2" + 4mx1 1/2")</v>
      </c>
      <c r="C326" s="272"/>
      <c r="D326" s="273"/>
      <c r="E326" s="129" t="str">
        <f>'Obra Civil'!C339</f>
        <v>un</v>
      </c>
      <c r="F326" s="130">
        <f>'Obra Civil'!G339</f>
        <v>243.18</v>
      </c>
      <c r="G326" s="131">
        <f>'Obra Civil'!D339</f>
        <v>3</v>
      </c>
      <c r="H326" s="132">
        <v>0</v>
      </c>
      <c r="I326" s="132">
        <v>0</v>
      </c>
      <c r="J326" s="132">
        <f>F326*G326</f>
        <v>729.54</v>
      </c>
      <c r="K326" s="132">
        <f>H326*F326</f>
        <v>0</v>
      </c>
      <c r="L326" s="133">
        <f t="shared" si="45"/>
        <v>0</v>
      </c>
      <c r="M326" s="142">
        <f>'B01'!K326+'B02'!K326+'B03'!K326+'B04'!K326+'B0 5'!K326+'B06'!K326+'B07'!K326+'B08'!K326+'B09'!K326+'B10'!K326+'B11'!K326</f>
        <v>0</v>
      </c>
    </row>
    <row r="327" spans="1:15">
      <c r="A327" s="143" t="str">
        <f>'Obra Civil'!A341</f>
        <v>21.0</v>
      </c>
      <c r="B327" s="268" t="str">
        <f>'Obra Civil'!B341</f>
        <v>SERVIÇOS FINAIS</v>
      </c>
      <c r="C327" s="269"/>
      <c r="D327" s="270"/>
      <c r="E327" s="146"/>
      <c r="F327" s="147"/>
      <c r="G327" s="148"/>
      <c r="H327" s="149"/>
      <c r="I327" s="149"/>
      <c r="J327" s="149"/>
      <c r="K327" s="149"/>
      <c r="L327" s="150">
        <f t="shared" si="45"/>
        <v>0</v>
      </c>
      <c r="M327" s="142">
        <f>'B01'!K327+'B02'!K327+'B03'!K327+'B04'!K327+'B0 5'!K327+'B06'!K327+'B07'!K327+'B08'!K327+'B09'!K327+'B10'!K327+'B11'!K327</f>
        <v>0</v>
      </c>
    </row>
    <row r="328" spans="1:15" ht="12" customHeight="1">
      <c r="A328" s="128" t="str">
        <f>'Obra Civil'!A342</f>
        <v>21.1.1</v>
      </c>
      <c r="B328" s="271" t="str">
        <f>'Obra Civil'!B342</f>
        <v>Limpeza final da obra</v>
      </c>
      <c r="C328" s="272"/>
      <c r="D328" s="273"/>
      <c r="E328" s="129" t="str">
        <f>'Obra Civil'!C342</f>
        <v>m²</v>
      </c>
      <c r="F328" s="130">
        <f>'Obra Civil'!G342</f>
        <v>1.1299999999999999</v>
      </c>
      <c r="G328" s="131">
        <f>'Obra Civil'!D342</f>
        <v>564.5</v>
      </c>
      <c r="H328" s="132">
        <v>0</v>
      </c>
      <c r="I328" s="132">
        <v>0</v>
      </c>
      <c r="J328" s="132">
        <f>F328*G328</f>
        <v>637.88499999999999</v>
      </c>
      <c r="K328" s="132">
        <f>H328*F328</f>
        <v>0</v>
      </c>
      <c r="L328" s="133">
        <f t="shared" si="45"/>
        <v>0</v>
      </c>
      <c r="M328" s="142">
        <f>'B01'!K328+'B02'!K328+'B03'!K328+'B04'!K328+'B0 5'!K328+'B06'!K328+'B07'!K328+'B08'!K328+'B09'!K328+'B10'!K328+'B11'!K328</f>
        <v>0</v>
      </c>
    </row>
    <row r="329" spans="1:15" ht="21" customHeight="1">
      <c r="A329" s="128"/>
      <c r="B329" s="294"/>
      <c r="C329" s="295"/>
      <c r="D329" s="296"/>
      <c r="E329" s="129"/>
      <c r="F329" s="130"/>
      <c r="G329" s="134"/>
      <c r="H329" s="134"/>
      <c r="I329" s="132"/>
      <c r="J329" s="132"/>
      <c r="K329" s="132"/>
      <c r="L329" s="133"/>
      <c r="M329" s="142">
        <f>'B01'!K329+'B02'!K329+'B03'!K329+'B04'!K329+'B0 5'!K329+'B06'!K329+'B07'!K329+'B08'!K329+'B09'!K329+'B10'!K329+'B11'!K329</f>
        <v>0</v>
      </c>
    </row>
    <row r="330" spans="1:15" ht="10.5" customHeight="1" thickBot="1">
      <c r="A330" s="135"/>
      <c r="B330" s="310"/>
      <c r="C330" s="311"/>
      <c r="D330" s="312"/>
      <c r="E330" s="126"/>
      <c r="F330" s="126"/>
      <c r="G330" s="126"/>
      <c r="H330" s="126"/>
      <c r="I330" s="126"/>
      <c r="J330" s="126"/>
      <c r="K330" s="126"/>
      <c r="L330" s="127"/>
      <c r="M330" s="142">
        <f>'B01'!K330+'B02'!K330+'B03'!K330+'B04'!K330+'B0 5'!K330+'B06'!K330+'B07'!K330+'B08'!K330+'B09'!K330+'B10'!K330+'B11'!K330</f>
        <v>0</v>
      </c>
    </row>
    <row r="331" spans="1:15" ht="13.5" thickBot="1">
      <c r="A331" s="313" t="s">
        <v>0</v>
      </c>
      <c r="B331" s="314"/>
      <c r="C331" s="314"/>
      <c r="D331" s="314"/>
      <c r="E331" s="315"/>
      <c r="F331" s="315"/>
      <c r="G331" s="315"/>
      <c r="H331" s="136"/>
      <c r="I331" s="136"/>
      <c r="J331" s="137">
        <f>SUM(J15:J329)</f>
        <v>657764.76730001613</v>
      </c>
      <c r="K331" s="137">
        <f>SUM(K15:K329)</f>
        <v>18488.2243235774</v>
      </c>
      <c r="L331" s="173">
        <f>SUM(L15:L330)-0.03</f>
        <v>548944.30520001671</v>
      </c>
      <c r="M331" s="142">
        <f>'B01'!K331+'B02'!K331+'B03'!K331+'B04'!K331+'B0 5'!K331+'B06'!K331+'B07'!K331+'B08'!K331+'B09'!K331+'B10'!K331+'B11'!K331</f>
        <v>548944.30520001671</v>
      </c>
      <c r="N331" s="174">
        <f>M331-L331</f>
        <v>0</v>
      </c>
      <c r="O331" s="142">
        <f>'B09'!M331+'B11'!K331</f>
        <v>500223.09356061736</v>
      </c>
    </row>
    <row r="332" spans="1:15" ht="49.5" customHeight="1">
      <c r="A332" s="316" t="s">
        <v>748</v>
      </c>
      <c r="B332" s="301"/>
      <c r="C332" s="301"/>
      <c r="E332" s="302"/>
      <c r="F332" s="302"/>
      <c r="G332" s="302"/>
      <c r="H332" s="302"/>
      <c r="J332" s="297"/>
      <c r="K332" s="297"/>
      <c r="L332" s="297"/>
      <c r="N332" s="174"/>
    </row>
    <row r="333" spans="1:15" ht="12" customHeight="1">
      <c r="A333" s="298" t="s">
        <v>694</v>
      </c>
      <c r="B333" s="298"/>
      <c r="C333" s="298"/>
      <c r="E333" s="299" t="s">
        <v>695</v>
      </c>
      <c r="F333" s="299"/>
      <c r="G333" s="299"/>
      <c r="H333" s="299"/>
      <c r="J333" s="300" t="s">
        <v>696</v>
      </c>
      <c r="K333" s="300"/>
      <c r="L333" s="300"/>
    </row>
    <row r="334" spans="1:15">
      <c r="E334" s="309" t="s">
        <v>708</v>
      </c>
      <c r="F334" s="309"/>
      <c r="G334" s="309"/>
      <c r="H334" s="309"/>
    </row>
    <row r="1045806" spans="2:12">
      <c r="B1045806" s="271">
        <f>'Obra Civil'!B1048570</f>
        <v>0</v>
      </c>
      <c r="C1045806" s="272"/>
      <c r="D1045806" s="273"/>
      <c r="E1045806" s="129">
        <f>'Obra Civil'!C1048570</f>
        <v>0</v>
      </c>
      <c r="F1045806" s="130">
        <f>'Obra Civil'!G1048570</f>
        <v>0</v>
      </c>
      <c r="G1045806" s="131" t="e">
        <f>'[2]Duque licitaddo'!#REF!</f>
        <v>#REF!</v>
      </c>
      <c r="H1045806" s="132">
        <v>0</v>
      </c>
      <c r="I1045806" s="132">
        <v>0</v>
      </c>
      <c r="J1045806" s="132" t="e">
        <f>F1045806*G1045806</f>
        <v>#REF!</v>
      </c>
      <c r="K1045806" s="132">
        <f>H1045806*F1045806</f>
        <v>0</v>
      </c>
      <c r="L1045806" s="133">
        <f>I1045806*F1045806</f>
        <v>0</v>
      </c>
    </row>
  </sheetData>
  <mergeCells count="358">
    <mergeCell ref="A5:D5"/>
    <mergeCell ref="E5:H5"/>
    <mergeCell ref="I5:J5"/>
    <mergeCell ref="K5:L5"/>
    <mergeCell ref="A6:D6"/>
    <mergeCell ref="E6:H6"/>
    <mergeCell ref="I6:J6"/>
    <mergeCell ref="K6:L6"/>
    <mergeCell ref="A1:L2"/>
    <mergeCell ref="A3:C3"/>
    <mergeCell ref="D3:G3"/>
    <mergeCell ref="H3:L3"/>
    <mergeCell ref="A4:C4"/>
    <mergeCell ref="D4:G4"/>
    <mergeCell ref="H4:L4"/>
    <mergeCell ref="A8:D8"/>
    <mergeCell ref="E8:F8"/>
    <mergeCell ref="G8:H8"/>
    <mergeCell ref="I8:J8"/>
    <mergeCell ref="K8:L8"/>
    <mergeCell ref="A9:D9"/>
    <mergeCell ref="E9:F9"/>
    <mergeCell ref="G9:H9"/>
    <mergeCell ref="I9:J9"/>
    <mergeCell ref="K9:L9"/>
    <mergeCell ref="B14:D14"/>
    <mergeCell ref="B15:D15"/>
    <mergeCell ref="B16:D16"/>
    <mergeCell ref="B17:D17"/>
    <mergeCell ref="B18:D18"/>
    <mergeCell ref="B19:D19"/>
    <mergeCell ref="A11:L11"/>
    <mergeCell ref="A12:A13"/>
    <mergeCell ref="B12:D13"/>
    <mergeCell ref="E12:F12"/>
    <mergeCell ref="G12:I12"/>
    <mergeCell ref="J12:L12"/>
    <mergeCell ref="B26:D26"/>
    <mergeCell ref="B27:D27"/>
    <mergeCell ref="B28:D28"/>
    <mergeCell ref="B29:D29"/>
    <mergeCell ref="B30:D30"/>
    <mergeCell ref="B31:D31"/>
    <mergeCell ref="B20:D20"/>
    <mergeCell ref="B21:D21"/>
    <mergeCell ref="B22:D22"/>
    <mergeCell ref="B23:D23"/>
    <mergeCell ref="B24:D24"/>
    <mergeCell ref="B25:D25"/>
    <mergeCell ref="B38:D38"/>
    <mergeCell ref="B39:D39"/>
    <mergeCell ref="B40:D40"/>
    <mergeCell ref="B41:D41"/>
    <mergeCell ref="B42:D42"/>
    <mergeCell ref="B43:D43"/>
    <mergeCell ref="B32:D32"/>
    <mergeCell ref="B33:D33"/>
    <mergeCell ref="B34:D34"/>
    <mergeCell ref="B35:D35"/>
    <mergeCell ref="B36:D36"/>
    <mergeCell ref="B37:D37"/>
    <mergeCell ref="B50:D50"/>
    <mergeCell ref="B51:D51"/>
    <mergeCell ref="B52:D52"/>
    <mergeCell ref="B53:D53"/>
    <mergeCell ref="B54:D54"/>
    <mergeCell ref="B55:D55"/>
    <mergeCell ref="B44:D44"/>
    <mergeCell ref="B45:D45"/>
    <mergeCell ref="B46:D46"/>
    <mergeCell ref="B47:D47"/>
    <mergeCell ref="B48:D48"/>
    <mergeCell ref="B49:D49"/>
    <mergeCell ref="B62:D62"/>
    <mergeCell ref="B63:D63"/>
    <mergeCell ref="B64:D64"/>
    <mergeCell ref="B65:D65"/>
    <mergeCell ref="B66:D66"/>
    <mergeCell ref="B67:D67"/>
    <mergeCell ref="B56:D56"/>
    <mergeCell ref="B57:D57"/>
    <mergeCell ref="B58:D58"/>
    <mergeCell ref="B59:D59"/>
    <mergeCell ref="B60:D60"/>
    <mergeCell ref="B61:D61"/>
    <mergeCell ref="B74:D74"/>
    <mergeCell ref="B75:D75"/>
    <mergeCell ref="B76:D76"/>
    <mergeCell ref="B77:D77"/>
    <mergeCell ref="B78:D78"/>
    <mergeCell ref="B79:D79"/>
    <mergeCell ref="B68:D68"/>
    <mergeCell ref="B69:D69"/>
    <mergeCell ref="B70:D70"/>
    <mergeCell ref="B71:D71"/>
    <mergeCell ref="B72:D72"/>
    <mergeCell ref="B73:D73"/>
    <mergeCell ref="B86:D86"/>
    <mergeCell ref="B87:D87"/>
    <mergeCell ref="B88:D88"/>
    <mergeCell ref="B89:D89"/>
    <mergeCell ref="B90:D90"/>
    <mergeCell ref="B91:D91"/>
    <mergeCell ref="B80:D80"/>
    <mergeCell ref="B81:D81"/>
    <mergeCell ref="B82:D82"/>
    <mergeCell ref="B83:D83"/>
    <mergeCell ref="B84:D84"/>
    <mergeCell ref="B85:D85"/>
    <mergeCell ref="B98:D98"/>
    <mergeCell ref="B99:D99"/>
    <mergeCell ref="B100:D100"/>
    <mergeCell ref="B101:D101"/>
    <mergeCell ref="B102:D102"/>
    <mergeCell ref="B103:D103"/>
    <mergeCell ref="B92:D92"/>
    <mergeCell ref="B93:D93"/>
    <mergeCell ref="B94:D94"/>
    <mergeCell ref="B95:D95"/>
    <mergeCell ref="B96:D96"/>
    <mergeCell ref="B97:D97"/>
    <mergeCell ref="B110:D110"/>
    <mergeCell ref="B111:D111"/>
    <mergeCell ref="B112:D112"/>
    <mergeCell ref="B113:D113"/>
    <mergeCell ref="B114:D114"/>
    <mergeCell ref="B115:D115"/>
    <mergeCell ref="B104:D104"/>
    <mergeCell ref="B105:D105"/>
    <mergeCell ref="B106:D106"/>
    <mergeCell ref="B107:D107"/>
    <mergeCell ref="B108:D108"/>
    <mergeCell ref="B109:D109"/>
    <mergeCell ref="B122:D122"/>
    <mergeCell ref="B123:D123"/>
    <mergeCell ref="B124:D124"/>
    <mergeCell ref="B125:D125"/>
    <mergeCell ref="B126:D126"/>
    <mergeCell ref="B127:D127"/>
    <mergeCell ref="B116:D116"/>
    <mergeCell ref="B117:D117"/>
    <mergeCell ref="B118:D118"/>
    <mergeCell ref="B119:D119"/>
    <mergeCell ref="B120:D120"/>
    <mergeCell ref="B121:D121"/>
    <mergeCell ref="B134:D134"/>
    <mergeCell ref="B135:D135"/>
    <mergeCell ref="B136:D136"/>
    <mergeCell ref="B137:D137"/>
    <mergeCell ref="B138:D138"/>
    <mergeCell ref="B139:D139"/>
    <mergeCell ref="B128:D128"/>
    <mergeCell ref="B129:D129"/>
    <mergeCell ref="B130:D130"/>
    <mergeCell ref="B131:D131"/>
    <mergeCell ref="B132:D132"/>
    <mergeCell ref="B133:D133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58:D158"/>
    <mergeCell ref="B159:D159"/>
    <mergeCell ref="B160:D160"/>
    <mergeCell ref="B161:D161"/>
    <mergeCell ref="B162:D162"/>
    <mergeCell ref="B163:D163"/>
    <mergeCell ref="B152:D152"/>
    <mergeCell ref="B153:D153"/>
    <mergeCell ref="B154:D154"/>
    <mergeCell ref="B155:D155"/>
    <mergeCell ref="B156:D156"/>
    <mergeCell ref="B157:D157"/>
    <mergeCell ref="B170:D170"/>
    <mergeCell ref="B171:D171"/>
    <mergeCell ref="B172:D172"/>
    <mergeCell ref="B173:D173"/>
    <mergeCell ref="B174:D174"/>
    <mergeCell ref="B175:D175"/>
    <mergeCell ref="B164:D164"/>
    <mergeCell ref="B165:D165"/>
    <mergeCell ref="B166:D166"/>
    <mergeCell ref="B167:D167"/>
    <mergeCell ref="B168:D168"/>
    <mergeCell ref="B169:D169"/>
    <mergeCell ref="B182:D182"/>
    <mergeCell ref="B183:D183"/>
    <mergeCell ref="B184:D184"/>
    <mergeCell ref="B185:D185"/>
    <mergeCell ref="B186:D186"/>
    <mergeCell ref="B187:D187"/>
    <mergeCell ref="B176:D176"/>
    <mergeCell ref="B177:D177"/>
    <mergeCell ref="B178:D178"/>
    <mergeCell ref="B179:D179"/>
    <mergeCell ref="B180:D180"/>
    <mergeCell ref="B181:D181"/>
    <mergeCell ref="B194:D194"/>
    <mergeCell ref="B195:D195"/>
    <mergeCell ref="B196:D196"/>
    <mergeCell ref="B197:D197"/>
    <mergeCell ref="B198:D198"/>
    <mergeCell ref="B199:D199"/>
    <mergeCell ref="B188:D188"/>
    <mergeCell ref="B189:D189"/>
    <mergeCell ref="B190:D190"/>
    <mergeCell ref="B191:D191"/>
    <mergeCell ref="B192:D192"/>
    <mergeCell ref="B193:D193"/>
    <mergeCell ref="B206:D206"/>
    <mergeCell ref="B207:D207"/>
    <mergeCell ref="B208:D208"/>
    <mergeCell ref="B209:D209"/>
    <mergeCell ref="B210:D210"/>
    <mergeCell ref="B211:D211"/>
    <mergeCell ref="B200:D200"/>
    <mergeCell ref="B201:D201"/>
    <mergeCell ref="B202:D202"/>
    <mergeCell ref="B203:D203"/>
    <mergeCell ref="B204:D204"/>
    <mergeCell ref="B205:D205"/>
    <mergeCell ref="B218:D218"/>
    <mergeCell ref="B219:D219"/>
    <mergeCell ref="B220:D220"/>
    <mergeCell ref="B221:D221"/>
    <mergeCell ref="B222:D222"/>
    <mergeCell ref="B223:D223"/>
    <mergeCell ref="B212:D212"/>
    <mergeCell ref="B213:D213"/>
    <mergeCell ref="B214:D214"/>
    <mergeCell ref="B215:D215"/>
    <mergeCell ref="B216:D216"/>
    <mergeCell ref="B217:D217"/>
    <mergeCell ref="B230:D230"/>
    <mergeCell ref="B231:D231"/>
    <mergeCell ref="B232:D232"/>
    <mergeCell ref="B233:D233"/>
    <mergeCell ref="B234:D234"/>
    <mergeCell ref="B235:D235"/>
    <mergeCell ref="B224:D224"/>
    <mergeCell ref="B225:D225"/>
    <mergeCell ref="B226:D226"/>
    <mergeCell ref="B227:D227"/>
    <mergeCell ref="B228:D228"/>
    <mergeCell ref="B229:D229"/>
    <mergeCell ref="B242:D242"/>
    <mergeCell ref="B243:D243"/>
    <mergeCell ref="B244:D244"/>
    <mergeCell ref="B245:D245"/>
    <mergeCell ref="B246:D246"/>
    <mergeCell ref="B247:D247"/>
    <mergeCell ref="B236:D236"/>
    <mergeCell ref="B237:D237"/>
    <mergeCell ref="B238:D238"/>
    <mergeCell ref="B239:D239"/>
    <mergeCell ref="B240:D240"/>
    <mergeCell ref="B241:D241"/>
    <mergeCell ref="B254:D254"/>
    <mergeCell ref="B255:D255"/>
    <mergeCell ref="B256:D256"/>
    <mergeCell ref="B257:D257"/>
    <mergeCell ref="B258:D258"/>
    <mergeCell ref="B259:D259"/>
    <mergeCell ref="B248:D248"/>
    <mergeCell ref="B249:D249"/>
    <mergeCell ref="B250:D250"/>
    <mergeCell ref="B251:D251"/>
    <mergeCell ref="B252:D252"/>
    <mergeCell ref="B253:D253"/>
    <mergeCell ref="B266:D266"/>
    <mergeCell ref="B267:D267"/>
    <mergeCell ref="B268:D268"/>
    <mergeCell ref="B269:D269"/>
    <mergeCell ref="B270:D270"/>
    <mergeCell ref="B271:D271"/>
    <mergeCell ref="B260:D260"/>
    <mergeCell ref="B261:D261"/>
    <mergeCell ref="B262:D262"/>
    <mergeCell ref="B263:D263"/>
    <mergeCell ref="B264:D264"/>
    <mergeCell ref="B265:D265"/>
    <mergeCell ref="B278:D278"/>
    <mergeCell ref="B279:D279"/>
    <mergeCell ref="B280:D280"/>
    <mergeCell ref="B281:D281"/>
    <mergeCell ref="B282:D282"/>
    <mergeCell ref="B283:D283"/>
    <mergeCell ref="B272:D272"/>
    <mergeCell ref="B273:D273"/>
    <mergeCell ref="B274:D274"/>
    <mergeCell ref="B275:D275"/>
    <mergeCell ref="B276:D276"/>
    <mergeCell ref="B277:D277"/>
    <mergeCell ref="B290:D290"/>
    <mergeCell ref="B291:D291"/>
    <mergeCell ref="B292:D292"/>
    <mergeCell ref="B293:D293"/>
    <mergeCell ref="B294:D294"/>
    <mergeCell ref="B295:D295"/>
    <mergeCell ref="B284:D284"/>
    <mergeCell ref="B285:D285"/>
    <mergeCell ref="B286:D286"/>
    <mergeCell ref="B287:D287"/>
    <mergeCell ref="B288:D288"/>
    <mergeCell ref="B289:D289"/>
    <mergeCell ref="B302:D302"/>
    <mergeCell ref="B303:D303"/>
    <mergeCell ref="B304:D304"/>
    <mergeCell ref="B305:D305"/>
    <mergeCell ref="B306:D306"/>
    <mergeCell ref="B307:D307"/>
    <mergeCell ref="B296:D296"/>
    <mergeCell ref="B297:D297"/>
    <mergeCell ref="B298:D298"/>
    <mergeCell ref="B299:D299"/>
    <mergeCell ref="B300:D300"/>
    <mergeCell ref="B301:D301"/>
    <mergeCell ref="B314:D314"/>
    <mergeCell ref="B315:D315"/>
    <mergeCell ref="B316:D316"/>
    <mergeCell ref="B317:D317"/>
    <mergeCell ref="B318:D318"/>
    <mergeCell ref="B319:D319"/>
    <mergeCell ref="B308:D308"/>
    <mergeCell ref="B309:D309"/>
    <mergeCell ref="B310:D310"/>
    <mergeCell ref="B311:D311"/>
    <mergeCell ref="B312:D312"/>
    <mergeCell ref="B313:D313"/>
    <mergeCell ref="B326:D326"/>
    <mergeCell ref="B327:D327"/>
    <mergeCell ref="B328:D328"/>
    <mergeCell ref="B329:D329"/>
    <mergeCell ref="B330:D330"/>
    <mergeCell ref="A331:D331"/>
    <mergeCell ref="B320:D320"/>
    <mergeCell ref="B321:D321"/>
    <mergeCell ref="B322:D322"/>
    <mergeCell ref="B323:D323"/>
    <mergeCell ref="B324:D324"/>
    <mergeCell ref="B325:D325"/>
    <mergeCell ref="E334:H334"/>
    <mergeCell ref="B1045806:D1045806"/>
    <mergeCell ref="E331:G331"/>
    <mergeCell ref="A332:C332"/>
    <mergeCell ref="E332:H332"/>
    <mergeCell ref="J332:L332"/>
    <mergeCell ref="A333:C333"/>
    <mergeCell ref="E333:H333"/>
    <mergeCell ref="J333:L333"/>
  </mergeCells>
  <pageMargins left="0.19685039370078741" right="0.19685039370078741" top="0.78740157480314965" bottom="0.59055118110236227" header="0.11811023622047245" footer="0.11811023622047245"/>
  <pageSetup scale="89" orientation="landscape" r:id="rId1"/>
  <headerFooter alignWithMargins="0"/>
  <rowBreaks count="3" manualBreakCount="3">
    <brk id="40" max="16383" man="1"/>
    <brk id="72" max="16383" man="1"/>
    <brk id="110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A1:M363"/>
  <sheetViews>
    <sheetView showRowColHeaders="0" view="pageBreakPreview" zoomScale="85" zoomScaleSheetLayoutView="85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D109" sqref="D109"/>
    </sheetView>
  </sheetViews>
  <sheetFormatPr defaultRowHeight="12.75"/>
  <cols>
    <col min="1" max="1" width="7.7109375" style="11" customWidth="1"/>
    <col min="2" max="2" width="74" style="40" customWidth="1"/>
    <col min="3" max="3" width="4.7109375" style="7" customWidth="1"/>
    <col min="4" max="4" width="9.28515625" style="8" customWidth="1"/>
    <col min="5" max="5" width="9.28515625" style="9" customWidth="1"/>
    <col min="6" max="6" width="8.7109375" style="9" customWidth="1"/>
    <col min="7" max="7" width="9.7109375" style="9" customWidth="1"/>
    <col min="8" max="8" width="12.85546875" style="9" bestFit="1" customWidth="1"/>
    <col min="9" max="9" width="11.28515625" style="9" bestFit="1" customWidth="1"/>
    <col min="10" max="10" width="12.85546875" style="9" bestFit="1" customWidth="1"/>
    <col min="11" max="11" width="15.140625" style="32" customWidth="1"/>
    <col min="12" max="12" width="9.140625" style="51"/>
    <col min="13" max="16384" width="9.140625" style="1"/>
  </cols>
  <sheetData>
    <row r="1" spans="1:12" s="2" customFormat="1" ht="15" customHeight="1">
      <c r="A1" s="43" t="s">
        <v>1</v>
      </c>
      <c r="B1" s="191" t="s">
        <v>660</v>
      </c>
      <c r="C1" s="191"/>
      <c r="D1" s="191"/>
      <c r="E1" s="191"/>
      <c r="F1" s="191"/>
      <c r="G1" s="191"/>
      <c r="H1" s="191"/>
      <c r="I1" s="191"/>
      <c r="J1" s="191"/>
      <c r="K1" s="32"/>
      <c r="L1" s="32"/>
    </row>
    <row r="2" spans="1:12" s="2" customFormat="1" ht="15" customHeight="1">
      <c r="A2" s="43" t="s">
        <v>2</v>
      </c>
      <c r="B2" s="245" t="s">
        <v>661</v>
      </c>
      <c r="C2" s="245"/>
      <c r="D2" s="245"/>
      <c r="E2" s="245"/>
      <c r="F2" s="245"/>
      <c r="G2" s="245"/>
      <c r="H2" s="191"/>
      <c r="I2" s="191"/>
      <c r="J2" s="191"/>
      <c r="K2" s="32"/>
      <c r="L2" s="32"/>
    </row>
    <row r="3" spans="1:12" s="2" customFormat="1" ht="15" customHeight="1">
      <c r="A3" s="43" t="s">
        <v>3</v>
      </c>
      <c r="B3" s="191" t="s">
        <v>662</v>
      </c>
      <c r="C3" s="191"/>
      <c r="D3" s="191"/>
      <c r="E3" s="191"/>
      <c r="F3" s="191"/>
      <c r="G3" s="191"/>
      <c r="H3" s="191"/>
      <c r="I3" s="191"/>
      <c r="J3" s="191"/>
      <c r="K3" s="32"/>
      <c r="L3" s="32"/>
    </row>
    <row r="4" spans="1:12" s="2" customFormat="1" ht="15" customHeight="1">
      <c r="A4" s="43" t="s">
        <v>4</v>
      </c>
      <c r="B4" s="245"/>
      <c r="C4" s="245"/>
      <c r="D4" s="245"/>
      <c r="E4" s="245"/>
      <c r="F4" s="191"/>
      <c r="G4" s="191"/>
      <c r="H4" s="191"/>
      <c r="I4" s="42"/>
      <c r="J4" s="42"/>
      <c r="K4" s="32"/>
      <c r="L4" s="32"/>
    </row>
    <row r="5" spans="1:12" s="2" customFormat="1" ht="15" customHeight="1">
      <c r="A5" s="44" t="s">
        <v>5</v>
      </c>
      <c r="B5" s="237" t="s">
        <v>754</v>
      </c>
      <c r="C5" s="46"/>
      <c r="D5" s="42"/>
      <c r="E5" s="42"/>
      <c r="F5" s="42"/>
      <c r="G5" s="42"/>
      <c r="H5" s="42"/>
      <c r="I5" s="42"/>
      <c r="J5" s="42"/>
      <c r="K5" s="32"/>
      <c r="L5" s="32"/>
    </row>
    <row r="6" spans="1:12" s="2" customFormat="1" ht="25.5" customHeight="1">
      <c r="A6" s="246" t="s">
        <v>114</v>
      </c>
      <c r="B6" s="247"/>
      <c r="C6" s="247"/>
      <c r="D6" s="248"/>
      <c r="E6" s="249" t="s">
        <v>9</v>
      </c>
      <c r="F6" s="250"/>
      <c r="G6" s="251"/>
      <c r="H6" s="249" t="s">
        <v>10</v>
      </c>
      <c r="I6" s="250"/>
      <c r="J6" s="251"/>
      <c r="K6" s="32"/>
      <c r="L6" s="32"/>
    </row>
    <row r="7" spans="1:12" s="93" customFormat="1" ht="24">
      <c r="A7" s="55" t="s">
        <v>11</v>
      </c>
      <c r="B7" s="91" t="s">
        <v>12</v>
      </c>
      <c r="C7" s="75" t="s">
        <v>6</v>
      </c>
      <c r="D7" s="76" t="s">
        <v>7</v>
      </c>
      <c r="E7" s="54" t="s">
        <v>8</v>
      </c>
      <c r="F7" s="54" t="s">
        <v>637</v>
      </c>
      <c r="G7" s="54" t="s">
        <v>22</v>
      </c>
      <c r="H7" s="54" t="s">
        <v>8</v>
      </c>
      <c r="I7" s="54" t="s">
        <v>637</v>
      </c>
      <c r="J7" s="54" t="s">
        <v>0</v>
      </c>
      <c r="K7" s="92"/>
      <c r="L7" s="92"/>
    </row>
    <row r="8" spans="1:12" s="72" customFormat="1" ht="12.75" customHeight="1">
      <c r="A8" s="77" t="s">
        <v>39</v>
      </c>
      <c r="B8" s="78" t="s">
        <v>594</v>
      </c>
      <c r="C8" s="78"/>
      <c r="D8" s="78"/>
      <c r="E8" s="78"/>
      <c r="F8" s="78"/>
      <c r="G8" s="70"/>
      <c r="H8" s="70"/>
      <c r="I8" s="70"/>
      <c r="J8" s="70"/>
      <c r="K8" s="71"/>
      <c r="L8" s="71"/>
    </row>
    <row r="9" spans="1:12" s="3" customFormat="1">
      <c r="A9" s="12" t="s">
        <v>13</v>
      </c>
      <c r="B9" s="56" t="s">
        <v>32</v>
      </c>
      <c r="C9" s="12" t="s">
        <v>33</v>
      </c>
      <c r="D9" s="57">
        <f>'Obra Civil'!D9-'B11'!I15</f>
        <v>0</v>
      </c>
      <c r="E9" s="29">
        <f>G9*70%</f>
        <v>331.09999999999997</v>
      </c>
      <c r="F9" s="29">
        <f>G9-E9</f>
        <v>141.90000000000003</v>
      </c>
      <c r="G9" s="113">
        <v>473</v>
      </c>
      <c r="H9" s="29">
        <f>D9*E9</f>
        <v>0</v>
      </c>
      <c r="I9" s="29">
        <f>D9*F9</f>
        <v>0</v>
      </c>
      <c r="J9" s="23">
        <f>H9+I9</f>
        <v>0</v>
      </c>
      <c r="K9" s="34"/>
      <c r="L9" s="34"/>
    </row>
    <row r="10" spans="1:12" s="3" customFormat="1">
      <c r="A10" s="12" t="s">
        <v>14</v>
      </c>
      <c r="B10" s="56" t="s">
        <v>34</v>
      </c>
      <c r="C10" s="12" t="s">
        <v>35</v>
      </c>
      <c r="D10" s="57">
        <f>'Obra Civil'!D10-'B11'!I16</f>
        <v>0</v>
      </c>
      <c r="E10" s="29">
        <f t="shared" ref="E10:E13" si="0">G10*70%</f>
        <v>536.19999999999993</v>
      </c>
      <c r="F10" s="29">
        <f t="shared" ref="F10:F13" si="1">G10-E10</f>
        <v>229.80000000000007</v>
      </c>
      <c r="G10" s="23">
        <v>766</v>
      </c>
      <c r="H10" s="29">
        <f t="shared" ref="H10:H13" si="2">D10*E10</f>
        <v>0</v>
      </c>
      <c r="I10" s="29">
        <f t="shared" ref="I10:I13" si="3">D10*F10</f>
        <v>0</v>
      </c>
      <c r="J10" s="23">
        <f t="shared" ref="J10:J13" si="4">H10+I10</f>
        <v>0</v>
      </c>
      <c r="K10" s="34"/>
      <c r="L10" s="34"/>
    </row>
    <row r="11" spans="1:12" s="3" customFormat="1">
      <c r="A11" s="12" t="s">
        <v>23</v>
      </c>
      <c r="B11" s="56" t="s">
        <v>36</v>
      </c>
      <c r="C11" s="12" t="s">
        <v>35</v>
      </c>
      <c r="D11" s="57">
        <f>'Obra Civil'!D11-'B11'!I17</f>
        <v>0</v>
      </c>
      <c r="E11" s="29">
        <f t="shared" si="0"/>
        <v>1155</v>
      </c>
      <c r="F11" s="29">
        <f t="shared" si="1"/>
        <v>495</v>
      </c>
      <c r="G11" s="23">
        <v>1650</v>
      </c>
      <c r="H11" s="29">
        <f t="shared" si="2"/>
        <v>0</v>
      </c>
      <c r="I11" s="29">
        <f t="shared" si="3"/>
        <v>0</v>
      </c>
      <c r="J11" s="23">
        <f t="shared" si="4"/>
        <v>0</v>
      </c>
      <c r="K11" s="34"/>
      <c r="L11" s="34"/>
    </row>
    <row r="12" spans="1:12" s="3" customFormat="1">
      <c r="A12" s="12" t="s">
        <v>25</v>
      </c>
      <c r="B12" s="58" t="s">
        <v>37</v>
      </c>
      <c r="C12" s="12" t="s">
        <v>33</v>
      </c>
      <c r="D12" s="57">
        <f>'Obra Civil'!D12-'B11'!I18</f>
        <v>0</v>
      </c>
      <c r="E12" s="29">
        <f t="shared" si="0"/>
        <v>273</v>
      </c>
      <c r="F12" s="29">
        <f t="shared" si="1"/>
        <v>117</v>
      </c>
      <c r="G12" s="23">
        <v>390</v>
      </c>
      <c r="H12" s="29">
        <f t="shared" si="2"/>
        <v>0</v>
      </c>
      <c r="I12" s="29">
        <f t="shared" si="3"/>
        <v>0</v>
      </c>
      <c r="J12" s="23">
        <f t="shared" si="4"/>
        <v>0</v>
      </c>
      <c r="K12" s="34"/>
      <c r="L12" s="34"/>
    </row>
    <row r="13" spans="1:12" s="3" customFormat="1">
      <c r="A13" s="12" t="s">
        <v>26</v>
      </c>
      <c r="B13" s="56" t="s">
        <v>38</v>
      </c>
      <c r="C13" s="12" t="s">
        <v>33</v>
      </c>
      <c r="D13" s="57">
        <f>'Obra Civil'!D13-'B11'!I19</f>
        <v>0</v>
      </c>
      <c r="E13" s="29">
        <f t="shared" si="0"/>
        <v>2.94</v>
      </c>
      <c r="F13" s="29">
        <f t="shared" si="1"/>
        <v>1.2600000000000002</v>
      </c>
      <c r="G13" s="114">
        <v>4.2</v>
      </c>
      <c r="H13" s="29">
        <f t="shared" si="2"/>
        <v>0</v>
      </c>
      <c r="I13" s="29">
        <f t="shared" si="3"/>
        <v>0</v>
      </c>
      <c r="J13" s="23">
        <f t="shared" si="4"/>
        <v>0</v>
      </c>
      <c r="K13" s="34">
        <v>1587.66</v>
      </c>
      <c r="L13" s="34"/>
    </row>
    <row r="14" spans="1:12" s="4" customFormat="1">
      <c r="A14" s="15"/>
      <c r="B14" s="60" t="s">
        <v>638</v>
      </c>
      <c r="C14" s="15"/>
      <c r="D14" s="90"/>
      <c r="E14" s="24"/>
      <c r="F14" s="24"/>
      <c r="G14" s="39"/>
      <c r="H14" s="24">
        <f>SUM(H9:H13)</f>
        <v>0</v>
      </c>
      <c r="I14" s="24">
        <f t="shared" ref="I14:J14" si="5">SUM(I9:I13)</f>
        <v>0</v>
      </c>
      <c r="J14" s="24">
        <f t="shared" si="5"/>
        <v>0</v>
      </c>
      <c r="K14" s="33"/>
      <c r="L14" s="33"/>
    </row>
    <row r="15" spans="1:12" s="74" customFormat="1" ht="11.25" customHeight="1">
      <c r="A15" s="77" t="s">
        <v>46</v>
      </c>
      <c r="B15" s="78" t="s">
        <v>595</v>
      </c>
      <c r="C15" s="78"/>
      <c r="D15" s="78"/>
      <c r="E15" s="78"/>
      <c r="F15" s="78"/>
      <c r="G15" s="70"/>
      <c r="H15" s="70"/>
      <c r="I15" s="70"/>
      <c r="J15" s="70"/>
      <c r="K15" s="73"/>
      <c r="L15" s="73"/>
    </row>
    <row r="16" spans="1:12" s="3" customFormat="1" ht="25.5">
      <c r="A16" s="13" t="s">
        <v>15</v>
      </c>
      <c r="B16" s="58" t="s">
        <v>40</v>
      </c>
      <c r="C16" s="13" t="s">
        <v>41</v>
      </c>
      <c r="D16" s="57">
        <f>'Obra Civil'!D16-'B11'!I21</f>
        <v>0</v>
      </c>
      <c r="E16" s="29">
        <f t="shared" ref="E16:E19" si="6">G16*70%</f>
        <v>26.599999999999998</v>
      </c>
      <c r="F16" s="29">
        <f t="shared" ref="F16:F19" si="7">G16-E16</f>
        <v>11.400000000000002</v>
      </c>
      <c r="G16" s="23">
        <v>38</v>
      </c>
      <c r="H16" s="29">
        <f t="shared" ref="H16:H19" si="8">D16*E16</f>
        <v>0</v>
      </c>
      <c r="I16" s="29">
        <f t="shared" ref="I16:I19" si="9">D16*F16</f>
        <v>0</v>
      </c>
      <c r="J16" s="23">
        <f t="shared" ref="J16:J19" si="10">H16+I16</f>
        <v>0</v>
      </c>
      <c r="K16" s="34"/>
      <c r="L16" s="34"/>
    </row>
    <row r="17" spans="1:12" s="3" customFormat="1">
      <c r="A17" s="13" t="s">
        <v>16</v>
      </c>
      <c r="B17" s="58" t="s">
        <v>42</v>
      </c>
      <c r="C17" s="13" t="s">
        <v>41</v>
      </c>
      <c r="D17" s="57">
        <f>'Obra Civil'!D17-'B11'!I22</f>
        <v>0</v>
      </c>
      <c r="E17" s="29">
        <f t="shared" si="6"/>
        <v>23.799999999999997</v>
      </c>
      <c r="F17" s="29">
        <f t="shared" si="7"/>
        <v>10.200000000000003</v>
      </c>
      <c r="G17" s="23">
        <v>34</v>
      </c>
      <c r="H17" s="29">
        <f t="shared" si="8"/>
        <v>0</v>
      </c>
      <c r="I17" s="29">
        <f t="shared" si="9"/>
        <v>0</v>
      </c>
      <c r="J17" s="23">
        <f t="shared" si="10"/>
        <v>0</v>
      </c>
      <c r="K17" s="34"/>
      <c r="L17" s="34"/>
    </row>
    <row r="18" spans="1:12" s="10" customFormat="1">
      <c r="A18" s="13" t="s">
        <v>27</v>
      </c>
      <c r="B18" s="58" t="s">
        <v>43</v>
      </c>
      <c r="C18" s="13" t="s">
        <v>44</v>
      </c>
      <c r="D18" s="57">
        <f>'Obra Civil'!D18-'B11'!I23</f>
        <v>0</v>
      </c>
      <c r="E18" s="29">
        <f t="shared" si="6"/>
        <v>3.9759999999999995</v>
      </c>
      <c r="F18" s="29">
        <f t="shared" si="7"/>
        <v>1.7040000000000002</v>
      </c>
      <c r="G18" s="23">
        <v>5.68</v>
      </c>
      <c r="H18" s="29">
        <f t="shared" si="8"/>
        <v>0</v>
      </c>
      <c r="I18" s="29">
        <f t="shared" si="9"/>
        <v>0</v>
      </c>
      <c r="J18" s="23">
        <f t="shared" si="10"/>
        <v>0</v>
      </c>
      <c r="K18" s="35">
        <v>348.74</v>
      </c>
      <c r="L18" s="35"/>
    </row>
    <row r="19" spans="1:12" s="3" customFormat="1">
      <c r="A19" s="13" t="s">
        <v>28</v>
      </c>
      <c r="B19" s="58" t="s">
        <v>45</v>
      </c>
      <c r="C19" s="13" t="s">
        <v>41</v>
      </c>
      <c r="D19" s="57">
        <f>'Obra Civil'!D19-'B11'!I24</f>
        <v>0</v>
      </c>
      <c r="E19" s="29">
        <f t="shared" si="6"/>
        <v>18.2</v>
      </c>
      <c r="F19" s="29">
        <f t="shared" si="7"/>
        <v>7.8000000000000007</v>
      </c>
      <c r="G19" s="114">
        <v>26</v>
      </c>
      <c r="H19" s="29">
        <f t="shared" si="8"/>
        <v>0</v>
      </c>
      <c r="I19" s="29">
        <f t="shared" si="9"/>
        <v>0</v>
      </c>
      <c r="J19" s="23">
        <f t="shared" si="10"/>
        <v>0</v>
      </c>
      <c r="K19" s="34"/>
      <c r="L19" s="34"/>
    </row>
    <row r="20" spans="1:12" s="3" customFormat="1">
      <c r="A20" s="15"/>
      <c r="B20" s="60" t="s">
        <v>639</v>
      </c>
      <c r="C20" s="15"/>
      <c r="D20" s="90"/>
      <c r="E20" s="24"/>
      <c r="F20" s="24"/>
      <c r="G20" s="39"/>
      <c r="H20" s="24">
        <f>SUM(H16:H19)</f>
        <v>0</v>
      </c>
      <c r="I20" s="24">
        <f t="shared" ref="I20:J20" si="11">SUM(I16:I19)</f>
        <v>0</v>
      </c>
      <c r="J20" s="24">
        <f t="shared" si="11"/>
        <v>0</v>
      </c>
      <c r="K20" s="34"/>
      <c r="L20" s="34"/>
    </row>
    <row r="21" spans="1:12" s="3" customFormat="1">
      <c r="A21" s="77" t="s">
        <v>47</v>
      </c>
      <c r="B21" s="78" t="s">
        <v>518</v>
      </c>
      <c r="C21" s="78"/>
      <c r="D21" s="78"/>
      <c r="E21" s="78"/>
      <c r="F21" s="78"/>
      <c r="G21" s="96"/>
      <c r="H21" s="70"/>
      <c r="I21" s="70"/>
      <c r="J21" s="70"/>
      <c r="K21" s="34"/>
      <c r="L21" s="34"/>
    </row>
    <row r="22" spans="1:12" s="3" customFormat="1">
      <c r="A22" s="28" t="s">
        <v>17</v>
      </c>
      <c r="B22" s="79" t="s">
        <v>115</v>
      </c>
      <c r="C22" s="14"/>
      <c r="D22" s="14"/>
      <c r="E22" s="14"/>
      <c r="F22" s="14"/>
      <c r="G22" s="23"/>
      <c r="H22" s="24">
        <f>SUM(H23:H24)</f>
        <v>0</v>
      </c>
      <c r="I22" s="24">
        <f t="shared" ref="I22:J22" si="12">SUM(I23:I24)</f>
        <v>0</v>
      </c>
      <c r="J22" s="24">
        <f t="shared" si="12"/>
        <v>0</v>
      </c>
      <c r="K22" s="34"/>
      <c r="L22" s="34"/>
    </row>
    <row r="23" spans="1:12" s="3" customFormat="1">
      <c r="A23" s="12" t="s">
        <v>48</v>
      </c>
      <c r="B23" s="56" t="s">
        <v>49</v>
      </c>
      <c r="C23" s="12" t="s">
        <v>44</v>
      </c>
      <c r="D23" s="57">
        <f>'Obra Civil'!D23-'B11'!I27</f>
        <v>0</v>
      </c>
      <c r="E23" s="29">
        <f t="shared" ref="E23:E24" si="13">G23*70%</f>
        <v>10.639999999999999</v>
      </c>
      <c r="F23" s="29">
        <f t="shared" ref="F23:F24" si="14">G23-E23</f>
        <v>4.5600000000000005</v>
      </c>
      <c r="G23" s="23">
        <v>15.2</v>
      </c>
      <c r="H23" s="29">
        <f t="shared" ref="H23:H24" si="15">D23*E23</f>
        <v>0</v>
      </c>
      <c r="I23" s="29">
        <f t="shared" ref="I23:I24" si="16">D23*F23</f>
        <v>0</v>
      </c>
      <c r="J23" s="23">
        <f t="shared" ref="J23:J24" si="17">H23+I23</f>
        <v>0</v>
      </c>
      <c r="K23" s="34"/>
      <c r="L23" s="34"/>
    </row>
    <row r="24" spans="1:12" s="3" customFormat="1" ht="38.25">
      <c r="A24" s="12" t="s">
        <v>50</v>
      </c>
      <c r="B24" s="58" t="s">
        <v>596</v>
      </c>
      <c r="C24" s="12" t="s">
        <v>41</v>
      </c>
      <c r="D24" s="57">
        <f>'Obra Civil'!D24-'B11'!I28</f>
        <v>0</v>
      </c>
      <c r="E24" s="29">
        <f t="shared" si="13"/>
        <v>923.99999999999989</v>
      </c>
      <c r="F24" s="29">
        <f t="shared" si="14"/>
        <v>396.00000000000011</v>
      </c>
      <c r="G24" s="23">
        <v>1320</v>
      </c>
      <c r="H24" s="29">
        <f t="shared" si="15"/>
        <v>0</v>
      </c>
      <c r="I24" s="29">
        <f t="shared" si="16"/>
        <v>0</v>
      </c>
      <c r="J24" s="23">
        <f t="shared" si="17"/>
        <v>0</v>
      </c>
      <c r="K24" s="34"/>
      <c r="L24" s="34"/>
    </row>
    <row r="25" spans="1:12" s="3" customFormat="1">
      <c r="A25" s="15" t="s">
        <v>51</v>
      </c>
      <c r="B25" s="60" t="s">
        <v>52</v>
      </c>
      <c r="C25" s="17"/>
      <c r="D25" s="17"/>
      <c r="E25" s="17"/>
      <c r="F25" s="17"/>
      <c r="G25" s="24"/>
      <c r="H25" s="24">
        <f>SUM(H26:H27)</f>
        <v>0</v>
      </c>
      <c r="I25" s="24">
        <f t="shared" ref="I25:J25" si="18">SUM(I26:I27)</f>
        <v>0</v>
      </c>
      <c r="J25" s="24">
        <f t="shared" si="18"/>
        <v>0</v>
      </c>
      <c r="K25" s="34"/>
      <c r="L25" s="34"/>
    </row>
    <row r="26" spans="1:12" s="3" customFormat="1" ht="25.5">
      <c r="A26" s="12" t="s">
        <v>53</v>
      </c>
      <c r="B26" s="58" t="s">
        <v>54</v>
      </c>
      <c r="C26" s="12" t="s">
        <v>44</v>
      </c>
      <c r="D26" s="57">
        <f>'Obra Civil'!D26-'B11'!I30</f>
        <v>0</v>
      </c>
      <c r="E26" s="29">
        <f t="shared" ref="E26:E27" si="19">G26*70%</f>
        <v>10.639999999999999</v>
      </c>
      <c r="F26" s="29">
        <f t="shared" ref="F26:F27" si="20">G26-E26</f>
        <v>4.5600000000000005</v>
      </c>
      <c r="G26" s="23">
        <v>15.2</v>
      </c>
      <c r="H26" s="29">
        <f t="shared" ref="H26:H27" si="21">D26*E26</f>
        <v>0</v>
      </c>
      <c r="I26" s="29">
        <f t="shared" ref="I26:I27" si="22">D26*F26</f>
        <v>0</v>
      </c>
      <c r="J26" s="23">
        <f t="shared" ref="J26:J27" si="23">H26+I26</f>
        <v>0</v>
      </c>
      <c r="K26" s="34">
        <v>1853.51</v>
      </c>
      <c r="L26" s="34"/>
    </row>
    <row r="27" spans="1:12" s="3" customFormat="1" ht="25.5">
      <c r="A27" s="12" t="s">
        <v>55</v>
      </c>
      <c r="B27" s="58" t="s">
        <v>56</v>
      </c>
      <c r="C27" s="12" t="s">
        <v>41</v>
      </c>
      <c r="D27" s="57">
        <f>'Obra Civil'!D27-'B11'!I31</f>
        <v>0</v>
      </c>
      <c r="E27" s="29">
        <f t="shared" si="19"/>
        <v>923.99999999999989</v>
      </c>
      <c r="F27" s="29">
        <f t="shared" si="20"/>
        <v>396.00000000000011</v>
      </c>
      <c r="G27" s="114">
        <v>1320</v>
      </c>
      <c r="H27" s="29">
        <f t="shared" si="21"/>
        <v>0</v>
      </c>
      <c r="I27" s="29">
        <f t="shared" si="22"/>
        <v>0</v>
      </c>
      <c r="J27" s="23">
        <f t="shared" si="23"/>
        <v>0</v>
      </c>
      <c r="K27" s="34"/>
      <c r="L27" s="34"/>
    </row>
    <row r="28" spans="1:12" s="3" customFormat="1">
      <c r="A28" s="15"/>
      <c r="B28" s="60" t="s">
        <v>640</v>
      </c>
      <c r="C28" s="15"/>
      <c r="D28" s="90"/>
      <c r="E28" s="24"/>
      <c r="F28" s="24"/>
      <c r="G28" s="39"/>
      <c r="H28" s="24">
        <f>H25+H22</f>
        <v>0</v>
      </c>
      <c r="I28" s="24">
        <f t="shared" ref="I28:J28" si="24">I25+I22</f>
        <v>0</v>
      </c>
      <c r="J28" s="24">
        <f t="shared" si="24"/>
        <v>0</v>
      </c>
      <c r="K28" s="34"/>
      <c r="L28" s="34"/>
    </row>
    <row r="29" spans="1:12" s="3" customFormat="1" ht="27.75" customHeight="1">
      <c r="A29" s="77" t="s">
        <v>57</v>
      </c>
      <c r="B29" s="77" t="s">
        <v>526</v>
      </c>
      <c r="C29" s="77"/>
      <c r="D29" s="77"/>
      <c r="E29" s="77"/>
      <c r="F29" s="77"/>
      <c r="G29" s="94"/>
      <c r="H29" s="95"/>
      <c r="I29" s="95"/>
      <c r="J29" s="94"/>
      <c r="K29" s="34"/>
      <c r="L29" s="34"/>
    </row>
    <row r="30" spans="1:12" s="3" customFormat="1">
      <c r="A30" s="15" t="s">
        <v>18</v>
      </c>
      <c r="B30" s="60" t="s">
        <v>58</v>
      </c>
      <c r="C30" s="17"/>
      <c r="D30" s="17"/>
      <c r="E30" s="17"/>
      <c r="F30" s="17"/>
      <c r="G30" s="24"/>
      <c r="H30" s="24">
        <f>H31</f>
        <v>0</v>
      </c>
      <c r="I30" s="24">
        <f t="shared" ref="I30:J30" si="25">I31</f>
        <v>0</v>
      </c>
      <c r="J30" s="24">
        <f t="shared" si="25"/>
        <v>0</v>
      </c>
      <c r="K30" s="34"/>
      <c r="L30" s="34"/>
    </row>
    <row r="31" spans="1:12" s="3" customFormat="1" ht="25.5">
      <c r="A31" s="12" t="s">
        <v>59</v>
      </c>
      <c r="B31" s="58" t="s">
        <v>60</v>
      </c>
      <c r="C31" s="12" t="s">
        <v>41</v>
      </c>
      <c r="D31" s="57">
        <f>'Obra Civil'!D31-'B11'!I34</f>
        <v>0</v>
      </c>
      <c r="E31" s="29">
        <f>G31*70%</f>
        <v>1256.5</v>
      </c>
      <c r="F31" s="29">
        <f>G31-E31</f>
        <v>538.5</v>
      </c>
      <c r="G31" s="23">
        <v>1795</v>
      </c>
      <c r="H31" s="29">
        <f>D31*E31</f>
        <v>0</v>
      </c>
      <c r="I31" s="29">
        <f>D31*F31</f>
        <v>0</v>
      </c>
      <c r="J31" s="23">
        <f>H31+I31</f>
        <v>0</v>
      </c>
      <c r="K31" s="34"/>
      <c r="L31" s="34"/>
    </row>
    <row r="32" spans="1:12" s="3" customFormat="1">
      <c r="A32" s="15" t="s">
        <v>19</v>
      </c>
      <c r="B32" s="16" t="s">
        <v>61</v>
      </c>
      <c r="C32" s="17"/>
      <c r="D32" s="17"/>
      <c r="E32" s="23"/>
      <c r="F32" s="23"/>
      <c r="G32" s="24"/>
      <c r="H32" s="24">
        <f>H33</f>
        <v>0</v>
      </c>
      <c r="I32" s="24">
        <f t="shared" ref="I32:J32" si="26">I33</f>
        <v>0</v>
      </c>
      <c r="J32" s="24">
        <f t="shared" si="26"/>
        <v>0</v>
      </c>
      <c r="K32" s="34"/>
      <c r="L32" s="34"/>
    </row>
    <row r="33" spans="1:12" s="3" customFormat="1" ht="38.25">
      <c r="A33" s="12" t="s">
        <v>62</v>
      </c>
      <c r="B33" s="58" t="s">
        <v>63</v>
      </c>
      <c r="C33" s="12" t="s">
        <v>41</v>
      </c>
      <c r="D33" s="57">
        <f>'Obra Civil'!D33-'B11'!I36</f>
        <v>0</v>
      </c>
      <c r="E33" s="29">
        <f>G33*70%</f>
        <v>1256.5</v>
      </c>
      <c r="F33" s="29">
        <f>G33-E33</f>
        <v>538.5</v>
      </c>
      <c r="G33" s="23">
        <v>1795</v>
      </c>
      <c r="H33" s="29">
        <f>D33*E33</f>
        <v>0</v>
      </c>
      <c r="I33" s="29">
        <f>D33*F33</f>
        <v>0</v>
      </c>
      <c r="J33" s="23">
        <f>H33+I33</f>
        <v>0</v>
      </c>
      <c r="K33" s="34"/>
      <c r="L33" s="34"/>
    </row>
    <row r="34" spans="1:12" s="3" customFormat="1">
      <c r="A34" s="15" t="s">
        <v>20</v>
      </c>
      <c r="B34" s="60" t="s">
        <v>64</v>
      </c>
      <c r="C34" s="17"/>
      <c r="D34" s="17"/>
      <c r="E34" s="23"/>
      <c r="F34" s="23"/>
      <c r="G34" s="24"/>
      <c r="H34" s="24">
        <f>H35</f>
        <v>0</v>
      </c>
      <c r="I34" s="24">
        <f t="shared" ref="I34:J34" si="27">I35</f>
        <v>0</v>
      </c>
      <c r="J34" s="24">
        <f t="shared" si="27"/>
        <v>0</v>
      </c>
      <c r="K34" s="34"/>
      <c r="L34" s="34"/>
    </row>
    <row r="35" spans="1:12" s="3" customFormat="1">
      <c r="A35" s="12" t="s">
        <v>65</v>
      </c>
      <c r="B35" s="58" t="s">
        <v>66</v>
      </c>
      <c r="C35" s="12" t="s">
        <v>41</v>
      </c>
      <c r="D35" s="57">
        <f>'Obra Civil'!D35-'B11'!I38</f>
        <v>0</v>
      </c>
      <c r="E35" s="29">
        <f>G35*70%</f>
        <v>972.99999999999989</v>
      </c>
      <c r="F35" s="29">
        <f>G35-E35</f>
        <v>417.00000000000011</v>
      </c>
      <c r="G35" s="23">
        <v>1390</v>
      </c>
      <c r="H35" s="29">
        <f>D35*E35</f>
        <v>0</v>
      </c>
      <c r="I35" s="29">
        <f>D35*F35</f>
        <v>0</v>
      </c>
      <c r="J35" s="23">
        <f>H35+I35</f>
        <v>0</v>
      </c>
      <c r="K35" s="34"/>
      <c r="L35" s="34"/>
    </row>
    <row r="36" spans="1:12" s="3" customFormat="1">
      <c r="A36" s="15" t="s">
        <v>67</v>
      </c>
      <c r="B36" s="60" t="s">
        <v>68</v>
      </c>
      <c r="C36" s="17"/>
      <c r="D36" s="17"/>
      <c r="E36" s="23"/>
      <c r="F36" s="37"/>
      <c r="G36" s="24"/>
      <c r="H36" s="24">
        <f>H37</f>
        <v>0</v>
      </c>
      <c r="I36" s="24">
        <f t="shared" ref="I36:J36" si="28">I37</f>
        <v>0</v>
      </c>
      <c r="J36" s="24">
        <f t="shared" si="28"/>
        <v>0</v>
      </c>
      <c r="K36" s="34"/>
      <c r="L36" s="34"/>
    </row>
    <row r="37" spans="1:12" s="3" customFormat="1" ht="38.25">
      <c r="A37" s="12" t="s">
        <v>69</v>
      </c>
      <c r="B37" s="58" t="s">
        <v>70</v>
      </c>
      <c r="C37" s="12" t="s">
        <v>44</v>
      </c>
      <c r="D37" s="57">
        <f>'Obra Civil'!D37-'B11'!I40</f>
        <v>0</v>
      </c>
      <c r="E37" s="29">
        <f>G37*70%</f>
        <v>40.991999999999997</v>
      </c>
      <c r="F37" s="29">
        <f>G37-E37</f>
        <v>17.568000000000005</v>
      </c>
      <c r="G37" s="114">
        <v>58.56</v>
      </c>
      <c r="H37" s="29">
        <f>D37*E37</f>
        <v>0</v>
      </c>
      <c r="I37" s="29">
        <f>D37*F37</f>
        <v>0</v>
      </c>
      <c r="J37" s="23">
        <f>H37+I37</f>
        <v>0</v>
      </c>
      <c r="K37" s="34"/>
      <c r="L37" s="34"/>
    </row>
    <row r="38" spans="1:12" s="3" customFormat="1">
      <c r="A38" s="15"/>
      <c r="B38" s="60" t="s">
        <v>641</v>
      </c>
      <c r="C38" s="15"/>
      <c r="D38" s="90"/>
      <c r="E38" s="24"/>
      <c r="F38" s="24"/>
      <c r="G38" s="39"/>
      <c r="H38" s="24">
        <f>H36+H34+H32+H30</f>
        <v>0</v>
      </c>
      <c r="I38" s="24">
        <f t="shared" ref="I38:J38" si="29">I36+I34+I32+I30</f>
        <v>0</v>
      </c>
      <c r="J38" s="24">
        <f t="shared" si="29"/>
        <v>0</v>
      </c>
      <c r="K38" s="34"/>
      <c r="L38" s="34"/>
    </row>
    <row r="39" spans="1:12" s="3" customFormat="1">
      <c r="A39" s="77" t="s">
        <v>71</v>
      </c>
      <c r="B39" s="77" t="s">
        <v>597</v>
      </c>
      <c r="C39" s="77"/>
      <c r="D39" s="77"/>
      <c r="E39" s="95"/>
      <c r="F39" s="95"/>
      <c r="G39" s="94"/>
      <c r="H39" s="95"/>
      <c r="I39" s="95"/>
      <c r="J39" s="94"/>
      <c r="K39" s="34"/>
      <c r="L39" s="34"/>
    </row>
    <row r="40" spans="1:12" s="3" customFormat="1">
      <c r="A40" s="18" t="s">
        <v>21</v>
      </c>
      <c r="B40" s="61" t="s">
        <v>72</v>
      </c>
      <c r="C40" s="13"/>
      <c r="D40" s="19"/>
      <c r="E40" s="24"/>
      <c r="F40" s="24"/>
      <c r="G40" s="25"/>
      <c r="H40" s="24">
        <f>H41</f>
        <v>0</v>
      </c>
      <c r="I40" s="24">
        <f t="shared" ref="I40:J40" si="30">I41</f>
        <v>0</v>
      </c>
      <c r="J40" s="24">
        <f t="shared" si="30"/>
        <v>0</v>
      </c>
      <c r="K40" s="34"/>
      <c r="L40" s="34"/>
    </row>
    <row r="41" spans="1:12" s="3" customFormat="1" ht="25.5">
      <c r="A41" s="13" t="s">
        <v>73</v>
      </c>
      <c r="B41" s="58" t="s">
        <v>74</v>
      </c>
      <c r="C41" s="13" t="s">
        <v>44</v>
      </c>
      <c r="D41" s="57">
        <f>'Obra Civil'!D41-'B11'!I43</f>
        <v>0</v>
      </c>
      <c r="E41" s="29">
        <f>G41*70%</f>
        <v>54.355000000000004</v>
      </c>
      <c r="F41" s="29">
        <f>G41-E41</f>
        <v>23.295000000000002</v>
      </c>
      <c r="G41" s="23">
        <v>77.650000000000006</v>
      </c>
      <c r="H41" s="29">
        <f>D41*E41</f>
        <v>0</v>
      </c>
      <c r="I41" s="29">
        <f>D41*F41</f>
        <v>0</v>
      </c>
      <c r="J41" s="23">
        <f>H41+I41</f>
        <v>0</v>
      </c>
      <c r="K41" s="34"/>
      <c r="L41" s="34"/>
    </row>
    <row r="42" spans="1:12" s="3" customFormat="1" ht="12" customHeight="1">
      <c r="A42" s="18" t="s">
        <v>29</v>
      </c>
      <c r="B42" s="61" t="s">
        <v>75</v>
      </c>
      <c r="C42" s="13"/>
      <c r="D42" s="59"/>
      <c r="E42" s="29"/>
      <c r="F42" s="29"/>
      <c r="G42" s="23"/>
      <c r="H42" s="24">
        <f>SUM(H43:H44)</f>
        <v>3280.5727499999998</v>
      </c>
      <c r="I42" s="24">
        <f t="shared" ref="I42:J42" si="31">SUM(I43:I44)</f>
        <v>1405.95975</v>
      </c>
      <c r="J42" s="24">
        <f t="shared" si="31"/>
        <v>4686.5324999999993</v>
      </c>
      <c r="K42" s="34"/>
      <c r="L42" s="34"/>
    </row>
    <row r="43" spans="1:12" s="201" customFormat="1" ht="38.25">
      <c r="A43" s="233" t="s">
        <v>76</v>
      </c>
      <c r="B43" s="234" t="s">
        <v>77</v>
      </c>
      <c r="C43" s="233" t="s">
        <v>44</v>
      </c>
      <c r="D43" s="235">
        <f>'Obra Civil'!D43-'B11'!I45</f>
        <v>0</v>
      </c>
      <c r="E43" s="29">
        <f t="shared" ref="E43:E44" si="32">G43*70%</f>
        <v>21</v>
      </c>
      <c r="F43" s="29">
        <f t="shared" ref="F43:F44" si="33">G43-E43</f>
        <v>9</v>
      </c>
      <c r="G43" s="236">
        <v>30</v>
      </c>
      <c r="H43" s="29">
        <f t="shared" ref="H43:H44" si="34">D43*E43</f>
        <v>0</v>
      </c>
      <c r="I43" s="29">
        <f t="shared" ref="I43:I44" si="35">D43*F43</f>
        <v>0</v>
      </c>
      <c r="J43" s="236">
        <f t="shared" ref="J43:J44" si="36">H43+I43</f>
        <v>0</v>
      </c>
      <c r="K43" s="200"/>
      <c r="L43" s="200"/>
    </row>
    <row r="44" spans="1:12" s="201" customFormat="1" ht="25.5">
      <c r="A44" s="195" t="s">
        <v>78</v>
      </c>
      <c r="B44" s="196" t="s">
        <v>79</v>
      </c>
      <c r="C44" s="195" t="s">
        <v>44</v>
      </c>
      <c r="D44" s="202">
        <f>'Obra Civil'!D44-'B11'!I46</f>
        <v>33.85</v>
      </c>
      <c r="E44" s="198">
        <f t="shared" si="32"/>
        <v>96.914999999999992</v>
      </c>
      <c r="F44" s="198">
        <f t="shared" si="33"/>
        <v>41.534999999999997</v>
      </c>
      <c r="G44" s="203">
        <v>138.44999999999999</v>
      </c>
      <c r="H44" s="198">
        <f t="shared" si="34"/>
        <v>3280.5727499999998</v>
      </c>
      <c r="I44" s="198">
        <f t="shared" si="35"/>
        <v>1405.95975</v>
      </c>
      <c r="J44" s="199">
        <f t="shared" si="36"/>
        <v>4686.5324999999993</v>
      </c>
      <c r="K44" s="200"/>
      <c r="L44" s="200"/>
    </row>
    <row r="45" spans="1:12" s="3" customFormat="1" ht="12" customHeight="1">
      <c r="A45" s="15"/>
      <c r="B45" s="60" t="s">
        <v>642</v>
      </c>
      <c r="C45" s="15"/>
      <c r="D45" s="90"/>
      <c r="E45" s="24"/>
      <c r="F45" s="24"/>
      <c r="G45" s="39"/>
      <c r="H45" s="24">
        <f>H42+H40</f>
        <v>3280.5727499999998</v>
      </c>
      <c r="I45" s="24">
        <f t="shared" ref="I45:J45" si="37">I42+I40</f>
        <v>1405.95975</v>
      </c>
      <c r="J45" s="24">
        <f t="shared" si="37"/>
        <v>4686.5324999999993</v>
      </c>
      <c r="K45" s="34"/>
      <c r="L45" s="34"/>
    </row>
    <row r="46" spans="1:12" s="3" customFormat="1">
      <c r="A46" s="77" t="s">
        <v>80</v>
      </c>
      <c r="B46" s="77" t="s">
        <v>598</v>
      </c>
      <c r="C46" s="77"/>
      <c r="D46" s="77"/>
      <c r="E46" s="95"/>
      <c r="F46" s="95"/>
      <c r="G46" s="94"/>
      <c r="H46" s="95"/>
      <c r="I46" s="95"/>
      <c r="J46" s="94"/>
      <c r="K46" s="34"/>
      <c r="L46" s="34"/>
    </row>
    <row r="47" spans="1:12" s="3" customFormat="1">
      <c r="A47" s="15" t="s">
        <v>24</v>
      </c>
      <c r="B47" s="20" t="s">
        <v>81</v>
      </c>
      <c r="C47" s="21"/>
      <c r="D47" s="62"/>
      <c r="E47" s="24"/>
      <c r="F47" s="24"/>
      <c r="G47" s="25"/>
      <c r="H47" s="24">
        <f>SUM(H48:H54)</f>
        <v>15500</v>
      </c>
      <c r="I47" s="24">
        <f t="shared" ref="I47:J47" si="38">SUM(I48:I54)</f>
        <v>1815</v>
      </c>
      <c r="J47" s="24">
        <f t="shared" si="38"/>
        <v>17315</v>
      </c>
      <c r="K47" s="34"/>
      <c r="L47" s="34"/>
    </row>
    <row r="48" spans="1:12" s="3" customFormat="1">
      <c r="A48" s="195" t="s">
        <v>82</v>
      </c>
      <c r="B48" s="196" t="s">
        <v>83</v>
      </c>
      <c r="C48" s="195" t="s">
        <v>84</v>
      </c>
      <c r="D48" s="202">
        <f>'Obra Civil'!D48-'B11'!I49</f>
        <v>9</v>
      </c>
      <c r="E48" s="198">
        <v>480</v>
      </c>
      <c r="F48" s="198">
        <v>48</v>
      </c>
      <c r="G48" s="199">
        <f>E48+F48</f>
        <v>528</v>
      </c>
      <c r="H48" s="198">
        <f t="shared" ref="H48:H54" si="39">D48*E48</f>
        <v>4320</v>
      </c>
      <c r="I48" s="198">
        <f t="shared" ref="I48:I54" si="40">D48*F48</f>
        <v>432</v>
      </c>
      <c r="J48" s="199">
        <f t="shared" ref="J48:J54" si="41">H48+I48</f>
        <v>4752</v>
      </c>
      <c r="K48" s="34" t="s">
        <v>749</v>
      </c>
      <c r="L48" s="34"/>
    </row>
    <row r="49" spans="1:12" s="3" customFormat="1">
      <c r="A49" s="195" t="s">
        <v>85</v>
      </c>
      <c r="B49" s="196" t="s">
        <v>86</v>
      </c>
      <c r="C49" s="195" t="s">
        <v>84</v>
      </c>
      <c r="D49" s="202">
        <f>'Obra Civil'!D49-'B11'!I50</f>
        <v>6</v>
      </c>
      <c r="E49" s="198">
        <v>290</v>
      </c>
      <c r="F49" s="198">
        <v>32</v>
      </c>
      <c r="G49" s="199">
        <f t="shared" ref="G49:G54" si="42">E49+F49</f>
        <v>322</v>
      </c>
      <c r="H49" s="198">
        <f t="shared" si="39"/>
        <v>1740</v>
      </c>
      <c r="I49" s="198">
        <f t="shared" si="40"/>
        <v>192</v>
      </c>
      <c r="J49" s="199">
        <f t="shared" si="41"/>
        <v>1932</v>
      </c>
      <c r="K49" s="34"/>
      <c r="L49" s="34"/>
    </row>
    <row r="50" spans="1:12" s="3" customFormat="1">
      <c r="A50" s="195" t="s">
        <v>87</v>
      </c>
      <c r="B50" s="196" t="s">
        <v>88</v>
      </c>
      <c r="C50" s="195" t="s">
        <v>84</v>
      </c>
      <c r="D50" s="202">
        <f>'Obra Civil'!D50-'B11'!I51</f>
        <v>6</v>
      </c>
      <c r="E50" s="198">
        <v>480</v>
      </c>
      <c r="F50" s="198">
        <v>48</v>
      </c>
      <c r="G50" s="199">
        <f t="shared" si="42"/>
        <v>528</v>
      </c>
      <c r="H50" s="198">
        <f t="shared" si="39"/>
        <v>2880</v>
      </c>
      <c r="I50" s="198">
        <f t="shared" si="40"/>
        <v>288</v>
      </c>
      <c r="J50" s="199">
        <f t="shared" si="41"/>
        <v>3168</v>
      </c>
      <c r="K50" s="34" t="s">
        <v>750</v>
      </c>
      <c r="L50" s="34"/>
    </row>
    <row r="51" spans="1:12" s="3" customFormat="1">
      <c r="A51" s="195" t="s">
        <v>89</v>
      </c>
      <c r="B51" s="196" t="s">
        <v>90</v>
      </c>
      <c r="C51" s="195" t="s">
        <v>84</v>
      </c>
      <c r="D51" s="202">
        <f>'Obra Civil'!D51-'B11'!I52</f>
        <v>9</v>
      </c>
      <c r="E51" s="198">
        <v>290</v>
      </c>
      <c r="F51" s="198">
        <v>32</v>
      </c>
      <c r="G51" s="199">
        <f t="shared" si="42"/>
        <v>322</v>
      </c>
      <c r="H51" s="198">
        <f t="shared" si="39"/>
        <v>2610</v>
      </c>
      <c r="I51" s="198">
        <f t="shared" si="40"/>
        <v>288</v>
      </c>
      <c r="J51" s="199">
        <f t="shared" si="41"/>
        <v>2898</v>
      </c>
      <c r="K51" s="34"/>
      <c r="L51" s="34"/>
    </row>
    <row r="52" spans="1:12" s="3" customFormat="1">
      <c r="A52" s="195" t="s">
        <v>91</v>
      </c>
      <c r="B52" s="196" t="s">
        <v>92</v>
      </c>
      <c r="C52" s="195" t="s">
        <v>84</v>
      </c>
      <c r="D52" s="202">
        <f>'Obra Civil'!D52-'B11'!I53</f>
        <v>2</v>
      </c>
      <c r="E52" s="198">
        <v>170</v>
      </c>
      <c r="F52" s="198">
        <v>40</v>
      </c>
      <c r="G52" s="199">
        <f t="shared" si="42"/>
        <v>210</v>
      </c>
      <c r="H52" s="198">
        <f t="shared" si="39"/>
        <v>340</v>
      </c>
      <c r="I52" s="198">
        <f t="shared" si="40"/>
        <v>80</v>
      </c>
      <c r="J52" s="199">
        <f t="shared" si="41"/>
        <v>420</v>
      </c>
      <c r="K52" s="34"/>
      <c r="L52" s="34"/>
    </row>
    <row r="53" spans="1:12" s="3" customFormat="1">
      <c r="A53" s="195" t="s">
        <v>93</v>
      </c>
      <c r="B53" s="196" t="s">
        <v>94</v>
      </c>
      <c r="C53" s="195" t="s">
        <v>84</v>
      </c>
      <c r="D53" s="202">
        <f>'Obra Civil'!D53-'B11'!I54</f>
        <v>2</v>
      </c>
      <c r="E53" s="198">
        <v>180</v>
      </c>
      <c r="F53" s="198">
        <v>40</v>
      </c>
      <c r="G53" s="199">
        <f t="shared" si="42"/>
        <v>220</v>
      </c>
      <c r="H53" s="198">
        <f t="shared" si="39"/>
        <v>360</v>
      </c>
      <c r="I53" s="198">
        <f t="shared" si="40"/>
        <v>80</v>
      </c>
      <c r="J53" s="199">
        <f t="shared" si="41"/>
        <v>440</v>
      </c>
      <c r="K53" s="34"/>
      <c r="L53" s="34"/>
    </row>
    <row r="54" spans="1:12" s="3" customFormat="1">
      <c r="A54" s="195" t="s">
        <v>95</v>
      </c>
      <c r="B54" s="196" t="s">
        <v>96</v>
      </c>
      <c r="C54" s="195" t="s">
        <v>84</v>
      </c>
      <c r="D54" s="202">
        <f>'Obra Civil'!D54-'B11'!I55</f>
        <v>13</v>
      </c>
      <c r="E54" s="198">
        <v>250</v>
      </c>
      <c r="F54" s="198">
        <v>35</v>
      </c>
      <c r="G54" s="199">
        <f t="shared" si="42"/>
        <v>285</v>
      </c>
      <c r="H54" s="198">
        <f t="shared" si="39"/>
        <v>3250</v>
      </c>
      <c r="I54" s="198">
        <f t="shared" si="40"/>
        <v>455</v>
      </c>
      <c r="J54" s="199">
        <f t="shared" si="41"/>
        <v>3705</v>
      </c>
      <c r="K54" s="34"/>
      <c r="L54" s="34"/>
    </row>
    <row r="55" spans="1:12" s="3" customFormat="1">
      <c r="A55" s="15" t="s">
        <v>97</v>
      </c>
      <c r="B55" s="20" t="s">
        <v>98</v>
      </c>
      <c r="C55" s="21"/>
      <c r="D55" s="62"/>
      <c r="E55" s="29"/>
      <c r="F55" s="29"/>
      <c r="G55" s="23"/>
      <c r="H55" s="24">
        <f>SUM(H56:H57)</f>
        <v>300</v>
      </c>
      <c r="I55" s="24">
        <f t="shared" ref="I55:J55" si="43">SUM(I56:I57)</f>
        <v>40</v>
      </c>
      <c r="J55" s="24">
        <f t="shared" si="43"/>
        <v>340</v>
      </c>
      <c r="K55" s="34"/>
      <c r="L55" s="34"/>
    </row>
    <row r="56" spans="1:12" s="3" customFormat="1">
      <c r="A56" s="195" t="s">
        <v>99</v>
      </c>
      <c r="B56" s="196" t="s">
        <v>100</v>
      </c>
      <c r="C56" s="195" t="s">
        <v>44</v>
      </c>
      <c r="D56" s="202">
        <f>'Obra Civil'!D56-'B11'!I57</f>
        <v>1</v>
      </c>
      <c r="E56" s="198">
        <v>210</v>
      </c>
      <c r="F56" s="198">
        <v>20</v>
      </c>
      <c r="G56" s="199">
        <f>E56+F56</f>
        <v>230</v>
      </c>
      <c r="H56" s="198">
        <f t="shared" ref="H56:H57" si="44">D56*E56</f>
        <v>210</v>
      </c>
      <c r="I56" s="198">
        <f t="shared" ref="I56:I57" si="45">D56*F56</f>
        <v>20</v>
      </c>
      <c r="J56" s="199">
        <f t="shared" ref="J56:J57" si="46">H56+I56</f>
        <v>230</v>
      </c>
      <c r="K56" s="34"/>
      <c r="L56" s="34"/>
    </row>
    <row r="57" spans="1:12" s="3" customFormat="1">
      <c r="A57" s="195" t="s">
        <v>101</v>
      </c>
      <c r="B57" s="196" t="s">
        <v>102</v>
      </c>
      <c r="C57" s="195" t="s">
        <v>44</v>
      </c>
      <c r="D57" s="202">
        <f>'Obra Civil'!D57-'B11'!I58</f>
        <v>1</v>
      </c>
      <c r="E57" s="198">
        <v>90</v>
      </c>
      <c r="F57" s="198">
        <v>20</v>
      </c>
      <c r="G57" s="199">
        <f>E57+F57</f>
        <v>110</v>
      </c>
      <c r="H57" s="198">
        <f t="shared" si="44"/>
        <v>90</v>
      </c>
      <c r="I57" s="198">
        <f t="shared" si="45"/>
        <v>20</v>
      </c>
      <c r="J57" s="199">
        <f t="shared" si="46"/>
        <v>110</v>
      </c>
      <c r="K57" s="34"/>
      <c r="L57" s="34"/>
    </row>
    <row r="58" spans="1:12" s="3" customFormat="1">
      <c r="A58" s="15" t="s">
        <v>30</v>
      </c>
      <c r="B58" s="20" t="s">
        <v>103</v>
      </c>
      <c r="C58" s="21"/>
      <c r="D58" s="62"/>
      <c r="E58" s="24"/>
      <c r="F58" s="24"/>
      <c r="G58" s="23"/>
      <c r="H58" s="24">
        <f>SUM(H59:H66)</f>
        <v>862.5</v>
      </c>
      <c r="I58" s="24">
        <f>SUM(I59:I66)</f>
        <v>316.25</v>
      </c>
      <c r="J58" s="24">
        <f>SUM(J59:J66)</f>
        <v>1178.75</v>
      </c>
      <c r="K58" s="34"/>
      <c r="L58" s="34"/>
    </row>
    <row r="59" spans="1:12" s="4" customFormat="1" ht="25.5">
      <c r="A59" s="13" t="s">
        <v>104</v>
      </c>
      <c r="B59" s="58" t="s">
        <v>599</v>
      </c>
      <c r="C59" s="13" t="s">
        <v>44</v>
      </c>
      <c r="D59" s="57">
        <f>'Obra Civil'!D59-'B11'!I60</f>
        <v>0</v>
      </c>
      <c r="E59" s="29">
        <f t="shared" ref="E59:E64" si="47">G59*70%</f>
        <v>194.684</v>
      </c>
      <c r="F59" s="29">
        <f t="shared" ref="F59:F64" si="48">G59-E59</f>
        <v>83.436000000000007</v>
      </c>
      <c r="G59" s="23">
        <v>278.12</v>
      </c>
      <c r="H59" s="29">
        <f t="shared" ref="H59:H64" si="49">D59*E59</f>
        <v>0</v>
      </c>
      <c r="I59" s="29">
        <f t="shared" ref="I59:I64" si="50">D59*F59</f>
        <v>0</v>
      </c>
      <c r="J59" s="23">
        <f t="shared" ref="J59:J64" si="51">H59+I59</f>
        <v>0</v>
      </c>
      <c r="K59" s="33"/>
      <c r="L59" s="33"/>
    </row>
    <row r="60" spans="1:12" s="3" customFormat="1" ht="25.5">
      <c r="A60" s="13" t="s">
        <v>105</v>
      </c>
      <c r="B60" s="58" t="s">
        <v>600</v>
      </c>
      <c r="C60" s="13" t="s">
        <v>44</v>
      </c>
      <c r="D60" s="57">
        <f>'Obra Civil'!D60-'B11'!I61</f>
        <v>0</v>
      </c>
      <c r="E60" s="29">
        <f t="shared" si="47"/>
        <v>194.684</v>
      </c>
      <c r="F60" s="29">
        <f t="shared" si="48"/>
        <v>83.436000000000007</v>
      </c>
      <c r="G60" s="23">
        <v>278.12</v>
      </c>
      <c r="H60" s="29">
        <f t="shared" si="49"/>
        <v>0</v>
      </c>
      <c r="I60" s="29">
        <f t="shared" si="50"/>
        <v>0</v>
      </c>
      <c r="J60" s="23">
        <f t="shared" si="51"/>
        <v>0</v>
      </c>
      <c r="K60" s="34"/>
      <c r="L60" s="34"/>
    </row>
    <row r="61" spans="1:12" s="3" customFormat="1" ht="25.5">
      <c r="A61" s="13" t="s">
        <v>106</v>
      </c>
      <c r="B61" s="58" t="s">
        <v>601</v>
      </c>
      <c r="C61" s="13" t="s">
        <v>44</v>
      </c>
      <c r="D61" s="57">
        <f>'Obra Civil'!D61-'B11'!I62</f>
        <v>0</v>
      </c>
      <c r="E61" s="29">
        <f t="shared" si="47"/>
        <v>207.03199999999998</v>
      </c>
      <c r="F61" s="29">
        <f t="shared" si="48"/>
        <v>88.728000000000009</v>
      </c>
      <c r="G61" s="23">
        <v>295.76</v>
      </c>
      <c r="H61" s="29">
        <f t="shared" si="49"/>
        <v>0</v>
      </c>
      <c r="I61" s="29">
        <f t="shared" si="50"/>
        <v>0</v>
      </c>
      <c r="J61" s="23">
        <f t="shared" si="51"/>
        <v>0</v>
      </c>
      <c r="K61" s="34"/>
      <c r="L61" s="34"/>
    </row>
    <row r="62" spans="1:12" s="3" customFormat="1" ht="25.5">
      <c r="A62" s="13" t="s">
        <v>107</v>
      </c>
      <c r="B62" s="58" t="s">
        <v>602</v>
      </c>
      <c r="C62" s="13" t="s">
        <v>44</v>
      </c>
      <c r="D62" s="57">
        <f>'Obra Civil'!D62-'B11'!I63</f>
        <v>0</v>
      </c>
      <c r="E62" s="29">
        <f t="shared" si="47"/>
        <v>207.03199999999998</v>
      </c>
      <c r="F62" s="29">
        <f t="shared" si="48"/>
        <v>88.728000000000009</v>
      </c>
      <c r="G62" s="23">
        <v>295.76</v>
      </c>
      <c r="H62" s="29">
        <f t="shared" si="49"/>
        <v>0</v>
      </c>
      <c r="I62" s="29">
        <f t="shared" si="50"/>
        <v>0</v>
      </c>
      <c r="J62" s="23">
        <f t="shared" si="51"/>
        <v>0</v>
      </c>
      <c r="K62" s="34"/>
      <c r="L62" s="34"/>
    </row>
    <row r="63" spans="1:12" s="3" customFormat="1" ht="25.5">
      <c r="A63" s="13" t="s">
        <v>108</v>
      </c>
      <c r="B63" s="58" t="s">
        <v>603</v>
      </c>
      <c r="C63" s="13" t="s">
        <v>44</v>
      </c>
      <c r="D63" s="57">
        <f>'Obra Civil'!D63-'B11'!I64</f>
        <v>0</v>
      </c>
      <c r="E63" s="29">
        <f t="shared" si="47"/>
        <v>207.03199999999998</v>
      </c>
      <c r="F63" s="29">
        <f t="shared" si="48"/>
        <v>88.728000000000009</v>
      </c>
      <c r="G63" s="23">
        <v>295.76</v>
      </c>
      <c r="H63" s="29">
        <f t="shared" si="49"/>
        <v>0</v>
      </c>
      <c r="I63" s="29">
        <f t="shared" si="50"/>
        <v>0</v>
      </c>
      <c r="J63" s="23">
        <f t="shared" si="51"/>
        <v>0</v>
      </c>
      <c r="K63" s="34"/>
      <c r="L63" s="34"/>
    </row>
    <row r="64" spans="1:12" s="5" customFormat="1" ht="25.5">
      <c r="A64" s="13" t="s">
        <v>109</v>
      </c>
      <c r="B64" s="58" t="s">
        <v>604</v>
      </c>
      <c r="C64" s="13" t="s">
        <v>44</v>
      </c>
      <c r="D64" s="57">
        <f>'Obra Civil'!D64-'B11'!I65</f>
        <v>0</v>
      </c>
      <c r="E64" s="29">
        <f t="shared" si="47"/>
        <v>194.684</v>
      </c>
      <c r="F64" s="29">
        <f t="shared" si="48"/>
        <v>83.436000000000007</v>
      </c>
      <c r="G64" s="23">
        <v>278.12</v>
      </c>
      <c r="H64" s="29">
        <f t="shared" si="49"/>
        <v>0</v>
      </c>
      <c r="I64" s="29">
        <f t="shared" si="50"/>
        <v>0</v>
      </c>
      <c r="J64" s="23">
        <f t="shared" si="51"/>
        <v>0</v>
      </c>
      <c r="K64" s="36"/>
      <c r="L64" s="47"/>
    </row>
    <row r="65" spans="1:12" s="5" customFormat="1">
      <c r="A65" s="18" t="s">
        <v>31</v>
      </c>
      <c r="B65" s="61" t="s">
        <v>110</v>
      </c>
      <c r="C65" s="13"/>
      <c r="D65" s="59"/>
      <c r="E65" s="80"/>
      <c r="F65" s="80"/>
      <c r="G65" s="24"/>
      <c r="H65" s="24"/>
      <c r="I65" s="24"/>
      <c r="J65" s="24"/>
      <c r="K65" s="36"/>
      <c r="L65" s="47"/>
    </row>
    <row r="66" spans="1:12" s="5" customFormat="1" ht="24" customHeight="1">
      <c r="A66" s="204" t="s">
        <v>111</v>
      </c>
      <c r="B66" s="205" t="s">
        <v>112</v>
      </c>
      <c r="C66" s="204" t="s">
        <v>44</v>
      </c>
      <c r="D66" s="206">
        <v>5.75</v>
      </c>
      <c r="E66" s="198">
        <v>150</v>
      </c>
      <c r="F66" s="198">
        <v>55</v>
      </c>
      <c r="G66" s="207">
        <f>E66+F66</f>
        <v>205</v>
      </c>
      <c r="H66" s="198">
        <f>D66*E66</f>
        <v>862.5</v>
      </c>
      <c r="I66" s="198">
        <f>D66*F66</f>
        <v>316.25</v>
      </c>
      <c r="J66" s="208">
        <f>H66+I66</f>
        <v>1178.75</v>
      </c>
      <c r="K66" s="166" t="s">
        <v>706</v>
      </c>
      <c r="L66" s="47"/>
    </row>
    <row r="67" spans="1:12" s="5" customFormat="1">
      <c r="A67" s="15"/>
      <c r="B67" s="60" t="s">
        <v>643</v>
      </c>
      <c r="C67" s="15"/>
      <c r="D67" s="90"/>
      <c r="E67" s="24"/>
      <c r="F67" s="24"/>
      <c r="G67" s="39"/>
      <c r="H67" s="24">
        <f>H58+H55+H47</f>
        <v>16662.5</v>
      </c>
      <c r="I67" s="24">
        <f t="shared" ref="I67:J67" si="52">I58+I55+I47</f>
        <v>2171.25</v>
      </c>
      <c r="J67" s="24">
        <f t="shared" si="52"/>
        <v>18833.75</v>
      </c>
      <c r="K67" s="36"/>
      <c r="L67" s="47"/>
    </row>
    <row r="68" spans="1:12" s="5" customFormat="1">
      <c r="A68" s="77" t="s">
        <v>113</v>
      </c>
      <c r="B68" s="77" t="s">
        <v>605</v>
      </c>
      <c r="C68" s="77"/>
      <c r="D68" s="77"/>
      <c r="E68" s="95"/>
      <c r="F68" s="95"/>
      <c r="G68" s="94"/>
      <c r="H68" s="95"/>
      <c r="I68" s="95"/>
      <c r="J68" s="94"/>
      <c r="K68" s="36"/>
      <c r="L68" s="47"/>
    </row>
    <row r="69" spans="1:12" s="5" customFormat="1">
      <c r="A69" s="13" t="s">
        <v>116</v>
      </c>
      <c r="B69" s="58" t="s">
        <v>117</v>
      </c>
      <c r="C69" s="13" t="s">
        <v>44</v>
      </c>
      <c r="D69" s="57">
        <f>'Obra Civil'!D69-'B11'!I69</f>
        <v>0</v>
      </c>
      <c r="E69" s="29">
        <f t="shared" ref="E69:E72" si="53">G69*70%</f>
        <v>20.957999999999998</v>
      </c>
      <c r="F69" s="29">
        <f t="shared" ref="F69:F72" si="54">G69-E69</f>
        <v>8.9820000000000029</v>
      </c>
      <c r="G69" s="23">
        <v>29.94</v>
      </c>
      <c r="H69" s="29">
        <f t="shared" ref="H69:H72" si="55">D69*E69</f>
        <v>0</v>
      </c>
      <c r="I69" s="29">
        <f t="shared" ref="I69:I72" si="56">D69*F69</f>
        <v>0</v>
      </c>
      <c r="J69" s="23">
        <f t="shared" ref="J69:J72" si="57">H69+I69</f>
        <v>0</v>
      </c>
      <c r="K69" s="36">
        <v>4750.03</v>
      </c>
      <c r="L69" s="47"/>
    </row>
    <row r="70" spans="1:12" s="5" customFormat="1">
      <c r="A70" s="13" t="s">
        <v>118</v>
      </c>
      <c r="B70" s="58" t="s">
        <v>119</v>
      </c>
      <c r="C70" s="13" t="s">
        <v>44</v>
      </c>
      <c r="D70" s="57">
        <f>'Obra Civil'!D70-'B11'!I70</f>
        <v>0</v>
      </c>
      <c r="E70" s="29">
        <f t="shared" si="53"/>
        <v>27.341999999999999</v>
      </c>
      <c r="F70" s="29">
        <f t="shared" si="54"/>
        <v>11.718000000000004</v>
      </c>
      <c r="G70" s="23">
        <v>39.06</v>
      </c>
      <c r="H70" s="29">
        <f t="shared" si="55"/>
        <v>0</v>
      </c>
      <c r="I70" s="29">
        <f t="shared" si="56"/>
        <v>0</v>
      </c>
      <c r="J70" s="23">
        <f t="shared" si="57"/>
        <v>0</v>
      </c>
      <c r="K70" s="36">
        <v>12653.97</v>
      </c>
      <c r="L70" s="47"/>
    </row>
    <row r="71" spans="1:12" s="5" customFormat="1">
      <c r="A71" s="13" t="s">
        <v>120</v>
      </c>
      <c r="B71" s="58" t="s">
        <v>121</v>
      </c>
      <c r="C71" s="13" t="s">
        <v>122</v>
      </c>
      <c r="D71" s="57">
        <f>'Obra Civil'!D71-'B11'!I71</f>
        <v>0</v>
      </c>
      <c r="E71" s="29">
        <f t="shared" si="53"/>
        <v>9.0790000000000006</v>
      </c>
      <c r="F71" s="29">
        <f t="shared" si="54"/>
        <v>3.891</v>
      </c>
      <c r="G71" s="23">
        <v>12.97</v>
      </c>
      <c r="H71" s="29">
        <f t="shared" si="55"/>
        <v>0</v>
      </c>
      <c r="I71" s="29">
        <f t="shared" si="56"/>
        <v>0</v>
      </c>
      <c r="J71" s="23">
        <f t="shared" si="57"/>
        <v>0</v>
      </c>
      <c r="K71" s="36">
        <v>14236.21</v>
      </c>
      <c r="L71" s="47"/>
    </row>
    <row r="72" spans="1:12" s="5" customFormat="1">
      <c r="A72" s="13" t="s">
        <v>123</v>
      </c>
      <c r="B72" s="58" t="s">
        <v>124</v>
      </c>
      <c r="C72" s="13" t="s">
        <v>122</v>
      </c>
      <c r="D72" s="57">
        <f>'Obra Civil'!D72-'B11'!I72</f>
        <v>0</v>
      </c>
      <c r="E72" s="29">
        <f t="shared" si="53"/>
        <v>15.449</v>
      </c>
      <c r="F72" s="29">
        <f t="shared" si="54"/>
        <v>6.6210000000000004</v>
      </c>
      <c r="G72" s="114">
        <v>22.07</v>
      </c>
      <c r="H72" s="29">
        <f t="shared" si="55"/>
        <v>0</v>
      </c>
      <c r="I72" s="29">
        <f t="shared" si="56"/>
        <v>0</v>
      </c>
      <c r="J72" s="23">
        <f t="shared" si="57"/>
        <v>0</v>
      </c>
      <c r="K72" s="36">
        <v>7491.92</v>
      </c>
      <c r="L72" s="47"/>
    </row>
    <row r="73" spans="1:12" s="5" customFormat="1">
      <c r="A73" s="15"/>
      <c r="B73" s="60" t="s">
        <v>644</v>
      </c>
      <c r="C73" s="15"/>
      <c r="D73" s="90"/>
      <c r="E73" s="24"/>
      <c r="F73" s="24"/>
      <c r="G73" s="39"/>
      <c r="H73" s="24">
        <f>SUM(H69:H72)</f>
        <v>0</v>
      </c>
      <c r="I73" s="24">
        <f t="shared" ref="I73:J73" si="58">SUM(I69:I72)</f>
        <v>0</v>
      </c>
      <c r="J73" s="24">
        <f t="shared" si="58"/>
        <v>0</v>
      </c>
      <c r="K73" s="36"/>
      <c r="L73" s="47"/>
    </row>
    <row r="74" spans="1:12" s="5" customFormat="1">
      <c r="A74" s="77" t="s">
        <v>125</v>
      </c>
      <c r="B74" s="77" t="s">
        <v>606</v>
      </c>
      <c r="C74" s="77"/>
      <c r="D74" s="77"/>
      <c r="E74" s="95"/>
      <c r="F74" s="95"/>
      <c r="G74" s="94"/>
      <c r="H74" s="95"/>
      <c r="I74" s="95"/>
      <c r="J74" s="94"/>
      <c r="K74" s="36"/>
      <c r="L74" s="47"/>
    </row>
    <row r="75" spans="1:12" s="5" customFormat="1" ht="18" customHeight="1">
      <c r="A75" s="13" t="s">
        <v>126</v>
      </c>
      <c r="B75" s="58" t="s">
        <v>607</v>
      </c>
      <c r="C75" s="13" t="s">
        <v>44</v>
      </c>
      <c r="D75" s="19">
        <f>'Obra Civil'!D75-'B11'!I74</f>
        <v>0</v>
      </c>
      <c r="E75" s="29">
        <f t="shared" ref="E75:E76" si="59">G75*70%</f>
        <v>4.4449999999999994</v>
      </c>
      <c r="F75" s="29">
        <f t="shared" ref="F75:F76" si="60">G75-E75</f>
        <v>1.9050000000000002</v>
      </c>
      <c r="G75" s="23">
        <v>6.35</v>
      </c>
      <c r="H75" s="29">
        <f t="shared" ref="H75:H76" si="61">D75*E75</f>
        <v>0</v>
      </c>
      <c r="I75" s="29">
        <f t="shared" ref="I75:I76" si="62">D75*F75</f>
        <v>0</v>
      </c>
      <c r="J75" s="23">
        <f t="shared" ref="J75:J76" si="63">H75+I75</f>
        <v>0</v>
      </c>
      <c r="K75" s="36"/>
      <c r="L75" s="47"/>
    </row>
    <row r="76" spans="1:12" s="5" customFormat="1">
      <c r="A76" s="13" t="s">
        <v>127</v>
      </c>
      <c r="B76" s="58" t="s">
        <v>128</v>
      </c>
      <c r="C76" s="13" t="s">
        <v>122</v>
      </c>
      <c r="D76" s="19">
        <f>'Obra Civil'!D76-'B11'!I75</f>
        <v>0</v>
      </c>
      <c r="E76" s="29">
        <f t="shared" si="59"/>
        <v>13.545</v>
      </c>
      <c r="F76" s="29">
        <f t="shared" si="60"/>
        <v>5.8050000000000015</v>
      </c>
      <c r="G76" s="114">
        <v>19.350000000000001</v>
      </c>
      <c r="H76" s="29">
        <f t="shared" si="61"/>
        <v>0</v>
      </c>
      <c r="I76" s="29">
        <f t="shared" si="62"/>
        <v>0</v>
      </c>
      <c r="J76" s="23">
        <f t="shared" si="63"/>
        <v>0</v>
      </c>
      <c r="K76" s="36"/>
      <c r="L76" s="47"/>
    </row>
    <row r="77" spans="1:12" s="5" customFormat="1" ht="15.75" customHeight="1">
      <c r="A77" s="15"/>
      <c r="B77" s="60" t="s">
        <v>645</v>
      </c>
      <c r="C77" s="15"/>
      <c r="D77" s="90"/>
      <c r="E77" s="24"/>
      <c r="F77" s="24"/>
      <c r="G77" s="39"/>
      <c r="H77" s="24">
        <f>SUM(H75:H76)</f>
        <v>0</v>
      </c>
      <c r="I77" s="24">
        <f t="shared" ref="I77:J77" si="64">SUM(I75:I76)</f>
        <v>0</v>
      </c>
      <c r="J77" s="24">
        <f t="shared" si="64"/>
        <v>0</v>
      </c>
      <c r="K77" s="36"/>
      <c r="L77" s="47"/>
    </row>
    <row r="78" spans="1:12" s="5" customFormat="1">
      <c r="A78" s="77" t="s">
        <v>129</v>
      </c>
      <c r="B78" s="77" t="s">
        <v>143</v>
      </c>
      <c r="C78" s="77"/>
      <c r="D78" s="77"/>
      <c r="E78" s="95"/>
      <c r="F78" s="95"/>
      <c r="G78" s="94"/>
      <c r="H78" s="95"/>
      <c r="I78" s="95"/>
      <c r="J78" s="94"/>
      <c r="K78" s="36"/>
      <c r="L78" s="47"/>
    </row>
    <row r="79" spans="1:12" s="5" customFormat="1">
      <c r="A79" s="13" t="s">
        <v>130</v>
      </c>
      <c r="B79" s="58" t="s">
        <v>131</v>
      </c>
      <c r="C79" s="13" t="s">
        <v>44</v>
      </c>
      <c r="D79" s="19">
        <f>'Obra Civil'!D79-'B11'!I77</f>
        <v>0</v>
      </c>
      <c r="E79" s="29">
        <f t="shared" ref="E79:E83" si="65">G79*70%</f>
        <v>1.4</v>
      </c>
      <c r="F79" s="29">
        <f t="shared" ref="F79:F83" si="66">G79-E79</f>
        <v>0.60000000000000009</v>
      </c>
      <c r="G79" s="23">
        <v>2</v>
      </c>
      <c r="H79" s="29">
        <f t="shared" ref="H79:H85" si="67">D79*E79</f>
        <v>0</v>
      </c>
      <c r="I79" s="29">
        <f t="shared" ref="I79:I85" si="68">D79*F79</f>
        <v>0</v>
      </c>
      <c r="J79" s="23">
        <f t="shared" ref="J79:J85" si="69">H79+I79</f>
        <v>0</v>
      </c>
      <c r="K79" s="36"/>
      <c r="L79" s="47"/>
    </row>
    <row r="80" spans="1:12" s="5" customFormat="1">
      <c r="A80" s="13" t="s">
        <v>132</v>
      </c>
      <c r="B80" s="58" t="s">
        <v>133</v>
      </c>
      <c r="C80" s="13" t="s">
        <v>44</v>
      </c>
      <c r="D80" s="19">
        <f>'Obra Civil'!D80-'B11'!I78</f>
        <v>0</v>
      </c>
      <c r="E80" s="29">
        <f t="shared" si="65"/>
        <v>2.8</v>
      </c>
      <c r="F80" s="29">
        <f t="shared" si="66"/>
        <v>1.2000000000000002</v>
      </c>
      <c r="G80" s="23">
        <v>4</v>
      </c>
      <c r="H80" s="29">
        <f t="shared" si="67"/>
        <v>0</v>
      </c>
      <c r="I80" s="29">
        <f t="shared" si="68"/>
        <v>0</v>
      </c>
      <c r="J80" s="23">
        <f t="shared" si="69"/>
        <v>0</v>
      </c>
      <c r="K80" s="36"/>
      <c r="L80" s="47"/>
    </row>
    <row r="81" spans="1:12" s="5" customFormat="1" ht="18" customHeight="1">
      <c r="A81" s="13" t="s">
        <v>134</v>
      </c>
      <c r="B81" s="58" t="s">
        <v>665</v>
      </c>
      <c r="C81" s="13" t="s">
        <v>44</v>
      </c>
      <c r="D81" s="19">
        <f>'Obra Civil'!D81-'B11'!I79</f>
        <v>0</v>
      </c>
      <c r="E81" s="29">
        <f t="shared" si="65"/>
        <v>7.6999999999999993</v>
      </c>
      <c r="F81" s="29">
        <f t="shared" si="66"/>
        <v>3.3000000000000007</v>
      </c>
      <c r="G81" s="23">
        <v>11</v>
      </c>
      <c r="H81" s="29">
        <f t="shared" si="67"/>
        <v>0</v>
      </c>
      <c r="I81" s="29">
        <f t="shared" si="68"/>
        <v>0</v>
      </c>
      <c r="J81" s="23">
        <f t="shared" si="69"/>
        <v>0</v>
      </c>
      <c r="K81" s="36"/>
      <c r="L81" s="47"/>
    </row>
    <row r="82" spans="1:12" s="5" customFormat="1">
      <c r="A82" s="13" t="s">
        <v>135</v>
      </c>
      <c r="B82" s="58" t="s">
        <v>136</v>
      </c>
      <c r="C82" s="13" t="s">
        <v>44</v>
      </c>
      <c r="D82" s="19">
        <f>'Obra Civil'!D82-'B11'!I80</f>
        <v>0</v>
      </c>
      <c r="E82" s="29">
        <f t="shared" si="65"/>
        <v>8.3999999999999986</v>
      </c>
      <c r="F82" s="29">
        <f t="shared" si="66"/>
        <v>3.6000000000000014</v>
      </c>
      <c r="G82" s="23">
        <v>12</v>
      </c>
      <c r="H82" s="29">
        <f t="shared" si="67"/>
        <v>0</v>
      </c>
      <c r="I82" s="29">
        <f t="shared" si="68"/>
        <v>0</v>
      </c>
      <c r="J82" s="23">
        <f t="shared" si="69"/>
        <v>0</v>
      </c>
      <c r="K82" s="36"/>
      <c r="L82" s="47"/>
    </row>
    <row r="83" spans="1:12" s="5" customFormat="1">
      <c r="A83" s="13" t="s">
        <v>137</v>
      </c>
      <c r="B83" s="58" t="s">
        <v>138</v>
      </c>
      <c r="C83" s="13" t="s">
        <v>44</v>
      </c>
      <c r="D83" s="19">
        <f>'Obra Civil'!D83-'B11'!I81</f>
        <v>0</v>
      </c>
      <c r="E83" s="29">
        <f t="shared" si="65"/>
        <v>8.3999999999999986</v>
      </c>
      <c r="F83" s="29">
        <f t="shared" si="66"/>
        <v>3.6000000000000014</v>
      </c>
      <c r="G83" s="23">
        <v>12</v>
      </c>
      <c r="H83" s="29">
        <f t="shared" si="67"/>
        <v>0</v>
      </c>
      <c r="I83" s="29">
        <f t="shared" si="68"/>
        <v>0</v>
      </c>
      <c r="J83" s="23">
        <f t="shared" si="69"/>
        <v>0</v>
      </c>
      <c r="K83" s="36"/>
      <c r="L83" s="47"/>
    </row>
    <row r="84" spans="1:12" s="5" customFormat="1" ht="25.5">
      <c r="A84" s="195" t="s">
        <v>139</v>
      </c>
      <c r="B84" s="196" t="s">
        <v>140</v>
      </c>
      <c r="C84" s="195" t="s">
        <v>44</v>
      </c>
      <c r="D84" s="209">
        <f>'Obra Civil'!D84-'B11'!I82</f>
        <v>13.20999999999998</v>
      </c>
      <c r="E84" s="198">
        <v>21</v>
      </c>
      <c r="F84" s="198">
        <v>10</v>
      </c>
      <c r="G84" s="199">
        <f>E84+F84</f>
        <v>31</v>
      </c>
      <c r="H84" s="198">
        <f t="shared" si="67"/>
        <v>277.40999999999957</v>
      </c>
      <c r="I84" s="198">
        <f t="shared" si="68"/>
        <v>132.0999999999998</v>
      </c>
      <c r="J84" s="199">
        <f t="shared" si="69"/>
        <v>409.50999999999937</v>
      </c>
      <c r="K84" s="36" t="s">
        <v>751</v>
      </c>
      <c r="L84" s="47"/>
    </row>
    <row r="85" spans="1:12" s="5" customFormat="1" ht="25.5">
      <c r="A85" s="195" t="s">
        <v>141</v>
      </c>
      <c r="B85" s="196" t="s">
        <v>142</v>
      </c>
      <c r="C85" s="195" t="s">
        <v>44</v>
      </c>
      <c r="D85" s="209">
        <f>'Obra Civil'!D85-'B11'!I83</f>
        <v>14.939999999999998</v>
      </c>
      <c r="E85" s="198">
        <v>20.5</v>
      </c>
      <c r="F85" s="198">
        <v>9</v>
      </c>
      <c r="G85" s="199">
        <f>E85+F85</f>
        <v>29.5</v>
      </c>
      <c r="H85" s="198">
        <f t="shared" si="67"/>
        <v>306.27</v>
      </c>
      <c r="I85" s="198">
        <f t="shared" si="68"/>
        <v>134.45999999999998</v>
      </c>
      <c r="J85" s="199">
        <f t="shared" si="69"/>
        <v>440.72999999999996</v>
      </c>
      <c r="K85" s="36"/>
      <c r="L85" s="47"/>
    </row>
    <row r="86" spans="1:12" s="5" customFormat="1">
      <c r="A86" s="15"/>
      <c r="B86" s="60" t="s">
        <v>646</v>
      </c>
      <c r="C86" s="15"/>
      <c r="D86" s="90"/>
      <c r="E86" s="24"/>
      <c r="F86" s="24"/>
      <c r="G86" s="39"/>
      <c r="H86" s="24">
        <f>SUM(H79:H85)</f>
        <v>583.67999999999961</v>
      </c>
      <c r="I86" s="24">
        <f t="shared" ref="I86:J86" si="70">SUM(I79:I85)</f>
        <v>266.55999999999977</v>
      </c>
      <c r="J86" s="24">
        <f t="shared" si="70"/>
        <v>850.23999999999933</v>
      </c>
      <c r="K86" s="36">
        <v>12741.55</v>
      </c>
      <c r="L86" s="47"/>
    </row>
    <row r="87" spans="1:12" s="5" customFormat="1">
      <c r="A87" s="77" t="s">
        <v>144</v>
      </c>
      <c r="B87" s="77" t="s">
        <v>608</v>
      </c>
      <c r="C87" s="77"/>
      <c r="D87" s="77"/>
      <c r="E87" s="95"/>
      <c r="F87" s="95"/>
      <c r="G87" s="94"/>
      <c r="H87" s="95"/>
      <c r="I87" s="95"/>
      <c r="J87" s="94"/>
      <c r="K87" s="36"/>
      <c r="L87" s="47"/>
    </row>
    <row r="88" spans="1:12" s="5" customFormat="1">
      <c r="A88" s="13" t="s">
        <v>145</v>
      </c>
      <c r="B88" s="58" t="s">
        <v>146</v>
      </c>
      <c r="C88" s="13" t="s">
        <v>44</v>
      </c>
      <c r="D88" s="19">
        <f>'Obra Civil'!D88-'B11'!I85</f>
        <v>0</v>
      </c>
      <c r="E88" s="29">
        <f t="shared" ref="E88:E90" si="71">G88*70%</f>
        <v>9.016</v>
      </c>
      <c r="F88" s="29">
        <f t="shared" ref="F88:F90" si="72">G88-E88</f>
        <v>3.8640000000000008</v>
      </c>
      <c r="G88" s="23">
        <v>12.88</v>
      </c>
      <c r="H88" s="29">
        <f t="shared" ref="H88:H96" si="73">D88*E88</f>
        <v>0</v>
      </c>
      <c r="I88" s="29">
        <f t="shared" ref="I88:I96" si="74">D88*F88</f>
        <v>0</v>
      </c>
      <c r="J88" s="23">
        <f t="shared" ref="J88:J96" si="75">H88+I88</f>
        <v>0</v>
      </c>
      <c r="K88" s="36"/>
      <c r="L88" s="47"/>
    </row>
    <row r="89" spans="1:12" s="5" customFormat="1">
      <c r="A89" s="13" t="s">
        <v>147</v>
      </c>
      <c r="B89" s="58" t="s">
        <v>148</v>
      </c>
      <c r="C89" s="13" t="s">
        <v>44</v>
      </c>
      <c r="D89" s="19">
        <f>'Obra Civil'!D89-'B11'!I86</f>
        <v>0</v>
      </c>
      <c r="E89" s="29">
        <f t="shared" si="71"/>
        <v>7.6439999999999992</v>
      </c>
      <c r="F89" s="29">
        <f t="shared" si="72"/>
        <v>3.2760000000000007</v>
      </c>
      <c r="G89" s="23">
        <v>10.92</v>
      </c>
      <c r="H89" s="29">
        <f t="shared" si="73"/>
        <v>0</v>
      </c>
      <c r="I89" s="29">
        <f t="shared" si="74"/>
        <v>0</v>
      </c>
      <c r="J89" s="23">
        <f t="shared" si="75"/>
        <v>0</v>
      </c>
      <c r="K89" s="36"/>
      <c r="L89" s="47"/>
    </row>
    <row r="90" spans="1:12" s="5" customFormat="1">
      <c r="A90" s="13" t="s">
        <v>149</v>
      </c>
      <c r="B90" s="58" t="s">
        <v>150</v>
      </c>
      <c r="C90" s="13" t="s">
        <v>44</v>
      </c>
      <c r="D90" s="19">
        <f>'Obra Civil'!D90-'B11'!I87</f>
        <v>0</v>
      </c>
      <c r="E90" s="29">
        <f t="shared" si="71"/>
        <v>30.099999999999998</v>
      </c>
      <c r="F90" s="29">
        <f t="shared" si="72"/>
        <v>12.900000000000002</v>
      </c>
      <c r="G90" s="23">
        <v>43</v>
      </c>
      <c r="H90" s="29">
        <f t="shared" si="73"/>
        <v>0</v>
      </c>
      <c r="I90" s="29">
        <f t="shared" si="74"/>
        <v>0</v>
      </c>
      <c r="J90" s="23">
        <f t="shared" si="75"/>
        <v>0</v>
      </c>
      <c r="K90" s="36"/>
      <c r="L90" s="47"/>
    </row>
    <row r="91" spans="1:12" s="5" customFormat="1">
      <c r="A91" s="195" t="s">
        <v>151</v>
      </c>
      <c r="B91" s="196" t="s">
        <v>152</v>
      </c>
      <c r="C91" s="195" t="s">
        <v>44</v>
      </c>
      <c r="D91" s="209">
        <f>'Obra Civil'!D91-'B11'!I88</f>
        <v>7.58</v>
      </c>
      <c r="E91" s="198">
        <v>21</v>
      </c>
      <c r="F91" s="198">
        <v>9.5</v>
      </c>
      <c r="G91" s="199">
        <f t="shared" ref="G91:G96" si="76">E91+F91</f>
        <v>30.5</v>
      </c>
      <c r="H91" s="198">
        <f t="shared" si="73"/>
        <v>159.18</v>
      </c>
      <c r="I91" s="198">
        <f t="shared" si="74"/>
        <v>72.010000000000005</v>
      </c>
      <c r="J91" s="199">
        <f t="shared" si="75"/>
        <v>231.19</v>
      </c>
      <c r="K91" s="36"/>
      <c r="L91" s="47"/>
    </row>
    <row r="92" spans="1:12" s="5" customFormat="1">
      <c r="A92" s="195" t="s">
        <v>153</v>
      </c>
      <c r="B92" s="196" t="s">
        <v>154</v>
      </c>
      <c r="C92" s="195" t="s">
        <v>41</v>
      </c>
      <c r="D92" s="209">
        <f>'Obra Civil'!D92-'B11'!I89</f>
        <v>18.399999999999999</v>
      </c>
      <c r="E92" s="198">
        <v>90</v>
      </c>
      <c r="F92" s="198">
        <v>25</v>
      </c>
      <c r="G92" s="199">
        <f t="shared" si="76"/>
        <v>115</v>
      </c>
      <c r="H92" s="198">
        <f t="shared" si="73"/>
        <v>1655.9999999999998</v>
      </c>
      <c r="I92" s="198">
        <f t="shared" si="74"/>
        <v>459.99999999999994</v>
      </c>
      <c r="J92" s="199">
        <f t="shared" si="75"/>
        <v>2115.9999999999995</v>
      </c>
      <c r="K92" s="36"/>
      <c r="L92" s="47"/>
    </row>
    <row r="93" spans="1:12" s="5" customFormat="1">
      <c r="A93" s="195" t="s">
        <v>155</v>
      </c>
      <c r="B93" s="196" t="s">
        <v>609</v>
      </c>
      <c r="C93" s="195" t="s">
        <v>44</v>
      </c>
      <c r="D93" s="209">
        <f>'Obra Civil'!D93-'B11'!I90</f>
        <v>31.22</v>
      </c>
      <c r="E93" s="198">
        <v>16</v>
      </c>
      <c r="F93" s="198">
        <v>9</v>
      </c>
      <c r="G93" s="199">
        <f t="shared" si="76"/>
        <v>25</v>
      </c>
      <c r="H93" s="198">
        <f t="shared" si="73"/>
        <v>499.52</v>
      </c>
      <c r="I93" s="198">
        <f t="shared" si="74"/>
        <v>280.98</v>
      </c>
      <c r="J93" s="199">
        <f t="shared" si="75"/>
        <v>780.5</v>
      </c>
      <c r="K93" s="36"/>
      <c r="L93" s="47"/>
    </row>
    <row r="94" spans="1:12" s="5" customFormat="1">
      <c r="A94" s="195" t="s">
        <v>156</v>
      </c>
      <c r="B94" s="196" t="s">
        <v>610</v>
      </c>
      <c r="C94" s="195" t="s">
        <v>44</v>
      </c>
      <c r="D94" s="209">
        <f>'Obra Civil'!D94-'B11'!I91</f>
        <v>52.93</v>
      </c>
      <c r="E94" s="198">
        <v>25</v>
      </c>
      <c r="F94" s="198">
        <v>9</v>
      </c>
      <c r="G94" s="199">
        <f t="shared" si="76"/>
        <v>34</v>
      </c>
      <c r="H94" s="198">
        <f t="shared" si="73"/>
        <v>1323.25</v>
      </c>
      <c r="I94" s="198">
        <f t="shared" si="74"/>
        <v>476.37</v>
      </c>
      <c r="J94" s="199">
        <f t="shared" si="75"/>
        <v>1799.62</v>
      </c>
      <c r="K94" s="36"/>
      <c r="L94" s="47"/>
    </row>
    <row r="95" spans="1:12" s="5" customFormat="1">
      <c r="A95" s="195" t="s">
        <v>157</v>
      </c>
      <c r="B95" s="196" t="s">
        <v>158</v>
      </c>
      <c r="C95" s="195" t="s">
        <v>44</v>
      </c>
      <c r="D95" s="209">
        <f>'Obra Civil'!D95-'B11'!I92</f>
        <v>68.150000000000006</v>
      </c>
      <c r="E95" s="198">
        <v>8</v>
      </c>
      <c r="F95" s="198">
        <v>4</v>
      </c>
      <c r="G95" s="199">
        <f t="shared" si="76"/>
        <v>12</v>
      </c>
      <c r="H95" s="198">
        <f t="shared" si="73"/>
        <v>545.20000000000005</v>
      </c>
      <c r="I95" s="198">
        <f t="shared" si="74"/>
        <v>272.60000000000002</v>
      </c>
      <c r="J95" s="199">
        <f t="shared" si="75"/>
        <v>817.80000000000007</v>
      </c>
      <c r="K95" s="36"/>
      <c r="L95" s="47"/>
    </row>
    <row r="96" spans="1:12" s="5" customFormat="1">
      <c r="A96" s="195" t="s">
        <v>159</v>
      </c>
      <c r="B96" s="196" t="s">
        <v>160</v>
      </c>
      <c r="C96" s="195" t="s">
        <v>44</v>
      </c>
      <c r="D96" s="209">
        <f>'Obra Civil'!D96-'B11'!I93</f>
        <v>43.400000000000006</v>
      </c>
      <c r="E96" s="198">
        <v>30</v>
      </c>
      <c r="F96" s="198">
        <v>12</v>
      </c>
      <c r="G96" s="203">
        <f t="shared" si="76"/>
        <v>42</v>
      </c>
      <c r="H96" s="198">
        <f t="shared" si="73"/>
        <v>1302.0000000000002</v>
      </c>
      <c r="I96" s="198">
        <f t="shared" si="74"/>
        <v>520.80000000000007</v>
      </c>
      <c r="J96" s="199">
        <f t="shared" si="75"/>
        <v>1822.8000000000002</v>
      </c>
      <c r="K96" s="36"/>
      <c r="L96" s="47"/>
    </row>
    <row r="97" spans="1:12" s="5" customFormat="1">
      <c r="A97" s="15"/>
      <c r="B97" s="60" t="s">
        <v>647</v>
      </c>
      <c r="C97" s="15"/>
      <c r="D97" s="90"/>
      <c r="E97" s="24"/>
      <c r="F97" s="24"/>
      <c r="G97" s="39"/>
      <c r="H97" s="24">
        <f>SUM(H88:H96)</f>
        <v>5485.15</v>
      </c>
      <c r="I97" s="24">
        <f t="shared" ref="I97:J97" si="77">SUM(I88:I96)</f>
        <v>2082.7600000000002</v>
      </c>
      <c r="J97" s="24">
        <f t="shared" si="77"/>
        <v>7567.91</v>
      </c>
      <c r="K97" s="36"/>
      <c r="L97" s="47"/>
    </row>
    <row r="98" spans="1:12" s="5" customFormat="1">
      <c r="A98" s="77" t="s">
        <v>161</v>
      </c>
      <c r="B98" s="77" t="s">
        <v>611</v>
      </c>
      <c r="C98" s="77"/>
      <c r="D98" s="77"/>
      <c r="E98" s="95"/>
      <c r="F98" s="95"/>
      <c r="G98" s="97"/>
      <c r="H98" s="95"/>
      <c r="I98" s="95"/>
      <c r="J98" s="94"/>
      <c r="K98" s="36">
        <v>1282.5</v>
      </c>
      <c r="L98" s="47"/>
    </row>
    <row r="99" spans="1:12" s="5" customFormat="1" ht="12.75" customHeight="1">
      <c r="A99" s="13" t="s">
        <v>162</v>
      </c>
      <c r="B99" s="58" t="s">
        <v>163</v>
      </c>
      <c r="C99" s="13" t="s">
        <v>44</v>
      </c>
      <c r="D99" s="193">
        <f>'Obra Civil'!D99-'B11'!I95</f>
        <v>0</v>
      </c>
      <c r="E99" s="29">
        <f t="shared" ref="E99:E101" si="78">G99*70%</f>
        <v>11.116</v>
      </c>
      <c r="F99" s="29">
        <f t="shared" ref="F99:F101" si="79">G99-E99</f>
        <v>4.7640000000000011</v>
      </c>
      <c r="G99" s="23">
        <v>15.88</v>
      </c>
      <c r="H99" s="29">
        <f t="shared" ref="H99:H102" si="80">D99*E99</f>
        <v>0</v>
      </c>
      <c r="I99" s="29">
        <f t="shared" ref="I99:I102" si="81">D99*F99</f>
        <v>0</v>
      </c>
      <c r="J99" s="23">
        <f t="shared" ref="J99:J102" si="82">H99+I99</f>
        <v>0</v>
      </c>
      <c r="K99" s="36"/>
      <c r="L99" s="47"/>
    </row>
    <row r="100" spans="1:12" s="5" customFormat="1" ht="12.75" customHeight="1">
      <c r="A100" s="13" t="s">
        <v>164</v>
      </c>
      <c r="B100" s="58" t="s">
        <v>612</v>
      </c>
      <c r="C100" s="13" t="s">
        <v>122</v>
      </c>
      <c r="D100" s="193">
        <f>'Obra Civil'!D100-'B11'!I96</f>
        <v>0</v>
      </c>
      <c r="E100" s="29">
        <f t="shared" si="78"/>
        <v>49.469000000000001</v>
      </c>
      <c r="F100" s="29">
        <f t="shared" si="79"/>
        <v>21.201000000000001</v>
      </c>
      <c r="G100" s="23">
        <v>70.67</v>
      </c>
      <c r="H100" s="29">
        <f t="shared" si="80"/>
        <v>0</v>
      </c>
      <c r="I100" s="29">
        <f t="shared" si="81"/>
        <v>0</v>
      </c>
      <c r="J100" s="23">
        <f t="shared" si="82"/>
        <v>0</v>
      </c>
      <c r="K100" s="36">
        <v>461.25</v>
      </c>
      <c r="L100" s="47"/>
    </row>
    <row r="101" spans="1:12" s="5" customFormat="1" ht="12.75" customHeight="1">
      <c r="A101" s="13" t="s">
        <v>165</v>
      </c>
      <c r="B101" s="58" t="s">
        <v>166</v>
      </c>
      <c r="C101" s="13" t="s">
        <v>122</v>
      </c>
      <c r="D101" s="193">
        <f>'Obra Civil'!D101-'B11'!I97</f>
        <v>0</v>
      </c>
      <c r="E101" s="29">
        <f t="shared" si="78"/>
        <v>41.404999999999994</v>
      </c>
      <c r="F101" s="29">
        <f t="shared" si="79"/>
        <v>17.745000000000005</v>
      </c>
      <c r="G101" s="23">
        <v>59.15</v>
      </c>
      <c r="H101" s="29">
        <f t="shared" si="80"/>
        <v>0</v>
      </c>
      <c r="I101" s="29">
        <f t="shared" si="81"/>
        <v>0</v>
      </c>
      <c r="J101" s="23">
        <f t="shared" si="82"/>
        <v>0</v>
      </c>
      <c r="K101" s="36"/>
      <c r="L101" s="47"/>
    </row>
    <row r="102" spans="1:12" s="5" customFormat="1" ht="12.75" customHeight="1">
      <c r="A102" s="195" t="s">
        <v>167</v>
      </c>
      <c r="B102" s="196" t="s">
        <v>168</v>
      </c>
      <c r="C102" s="195" t="s">
        <v>122</v>
      </c>
      <c r="D102" s="210">
        <f>'Obra Civil'!D102-'B11'!I98</f>
        <v>99.45</v>
      </c>
      <c r="E102" s="198">
        <v>9</v>
      </c>
      <c r="F102" s="198">
        <v>3</v>
      </c>
      <c r="G102" s="203">
        <f>E102+F102</f>
        <v>12</v>
      </c>
      <c r="H102" s="198">
        <f t="shared" si="80"/>
        <v>895.05000000000007</v>
      </c>
      <c r="I102" s="198">
        <f t="shared" si="81"/>
        <v>298.35000000000002</v>
      </c>
      <c r="J102" s="199">
        <f t="shared" si="82"/>
        <v>1193.4000000000001</v>
      </c>
      <c r="K102" s="36"/>
      <c r="L102" s="47"/>
    </row>
    <row r="103" spans="1:12" s="5" customFormat="1" ht="12.75" customHeight="1">
      <c r="A103" s="15"/>
      <c r="B103" s="60" t="s">
        <v>648</v>
      </c>
      <c r="C103" s="15"/>
      <c r="D103" s="90"/>
      <c r="E103" s="24"/>
      <c r="F103" s="24"/>
      <c r="G103" s="39"/>
      <c r="H103" s="24">
        <f>SUM(H99:H102)</f>
        <v>895.05000000000007</v>
      </c>
      <c r="I103" s="24">
        <f t="shared" ref="I103:J103" si="83">SUM(I99:I102)</f>
        <v>298.35000000000002</v>
      </c>
      <c r="J103" s="24">
        <f t="shared" si="83"/>
        <v>1193.4000000000001</v>
      </c>
      <c r="K103" s="36">
        <v>386</v>
      </c>
      <c r="L103" s="47"/>
    </row>
    <row r="104" spans="1:12" s="5" customFormat="1" ht="12.75" customHeight="1">
      <c r="A104" s="77" t="s">
        <v>181</v>
      </c>
      <c r="B104" s="77" t="s">
        <v>613</v>
      </c>
      <c r="C104" s="77"/>
      <c r="D104" s="77"/>
      <c r="E104" s="98"/>
      <c r="F104" s="98"/>
      <c r="G104" s="97"/>
      <c r="H104" s="70"/>
      <c r="I104" s="70"/>
      <c r="J104" s="96"/>
      <c r="K104" s="36"/>
      <c r="L104" s="47"/>
    </row>
    <row r="105" spans="1:12" s="5" customFormat="1">
      <c r="A105" s="195" t="s">
        <v>169</v>
      </c>
      <c r="B105" s="196" t="s">
        <v>170</v>
      </c>
      <c r="C105" s="195" t="s">
        <v>44</v>
      </c>
      <c r="D105" s="209">
        <v>130</v>
      </c>
      <c r="E105" s="198">
        <v>9</v>
      </c>
      <c r="F105" s="198">
        <v>4</v>
      </c>
      <c r="G105" s="199">
        <f t="shared" ref="G105:G110" si="84">E105+F105</f>
        <v>13</v>
      </c>
      <c r="H105" s="198">
        <f t="shared" ref="H105:H110" si="85">D105*E105</f>
        <v>1170</v>
      </c>
      <c r="I105" s="198">
        <f t="shared" ref="I105:I110" si="86">D105*F105</f>
        <v>520</v>
      </c>
      <c r="J105" s="199">
        <f t="shared" ref="J105:J110" si="87">H105+I105</f>
        <v>1690</v>
      </c>
      <c r="K105" s="36"/>
      <c r="L105" s="47"/>
    </row>
    <row r="106" spans="1:12" s="5" customFormat="1">
      <c r="A106" s="195" t="s">
        <v>171</v>
      </c>
      <c r="B106" s="196" t="s">
        <v>172</v>
      </c>
      <c r="C106" s="195" t="s">
        <v>44</v>
      </c>
      <c r="D106" s="209">
        <v>250</v>
      </c>
      <c r="E106" s="198">
        <v>9</v>
      </c>
      <c r="F106" s="198">
        <v>5</v>
      </c>
      <c r="G106" s="199">
        <f t="shared" si="84"/>
        <v>14</v>
      </c>
      <c r="H106" s="198">
        <f t="shared" si="85"/>
        <v>2250</v>
      </c>
      <c r="I106" s="198">
        <f t="shared" si="86"/>
        <v>1250</v>
      </c>
      <c r="J106" s="199">
        <f t="shared" si="87"/>
        <v>3500</v>
      </c>
      <c r="K106" s="36">
        <v>155</v>
      </c>
      <c r="L106" s="47"/>
    </row>
    <row r="107" spans="1:12" s="5" customFormat="1">
      <c r="A107" s="195" t="s">
        <v>173</v>
      </c>
      <c r="B107" s="196" t="s">
        <v>174</v>
      </c>
      <c r="C107" s="195" t="s">
        <v>44</v>
      </c>
      <c r="D107" s="209">
        <v>250</v>
      </c>
      <c r="E107" s="198">
        <v>7</v>
      </c>
      <c r="F107" s="198">
        <v>3</v>
      </c>
      <c r="G107" s="199">
        <f t="shared" si="84"/>
        <v>10</v>
      </c>
      <c r="H107" s="198">
        <f t="shared" si="85"/>
        <v>1750</v>
      </c>
      <c r="I107" s="198">
        <f t="shared" si="86"/>
        <v>750</v>
      </c>
      <c r="J107" s="199">
        <f t="shared" si="87"/>
        <v>2500</v>
      </c>
      <c r="K107" s="36">
        <v>6021.88</v>
      </c>
      <c r="L107" s="47"/>
    </row>
    <row r="108" spans="1:12" s="5" customFormat="1">
      <c r="A108" s="195" t="s">
        <v>175</v>
      </c>
      <c r="B108" s="196" t="s">
        <v>176</v>
      </c>
      <c r="C108" s="195" t="s">
        <v>44</v>
      </c>
      <c r="D108" s="209">
        <v>360</v>
      </c>
      <c r="E108" s="198">
        <v>7</v>
      </c>
      <c r="F108" s="198">
        <v>3</v>
      </c>
      <c r="G108" s="199">
        <f t="shared" si="84"/>
        <v>10</v>
      </c>
      <c r="H108" s="198">
        <f t="shared" si="85"/>
        <v>2520</v>
      </c>
      <c r="I108" s="198">
        <f t="shared" si="86"/>
        <v>1080</v>
      </c>
      <c r="J108" s="199">
        <f t="shared" si="87"/>
        <v>3600</v>
      </c>
      <c r="K108" s="36">
        <v>2935.63</v>
      </c>
      <c r="L108" s="47"/>
    </row>
    <row r="109" spans="1:12" s="5" customFormat="1">
      <c r="A109" s="195" t="s">
        <v>177</v>
      </c>
      <c r="B109" s="196" t="s">
        <v>178</v>
      </c>
      <c r="C109" s="195" t="s">
        <v>44</v>
      </c>
      <c r="D109" s="209">
        <f>'Obra Civil'!D109-'B11'!I104</f>
        <v>133.91999999999999</v>
      </c>
      <c r="E109" s="198">
        <v>9</v>
      </c>
      <c r="F109" s="198">
        <v>8</v>
      </c>
      <c r="G109" s="199">
        <f t="shared" si="84"/>
        <v>17</v>
      </c>
      <c r="H109" s="198">
        <f t="shared" si="85"/>
        <v>1205.28</v>
      </c>
      <c r="I109" s="198">
        <f t="shared" si="86"/>
        <v>1071.3599999999999</v>
      </c>
      <c r="J109" s="199">
        <f t="shared" si="87"/>
        <v>2276.64</v>
      </c>
      <c r="K109" s="36"/>
      <c r="L109" s="47"/>
    </row>
    <row r="110" spans="1:12" s="5" customFormat="1">
      <c r="A110" s="195" t="s">
        <v>179</v>
      </c>
      <c r="B110" s="196" t="s">
        <v>180</v>
      </c>
      <c r="C110" s="195" t="s">
        <v>44</v>
      </c>
      <c r="D110" s="209">
        <f>'Obra Civil'!D110-'B11'!I105</f>
        <v>132.4</v>
      </c>
      <c r="E110" s="198">
        <v>9</v>
      </c>
      <c r="F110" s="198">
        <v>8</v>
      </c>
      <c r="G110" s="199">
        <f t="shared" si="84"/>
        <v>17</v>
      </c>
      <c r="H110" s="198">
        <f t="shared" si="85"/>
        <v>1191.6000000000001</v>
      </c>
      <c r="I110" s="198">
        <f t="shared" si="86"/>
        <v>1059.2</v>
      </c>
      <c r="J110" s="199">
        <f t="shared" si="87"/>
        <v>2250.8000000000002</v>
      </c>
      <c r="K110" s="36">
        <v>1244.5</v>
      </c>
      <c r="L110" s="47"/>
    </row>
    <row r="111" spans="1:12" s="5" customFormat="1" ht="12.75" customHeight="1">
      <c r="A111" s="15"/>
      <c r="B111" s="60" t="s">
        <v>649</v>
      </c>
      <c r="C111" s="15"/>
      <c r="D111" s="90"/>
      <c r="E111" s="24"/>
      <c r="F111" s="24"/>
      <c r="G111" s="39"/>
      <c r="H111" s="24">
        <f>SUM(H105:H110)</f>
        <v>10086.880000000001</v>
      </c>
      <c r="I111" s="24">
        <f t="shared" ref="I111:J111" si="88">SUM(I105:I110)</f>
        <v>5730.5599999999995</v>
      </c>
      <c r="J111" s="24">
        <f t="shared" si="88"/>
        <v>15817.439999999999</v>
      </c>
      <c r="K111" s="36"/>
      <c r="L111" s="47"/>
    </row>
    <row r="112" spans="1:12" s="5" customFormat="1">
      <c r="A112" s="77" t="s">
        <v>182</v>
      </c>
      <c r="B112" s="77" t="s">
        <v>183</v>
      </c>
      <c r="C112" s="77"/>
      <c r="D112" s="77"/>
      <c r="E112" s="95"/>
      <c r="F112" s="95"/>
      <c r="G112" s="97"/>
      <c r="H112" s="95"/>
      <c r="I112" s="95"/>
      <c r="J112" s="94"/>
      <c r="K112" s="36"/>
      <c r="L112" s="47"/>
    </row>
    <row r="113" spans="1:12" s="5" customFormat="1" ht="12.75" customHeight="1">
      <c r="A113" s="18" t="s">
        <v>184</v>
      </c>
      <c r="B113" s="61" t="s">
        <v>185</v>
      </c>
      <c r="C113" s="17"/>
      <c r="D113" s="17"/>
      <c r="E113" s="37"/>
      <c r="F113" s="37"/>
      <c r="G113" s="26"/>
      <c r="H113" s="24">
        <f>SUM(H114:H119)</f>
        <v>2889.73</v>
      </c>
      <c r="I113" s="24">
        <f t="shared" ref="I113:J113" si="89">SUM(I114:I119)</f>
        <v>1224.17</v>
      </c>
      <c r="J113" s="24">
        <f t="shared" si="89"/>
        <v>4113.8999999999996</v>
      </c>
      <c r="K113" s="36"/>
      <c r="L113" s="47"/>
    </row>
    <row r="114" spans="1:12" s="5" customFormat="1" ht="63.75">
      <c r="A114" s="195" t="s">
        <v>186</v>
      </c>
      <c r="B114" s="196" t="s">
        <v>614</v>
      </c>
      <c r="C114" s="211" t="s">
        <v>187</v>
      </c>
      <c r="D114" s="212">
        <f>'Obra Civil'!D114-'B11'!I108</f>
        <v>1</v>
      </c>
      <c r="E114" s="198">
        <v>1900</v>
      </c>
      <c r="F114" s="198">
        <v>800</v>
      </c>
      <c r="G114" s="213">
        <f>E114+F114</f>
        <v>2700</v>
      </c>
      <c r="H114" s="198">
        <f t="shared" ref="H114:H119" si="90">D114*E114</f>
        <v>1900</v>
      </c>
      <c r="I114" s="198">
        <f t="shared" ref="I114:I119" si="91">D114*F114</f>
        <v>800</v>
      </c>
      <c r="J114" s="199">
        <f t="shared" ref="J114:J119" si="92">H114+I114</f>
        <v>2700</v>
      </c>
      <c r="K114" s="36"/>
      <c r="L114" s="47"/>
    </row>
    <row r="115" spans="1:12" s="5" customFormat="1" ht="63.75">
      <c r="A115" s="13" t="s">
        <v>188</v>
      </c>
      <c r="B115" s="58" t="s">
        <v>189</v>
      </c>
      <c r="C115" s="12" t="s">
        <v>187</v>
      </c>
      <c r="D115" s="63">
        <f>'Obra Civil'!D115-'B11'!I109</f>
        <v>0</v>
      </c>
      <c r="E115" s="29">
        <f t="shared" ref="E115:E119" si="93">G115*70%</f>
        <v>187.17999999999998</v>
      </c>
      <c r="F115" s="29">
        <f t="shared" ref="F115:F119" si="94">G115-E115</f>
        <v>80.22</v>
      </c>
      <c r="G115" s="26">
        <v>267.39999999999998</v>
      </c>
      <c r="H115" s="29">
        <f t="shared" si="90"/>
        <v>0</v>
      </c>
      <c r="I115" s="29">
        <f t="shared" si="91"/>
        <v>0</v>
      </c>
      <c r="J115" s="23">
        <f t="shared" si="92"/>
        <v>0</v>
      </c>
      <c r="K115" s="36">
        <v>637.5</v>
      </c>
      <c r="L115" s="47"/>
    </row>
    <row r="116" spans="1:12" s="5" customFormat="1" ht="63.75">
      <c r="A116" s="13" t="s">
        <v>190</v>
      </c>
      <c r="B116" s="58" t="s">
        <v>615</v>
      </c>
      <c r="C116" s="12" t="s">
        <v>187</v>
      </c>
      <c r="D116" s="63">
        <f>'Obra Civil'!D116-'B11'!I110</f>
        <v>0</v>
      </c>
      <c r="E116" s="29">
        <f t="shared" si="93"/>
        <v>218.67999999999998</v>
      </c>
      <c r="F116" s="29">
        <f t="shared" si="94"/>
        <v>93.72</v>
      </c>
      <c r="G116" s="26">
        <v>312.39999999999998</v>
      </c>
      <c r="H116" s="29">
        <f t="shared" si="90"/>
        <v>0</v>
      </c>
      <c r="I116" s="29">
        <f t="shared" si="91"/>
        <v>0</v>
      </c>
      <c r="J116" s="23">
        <f t="shared" si="92"/>
        <v>0</v>
      </c>
      <c r="K116" s="36">
        <v>365.75</v>
      </c>
      <c r="L116" s="47"/>
    </row>
    <row r="117" spans="1:12" s="5" customFormat="1" ht="63.75">
      <c r="A117" s="13" t="s">
        <v>191</v>
      </c>
      <c r="B117" s="58" t="s">
        <v>616</v>
      </c>
      <c r="C117" s="12" t="s">
        <v>187</v>
      </c>
      <c r="D117" s="63">
        <f>'Obra Civil'!D117-'B11'!I111</f>
        <v>1</v>
      </c>
      <c r="E117" s="29">
        <f t="shared" si="93"/>
        <v>214.33999999999997</v>
      </c>
      <c r="F117" s="29">
        <f t="shared" si="94"/>
        <v>91.860000000000014</v>
      </c>
      <c r="G117" s="26">
        <v>306.2</v>
      </c>
      <c r="H117" s="29">
        <f t="shared" si="90"/>
        <v>214.33999999999997</v>
      </c>
      <c r="I117" s="29">
        <f t="shared" si="91"/>
        <v>91.860000000000014</v>
      </c>
      <c r="J117" s="23">
        <f t="shared" si="92"/>
        <v>306.2</v>
      </c>
      <c r="K117" s="36"/>
      <c r="L117" s="47"/>
    </row>
    <row r="118" spans="1:12" s="5" customFormat="1" ht="63.75">
      <c r="A118" s="13" t="s">
        <v>192</v>
      </c>
      <c r="B118" s="58" t="s">
        <v>617</v>
      </c>
      <c r="C118" s="12" t="s">
        <v>187</v>
      </c>
      <c r="D118" s="63">
        <f>'Obra Civil'!D118-'B11'!I112</f>
        <v>1</v>
      </c>
      <c r="E118" s="29">
        <f t="shared" si="93"/>
        <v>548.93999999999994</v>
      </c>
      <c r="F118" s="29">
        <f t="shared" si="94"/>
        <v>235.2600000000001</v>
      </c>
      <c r="G118" s="26">
        <v>784.2</v>
      </c>
      <c r="H118" s="29">
        <f t="shared" si="90"/>
        <v>548.93999999999994</v>
      </c>
      <c r="I118" s="29">
        <f t="shared" si="91"/>
        <v>235.2600000000001</v>
      </c>
      <c r="J118" s="23">
        <f t="shared" si="92"/>
        <v>784.2</v>
      </c>
      <c r="K118" s="36"/>
      <c r="L118" s="47"/>
    </row>
    <row r="119" spans="1:12" s="5" customFormat="1" ht="63.75">
      <c r="A119" s="13" t="s">
        <v>193</v>
      </c>
      <c r="B119" s="58" t="s">
        <v>194</v>
      </c>
      <c r="C119" s="12" t="s">
        <v>187</v>
      </c>
      <c r="D119" s="63">
        <f>'Obra Civil'!D119-'B11'!I113</f>
        <v>1</v>
      </c>
      <c r="E119" s="29">
        <f t="shared" si="93"/>
        <v>226.45</v>
      </c>
      <c r="F119" s="29">
        <f t="shared" si="94"/>
        <v>97.050000000000011</v>
      </c>
      <c r="G119" s="26">
        <v>323.5</v>
      </c>
      <c r="H119" s="29">
        <f t="shared" si="90"/>
        <v>226.45</v>
      </c>
      <c r="I119" s="29">
        <f t="shared" si="91"/>
        <v>97.050000000000011</v>
      </c>
      <c r="J119" s="23">
        <f t="shared" si="92"/>
        <v>323.5</v>
      </c>
      <c r="K119" s="36"/>
      <c r="L119" s="47"/>
    </row>
    <row r="120" spans="1:12" s="5" customFormat="1">
      <c r="A120" s="18" t="s">
        <v>195</v>
      </c>
      <c r="B120" s="61" t="s">
        <v>196</v>
      </c>
      <c r="C120" s="17"/>
      <c r="D120" s="17"/>
      <c r="E120" s="29"/>
      <c r="F120" s="29"/>
      <c r="G120" s="26"/>
      <c r="H120" s="24">
        <f>SUM(H121:H129)</f>
        <v>0</v>
      </c>
      <c r="I120" s="24">
        <f t="shared" ref="I120:J120" si="95">SUM(I121:I129)</f>
        <v>0</v>
      </c>
      <c r="J120" s="24">
        <f t="shared" si="95"/>
        <v>0</v>
      </c>
      <c r="K120" s="36"/>
      <c r="L120" s="47"/>
    </row>
    <row r="121" spans="1:12" s="5" customFormat="1">
      <c r="A121" s="13" t="s">
        <v>197</v>
      </c>
      <c r="B121" s="58" t="s">
        <v>618</v>
      </c>
      <c r="C121" s="13" t="s">
        <v>122</v>
      </c>
      <c r="D121" s="63">
        <f>'Obra Civil'!D121-'B11'!I115</f>
        <v>0</v>
      </c>
      <c r="E121" s="29">
        <f t="shared" ref="E121:E129" si="96">G121*70%</f>
        <v>1.3859999999999999</v>
      </c>
      <c r="F121" s="29">
        <f t="shared" ref="F121:F129" si="97">G121-E121</f>
        <v>0.59400000000000008</v>
      </c>
      <c r="G121" s="26">
        <v>1.98</v>
      </c>
      <c r="H121" s="29">
        <f t="shared" ref="H121:H129" si="98">D121*E121</f>
        <v>0</v>
      </c>
      <c r="I121" s="29">
        <f t="shared" ref="I121:I129" si="99">D121*F121</f>
        <v>0</v>
      </c>
      <c r="J121" s="23">
        <f t="shared" ref="J121:J129" si="100">H121+I121</f>
        <v>0</v>
      </c>
      <c r="K121" s="36"/>
      <c r="L121" s="47"/>
    </row>
    <row r="122" spans="1:12" s="5" customFormat="1">
      <c r="A122" s="13" t="s">
        <v>198</v>
      </c>
      <c r="B122" s="58" t="s">
        <v>199</v>
      </c>
      <c r="C122" s="13" t="s">
        <v>122</v>
      </c>
      <c r="D122" s="63">
        <f>'Obra Civil'!D122-'B11'!I116</f>
        <v>0</v>
      </c>
      <c r="E122" s="29">
        <f t="shared" si="96"/>
        <v>1.498</v>
      </c>
      <c r="F122" s="29">
        <f t="shared" si="97"/>
        <v>0.64200000000000013</v>
      </c>
      <c r="G122" s="26">
        <v>2.14</v>
      </c>
      <c r="H122" s="29">
        <f t="shared" si="98"/>
        <v>0</v>
      </c>
      <c r="I122" s="29">
        <f t="shared" si="99"/>
        <v>0</v>
      </c>
      <c r="J122" s="23">
        <f t="shared" si="100"/>
        <v>0</v>
      </c>
      <c r="K122" s="36"/>
      <c r="L122" s="47"/>
    </row>
    <row r="123" spans="1:12" s="5" customFormat="1">
      <c r="A123" s="13" t="s">
        <v>200</v>
      </c>
      <c r="B123" s="58" t="s">
        <v>201</v>
      </c>
      <c r="C123" s="13" t="s">
        <v>122</v>
      </c>
      <c r="D123" s="63">
        <f>'Obra Civil'!D123-'B11'!I117</f>
        <v>0</v>
      </c>
      <c r="E123" s="29">
        <f t="shared" si="96"/>
        <v>2.0089999999999999</v>
      </c>
      <c r="F123" s="29">
        <f t="shared" si="97"/>
        <v>0.86100000000000021</v>
      </c>
      <c r="G123" s="26">
        <v>2.87</v>
      </c>
      <c r="H123" s="29">
        <f t="shared" si="98"/>
        <v>0</v>
      </c>
      <c r="I123" s="29">
        <f t="shared" si="99"/>
        <v>0</v>
      </c>
      <c r="J123" s="23">
        <f t="shared" si="100"/>
        <v>0</v>
      </c>
      <c r="K123" s="36">
        <v>55.6</v>
      </c>
      <c r="L123" s="47"/>
    </row>
    <row r="124" spans="1:12" s="5" customFormat="1">
      <c r="A124" s="13" t="s">
        <v>202</v>
      </c>
      <c r="B124" s="58" t="s">
        <v>203</v>
      </c>
      <c r="C124" s="13" t="s">
        <v>122</v>
      </c>
      <c r="D124" s="63">
        <f>'Obra Civil'!D124-'B11'!I118</f>
        <v>0</v>
      </c>
      <c r="E124" s="29">
        <f t="shared" si="96"/>
        <v>4.984</v>
      </c>
      <c r="F124" s="29">
        <f t="shared" si="97"/>
        <v>2.1360000000000001</v>
      </c>
      <c r="G124" s="26">
        <v>7.12</v>
      </c>
      <c r="H124" s="29">
        <f t="shared" si="98"/>
        <v>0</v>
      </c>
      <c r="I124" s="29">
        <f t="shared" si="99"/>
        <v>0</v>
      </c>
      <c r="J124" s="23">
        <f t="shared" si="100"/>
        <v>0</v>
      </c>
      <c r="K124" s="36">
        <v>81.96</v>
      </c>
      <c r="L124" s="47"/>
    </row>
    <row r="125" spans="1:12" s="5" customFormat="1">
      <c r="A125" s="13" t="s">
        <v>204</v>
      </c>
      <c r="B125" s="58" t="s">
        <v>205</v>
      </c>
      <c r="C125" s="13" t="s">
        <v>122</v>
      </c>
      <c r="D125" s="63">
        <f>'Obra Civil'!D125-'B11'!I119</f>
        <v>0</v>
      </c>
      <c r="E125" s="29">
        <f t="shared" si="96"/>
        <v>6.5519999999999996</v>
      </c>
      <c r="F125" s="29">
        <f t="shared" si="97"/>
        <v>2.8079999999999998</v>
      </c>
      <c r="G125" s="26">
        <v>9.36</v>
      </c>
      <c r="H125" s="29">
        <f t="shared" si="98"/>
        <v>0</v>
      </c>
      <c r="I125" s="29">
        <f t="shared" si="99"/>
        <v>0</v>
      </c>
      <c r="J125" s="23">
        <f t="shared" si="100"/>
        <v>0</v>
      </c>
      <c r="K125" s="36">
        <v>146.13</v>
      </c>
      <c r="L125" s="47"/>
    </row>
    <row r="126" spans="1:12" s="30" customFormat="1" ht="12.75" customHeight="1">
      <c r="A126" s="13" t="s">
        <v>206</v>
      </c>
      <c r="B126" s="58" t="s">
        <v>619</v>
      </c>
      <c r="C126" s="13" t="s">
        <v>122</v>
      </c>
      <c r="D126" s="63">
        <f>'Obra Civil'!D126-'B11'!I120</f>
        <v>0</v>
      </c>
      <c r="E126" s="29">
        <f t="shared" si="96"/>
        <v>8.6239999999999988</v>
      </c>
      <c r="F126" s="29">
        <f t="shared" si="97"/>
        <v>3.6960000000000015</v>
      </c>
      <c r="G126" s="23">
        <v>12.32</v>
      </c>
      <c r="H126" s="29">
        <f t="shared" si="98"/>
        <v>0</v>
      </c>
      <c r="I126" s="29">
        <f t="shared" si="99"/>
        <v>0</v>
      </c>
      <c r="J126" s="23">
        <f t="shared" si="100"/>
        <v>0</v>
      </c>
      <c r="K126" s="38"/>
      <c r="L126" s="48"/>
    </row>
    <row r="127" spans="1:12" s="5" customFormat="1" ht="12.75" customHeight="1">
      <c r="A127" s="13" t="s">
        <v>207</v>
      </c>
      <c r="B127" s="58" t="s">
        <v>208</v>
      </c>
      <c r="C127" s="13" t="s">
        <v>122</v>
      </c>
      <c r="D127" s="63">
        <f>'Obra Civil'!D127-'B11'!I121</f>
        <v>0</v>
      </c>
      <c r="E127" s="29">
        <f t="shared" si="96"/>
        <v>12.760999999999999</v>
      </c>
      <c r="F127" s="29">
        <f t="shared" si="97"/>
        <v>5.4690000000000012</v>
      </c>
      <c r="G127" s="26">
        <v>18.23</v>
      </c>
      <c r="H127" s="29">
        <f t="shared" si="98"/>
        <v>0</v>
      </c>
      <c r="I127" s="29">
        <f t="shared" si="99"/>
        <v>0</v>
      </c>
      <c r="J127" s="23">
        <f t="shared" si="100"/>
        <v>0</v>
      </c>
      <c r="K127" s="36"/>
      <c r="L127" s="47"/>
    </row>
    <row r="128" spans="1:12" s="5" customFormat="1">
      <c r="A128" s="13" t="s">
        <v>620</v>
      </c>
      <c r="B128" s="58" t="s">
        <v>621</v>
      </c>
      <c r="C128" s="13" t="s">
        <v>122</v>
      </c>
      <c r="D128" s="63">
        <f>'Obra Civil'!D128-'B11'!I122</f>
        <v>0</v>
      </c>
      <c r="E128" s="29">
        <f t="shared" si="96"/>
        <v>15.014999999999999</v>
      </c>
      <c r="F128" s="29">
        <f t="shared" si="97"/>
        <v>6.4350000000000005</v>
      </c>
      <c r="G128" s="23">
        <v>21.45</v>
      </c>
      <c r="H128" s="29">
        <f t="shared" si="98"/>
        <v>0</v>
      </c>
      <c r="I128" s="29">
        <f t="shared" si="99"/>
        <v>0</v>
      </c>
      <c r="J128" s="23">
        <f t="shared" si="100"/>
        <v>0</v>
      </c>
      <c r="K128" s="36"/>
      <c r="L128" s="47"/>
    </row>
    <row r="129" spans="1:12" s="5" customFormat="1">
      <c r="A129" s="13" t="s">
        <v>622</v>
      </c>
      <c r="B129" s="58" t="s">
        <v>623</v>
      </c>
      <c r="C129" s="12" t="s">
        <v>187</v>
      </c>
      <c r="D129" s="63">
        <f>'Obra Civil'!D129-'B11'!I123</f>
        <v>0</v>
      </c>
      <c r="E129" s="29">
        <f t="shared" si="96"/>
        <v>47.53</v>
      </c>
      <c r="F129" s="29">
        <f t="shared" si="97"/>
        <v>20.370000000000005</v>
      </c>
      <c r="G129" s="26">
        <v>67.900000000000006</v>
      </c>
      <c r="H129" s="29">
        <f t="shared" si="98"/>
        <v>0</v>
      </c>
      <c r="I129" s="29">
        <f t="shared" si="99"/>
        <v>0</v>
      </c>
      <c r="J129" s="23">
        <f t="shared" si="100"/>
        <v>0</v>
      </c>
      <c r="K129" s="36"/>
      <c r="L129" s="47"/>
    </row>
    <row r="130" spans="1:12" s="5" customFormat="1" ht="12.75" customHeight="1">
      <c r="A130" s="18" t="s">
        <v>209</v>
      </c>
      <c r="B130" s="61" t="s">
        <v>210</v>
      </c>
      <c r="C130" s="6"/>
      <c r="D130" s="6"/>
      <c r="E130" s="29"/>
      <c r="F130" s="29"/>
      <c r="G130" s="26"/>
      <c r="H130" s="24">
        <f>SUM(H131:H141)</f>
        <v>7869</v>
      </c>
      <c r="I130" s="24">
        <f t="shared" ref="I130:J130" si="101">SUM(I131:I141)</f>
        <v>2226.5</v>
      </c>
      <c r="J130" s="24">
        <f t="shared" si="101"/>
        <v>10095.5</v>
      </c>
      <c r="K130" s="36"/>
      <c r="L130" s="47"/>
    </row>
    <row r="131" spans="1:12" s="5" customFormat="1" ht="38.25">
      <c r="A131" s="18"/>
      <c r="B131" s="58" t="s">
        <v>211</v>
      </c>
      <c r="C131" s="12"/>
      <c r="D131" s="63"/>
      <c r="E131" s="29">
        <f t="shared" ref="E131:E138" si="102">G131*70%</f>
        <v>70</v>
      </c>
      <c r="F131" s="29">
        <f t="shared" ref="F131:F138" si="103">G131-E131</f>
        <v>30</v>
      </c>
      <c r="G131" s="23">
        <v>100</v>
      </c>
      <c r="H131" s="29">
        <f t="shared" ref="H131:H141" si="104">D131*E131</f>
        <v>0</v>
      </c>
      <c r="I131" s="29">
        <f t="shared" ref="I131:I141" si="105">D131*F131</f>
        <v>0</v>
      </c>
      <c r="J131" s="23">
        <f t="shared" ref="J131:J141" si="106">H131+I131</f>
        <v>0</v>
      </c>
      <c r="K131" s="36"/>
      <c r="L131" s="47"/>
    </row>
    <row r="132" spans="1:12" s="5" customFormat="1">
      <c r="A132" s="13" t="s">
        <v>212</v>
      </c>
      <c r="B132" s="58" t="s">
        <v>213</v>
      </c>
      <c r="C132" s="13" t="s">
        <v>122</v>
      </c>
      <c r="D132" s="63">
        <f>'Obra Civil'!D132-'B11'!I126</f>
        <v>0</v>
      </c>
      <c r="E132" s="29">
        <f t="shared" si="102"/>
        <v>1.0639999999999998</v>
      </c>
      <c r="F132" s="29">
        <f t="shared" si="103"/>
        <v>0.45600000000000018</v>
      </c>
      <c r="G132" s="115">
        <v>1.52</v>
      </c>
      <c r="H132" s="29">
        <f t="shared" si="104"/>
        <v>0</v>
      </c>
      <c r="I132" s="29">
        <f t="shared" si="105"/>
        <v>0</v>
      </c>
      <c r="J132" s="23">
        <f t="shared" si="106"/>
        <v>0</v>
      </c>
      <c r="K132" s="36"/>
      <c r="L132" s="47"/>
    </row>
    <row r="133" spans="1:12" s="5" customFormat="1" ht="14.25" customHeight="1">
      <c r="A133" s="195" t="s">
        <v>214</v>
      </c>
      <c r="B133" s="196" t="s">
        <v>215</v>
      </c>
      <c r="C133" s="195" t="s">
        <v>122</v>
      </c>
      <c r="D133" s="212">
        <f>'Obra Civil'!D133-'B11'!I127</f>
        <v>350</v>
      </c>
      <c r="E133" s="198">
        <v>1.5</v>
      </c>
      <c r="F133" s="198">
        <v>0.65</v>
      </c>
      <c r="G133" s="213">
        <f>E133+F133</f>
        <v>2.15</v>
      </c>
      <c r="H133" s="198">
        <f t="shared" si="104"/>
        <v>525</v>
      </c>
      <c r="I133" s="198">
        <f t="shared" si="105"/>
        <v>227.5</v>
      </c>
      <c r="J133" s="199">
        <f t="shared" si="106"/>
        <v>752.5</v>
      </c>
      <c r="K133" s="36"/>
      <c r="L133" s="47"/>
    </row>
    <row r="134" spans="1:12" s="5" customFormat="1" ht="12.75" customHeight="1">
      <c r="A134" s="195" t="s">
        <v>216</v>
      </c>
      <c r="B134" s="196" t="s">
        <v>217</v>
      </c>
      <c r="C134" s="195" t="s">
        <v>122</v>
      </c>
      <c r="D134" s="212">
        <f>'Obra Civil'!D134-'B11'!I128</f>
        <v>200</v>
      </c>
      <c r="E134" s="198">
        <v>2.2000000000000002</v>
      </c>
      <c r="F134" s="198">
        <v>1</v>
      </c>
      <c r="G134" s="213">
        <v>3.04</v>
      </c>
      <c r="H134" s="198">
        <f t="shared" si="104"/>
        <v>440.00000000000006</v>
      </c>
      <c r="I134" s="198">
        <f t="shared" si="105"/>
        <v>200</v>
      </c>
      <c r="J134" s="199">
        <f t="shared" si="106"/>
        <v>640</v>
      </c>
      <c r="K134" s="36"/>
      <c r="L134" s="47"/>
    </row>
    <row r="135" spans="1:12" s="5" customFormat="1" ht="12.75" customHeight="1">
      <c r="A135" s="13" t="s">
        <v>218</v>
      </c>
      <c r="B135" s="58" t="s">
        <v>219</v>
      </c>
      <c r="C135" s="13" t="s">
        <v>122</v>
      </c>
      <c r="D135" s="63">
        <f>'Obra Civil'!D135-'B11'!I129</f>
        <v>0</v>
      </c>
      <c r="E135" s="29">
        <f t="shared" si="102"/>
        <v>2.8770000000000002</v>
      </c>
      <c r="F135" s="29">
        <f t="shared" si="103"/>
        <v>1.2330000000000001</v>
      </c>
      <c r="G135" s="26">
        <v>4.1100000000000003</v>
      </c>
      <c r="H135" s="29">
        <f t="shared" si="104"/>
        <v>0</v>
      </c>
      <c r="I135" s="29">
        <f t="shared" si="105"/>
        <v>0</v>
      </c>
      <c r="J135" s="23">
        <f t="shared" si="106"/>
        <v>0</v>
      </c>
      <c r="K135" s="36"/>
      <c r="L135" s="47"/>
    </row>
    <row r="136" spans="1:12" s="5" customFormat="1" ht="12.75" customHeight="1">
      <c r="A136" s="195" t="s">
        <v>220</v>
      </c>
      <c r="B136" s="196" t="s">
        <v>221</v>
      </c>
      <c r="C136" s="195" t="s">
        <v>122</v>
      </c>
      <c r="D136" s="212">
        <f>'Obra Civil'!D136-'B11'!I130</f>
        <v>52</v>
      </c>
      <c r="E136" s="198">
        <v>7</v>
      </c>
      <c r="F136" s="198">
        <v>2</v>
      </c>
      <c r="G136" s="213">
        <f>E136+F136</f>
        <v>9</v>
      </c>
      <c r="H136" s="198">
        <f t="shared" si="104"/>
        <v>364</v>
      </c>
      <c r="I136" s="198">
        <f t="shared" si="105"/>
        <v>104</v>
      </c>
      <c r="J136" s="199">
        <f t="shared" si="106"/>
        <v>468</v>
      </c>
      <c r="K136" s="36"/>
      <c r="L136" s="47"/>
    </row>
    <row r="137" spans="1:12" s="5" customFormat="1">
      <c r="A137" s="13" t="s">
        <v>222</v>
      </c>
      <c r="B137" s="58" t="s">
        <v>223</v>
      </c>
      <c r="C137" s="13" t="s">
        <v>122</v>
      </c>
      <c r="D137" s="63">
        <f>'Obra Civil'!D137-'B11'!I131</f>
        <v>0</v>
      </c>
      <c r="E137" s="29">
        <f t="shared" si="102"/>
        <v>5.2149999999999999</v>
      </c>
      <c r="F137" s="29">
        <f t="shared" si="103"/>
        <v>2.2350000000000003</v>
      </c>
      <c r="G137" s="26">
        <v>7.45</v>
      </c>
      <c r="H137" s="29">
        <f t="shared" si="104"/>
        <v>0</v>
      </c>
      <c r="I137" s="29">
        <f t="shared" si="105"/>
        <v>0</v>
      </c>
      <c r="J137" s="23">
        <f t="shared" si="106"/>
        <v>0</v>
      </c>
      <c r="K137" s="36">
        <v>810</v>
      </c>
      <c r="L137" s="47"/>
    </row>
    <row r="138" spans="1:12" s="5" customFormat="1" ht="12.75" customHeight="1">
      <c r="A138" s="13" t="s">
        <v>224</v>
      </c>
      <c r="B138" s="58" t="s">
        <v>225</v>
      </c>
      <c r="C138" s="13" t="s">
        <v>122</v>
      </c>
      <c r="D138" s="63">
        <f>'Obra Civil'!D138-'B11'!I132</f>
        <v>0</v>
      </c>
      <c r="E138" s="29">
        <f t="shared" si="102"/>
        <v>7.6439999999999992</v>
      </c>
      <c r="F138" s="29">
        <f t="shared" si="103"/>
        <v>3.2760000000000007</v>
      </c>
      <c r="G138" s="26">
        <v>10.92</v>
      </c>
      <c r="H138" s="29">
        <f t="shared" si="104"/>
        <v>0</v>
      </c>
      <c r="I138" s="29">
        <f t="shared" si="105"/>
        <v>0</v>
      </c>
      <c r="J138" s="23">
        <f t="shared" si="106"/>
        <v>0</v>
      </c>
      <c r="K138" s="36">
        <v>38.549999999999997</v>
      </c>
      <c r="L138" s="47"/>
    </row>
    <row r="139" spans="1:12" s="5" customFormat="1" ht="12.75" customHeight="1">
      <c r="A139" s="195" t="s">
        <v>226</v>
      </c>
      <c r="B139" s="196" t="s">
        <v>624</v>
      </c>
      <c r="C139" s="195" t="s">
        <v>122</v>
      </c>
      <c r="D139" s="212">
        <f>'Obra Civil'!D139-'B11'!I133</f>
        <v>63</v>
      </c>
      <c r="E139" s="198">
        <v>20</v>
      </c>
      <c r="F139" s="198">
        <v>5</v>
      </c>
      <c r="G139" s="199">
        <f>E139+F139</f>
        <v>25</v>
      </c>
      <c r="H139" s="198">
        <f t="shared" si="104"/>
        <v>1260</v>
      </c>
      <c r="I139" s="198">
        <f t="shared" si="105"/>
        <v>315</v>
      </c>
      <c r="J139" s="199">
        <f t="shared" si="106"/>
        <v>1575</v>
      </c>
      <c r="K139" s="36">
        <v>45.94</v>
      </c>
      <c r="L139" s="47"/>
    </row>
    <row r="140" spans="1:12" s="5" customFormat="1" ht="12.75" customHeight="1">
      <c r="A140" s="195" t="s">
        <v>625</v>
      </c>
      <c r="B140" s="196" t="s">
        <v>626</v>
      </c>
      <c r="C140" s="195" t="s">
        <v>122</v>
      </c>
      <c r="D140" s="212">
        <f>'Obra Civil'!D140-'B11'!I134</f>
        <v>20</v>
      </c>
      <c r="E140" s="198">
        <v>36</v>
      </c>
      <c r="F140" s="198">
        <v>9</v>
      </c>
      <c r="G140" s="199">
        <f>E140+F140</f>
        <v>45</v>
      </c>
      <c r="H140" s="198">
        <f t="shared" si="104"/>
        <v>720</v>
      </c>
      <c r="I140" s="198">
        <f t="shared" si="105"/>
        <v>180</v>
      </c>
      <c r="J140" s="199">
        <f t="shared" si="106"/>
        <v>900</v>
      </c>
      <c r="K140" s="36"/>
      <c r="L140" s="47"/>
    </row>
    <row r="141" spans="1:12" s="5" customFormat="1">
      <c r="A141" s="195" t="s">
        <v>627</v>
      </c>
      <c r="B141" s="196" t="s">
        <v>628</v>
      </c>
      <c r="C141" s="195" t="s">
        <v>122</v>
      </c>
      <c r="D141" s="212">
        <f>'Obra Civil'!D141-'B11'!I135</f>
        <v>80</v>
      </c>
      <c r="E141" s="198">
        <v>57</v>
      </c>
      <c r="F141" s="198">
        <v>15</v>
      </c>
      <c r="G141" s="199">
        <f>E141+F141</f>
        <v>72</v>
      </c>
      <c r="H141" s="198">
        <f t="shared" si="104"/>
        <v>4560</v>
      </c>
      <c r="I141" s="198">
        <f t="shared" si="105"/>
        <v>1200</v>
      </c>
      <c r="J141" s="199">
        <f t="shared" si="106"/>
        <v>5760</v>
      </c>
      <c r="K141" s="36">
        <v>841.5</v>
      </c>
      <c r="L141" s="47"/>
    </row>
    <row r="142" spans="1:12" s="5" customFormat="1">
      <c r="A142" s="18" t="s">
        <v>227</v>
      </c>
      <c r="B142" s="61" t="s">
        <v>228</v>
      </c>
      <c r="C142" s="58"/>
      <c r="D142" s="58"/>
      <c r="E142" s="29"/>
      <c r="F142" s="29"/>
      <c r="G142" s="26"/>
      <c r="H142" s="24">
        <f>SUM(H143:H154)</f>
        <v>4147</v>
      </c>
      <c r="I142" s="24">
        <f t="shared" ref="I142:J142" si="107">SUM(I143:I154)</f>
        <v>1689</v>
      </c>
      <c r="J142" s="24">
        <f t="shared" si="107"/>
        <v>5836</v>
      </c>
      <c r="K142" s="36">
        <v>19.690000000000001</v>
      </c>
      <c r="L142" s="47"/>
    </row>
    <row r="143" spans="1:12" s="5" customFormat="1">
      <c r="A143" s="195" t="s">
        <v>229</v>
      </c>
      <c r="B143" s="196" t="s">
        <v>230</v>
      </c>
      <c r="C143" s="195" t="s">
        <v>187</v>
      </c>
      <c r="D143" s="212">
        <f>'Obra Civil'!D143-'B11'!I137</f>
        <v>70</v>
      </c>
      <c r="E143" s="198">
        <v>9</v>
      </c>
      <c r="F143" s="198">
        <v>4.2</v>
      </c>
      <c r="G143" s="213">
        <f>E143+F143</f>
        <v>13.2</v>
      </c>
      <c r="H143" s="198">
        <f t="shared" ref="H143:H154" si="108">D143*E143</f>
        <v>630</v>
      </c>
      <c r="I143" s="198">
        <f t="shared" ref="I143:I154" si="109">D143*F143</f>
        <v>294</v>
      </c>
      <c r="J143" s="199">
        <f t="shared" ref="J143:J154" si="110">H143+I143</f>
        <v>924</v>
      </c>
      <c r="K143" s="36">
        <v>436.5</v>
      </c>
      <c r="L143" s="47"/>
    </row>
    <row r="144" spans="1:12" s="5" customFormat="1">
      <c r="A144" s="195" t="s">
        <v>231</v>
      </c>
      <c r="B144" s="196" t="s">
        <v>232</v>
      </c>
      <c r="C144" s="195" t="s">
        <v>187</v>
      </c>
      <c r="D144" s="212">
        <f>'Obra Civil'!D144-'B11'!I138</f>
        <v>10</v>
      </c>
      <c r="E144" s="198">
        <v>25</v>
      </c>
      <c r="F144" s="198">
        <v>8</v>
      </c>
      <c r="G144" s="213">
        <f t="shared" ref="G144:G151" si="111">E144+F144</f>
        <v>33</v>
      </c>
      <c r="H144" s="198">
        <f t="shared" si="108"/>
        <v>250</v>
      </c>
      <c r="I144" s="198">
        <f t="shared" si="109"/>
        <v>80</v>
      </c>
      <c r="J144" s="199">
        <f t="shared" si="110"/>
        <v>330</v>
      </c>
      <c r="K144" s="36">
        <v>873</v>
      </c>
      <c r="L144" s="47"/>
    </row>
    <row r="145" spans="1:12" s="5" customFormat="1" ht="12" customHeight="1">
      <c r="A145" s="195" t="s">
        <v>233</v>
      </c>
      <c r="B145" s="196" t="s">
        <v>234</v>
      </c>
      <c r="C145" s="195" t="s">
        <v>187</v>
      </c>
      <c r="D145" s="212">
        <f>'Obra Civil'!D145-'B11'!I139</f>
        <v>30</v>
      </c>
      <c r="E145" s="198">
        <v>5.5</v>
      </c>
      <c r="F145" s="198">
        <v>2</v>
      </c>
      <c r="G145" s="213">
        <f t="shared" si="111"/>
        <v>7.5</v>
      </c>
      <c r="H145" s="198">
        <f t="shared" si="108"/>
        <v>165</v>
      </c>
      <c r="I145" s="198">
        <f t="shared" si="109"/>
        <v>60</v>
      </c>
      <c r="J145" s="199">
        <f t="shared" si="110"/>
        <v>225</v>
      </c>
      <c r="K145" s="36"/>
      <c r="L145" s="47"/>
    </row>
    <row r="146" spans="1:12" s="5" customFormat="1" ht="12.75" customHeight="1">
      <c r="A146" s="195" t="s">
        <v>235</v>
      </c>
      <c r="B146" s="196" t="s">
        <v>236</v>
      </c>
      <c r="C146" s="195" t="s">
        <v>187</v>
      </c>
      <c r="D146" s="212">
        <f>'Obra Civil'!D146-'B11'!I140</f>
        <v>1</v>
      </c>
      <c r="E146" s="198">
        <v>7</v>
      </c>
      <c r="F146" s="198">
        <v>3</v>
      </c>
      <c r="G146" s="213">
        <f t="shared" si="111"/>
        <v>10</v>
      </c>
      <c r="H146" s="198">
        <f t="shared" si="108"/>
        <v>7</v>
      </c>
      <c r="I146" s="198">
        <f t="shared" si="109"/>
        <v>3</v>
      </c>
      <c r="J146" s="199">
        <f t="shared" si="110"/>
        <v>10</v>
      </c>
      <c r="K146" s="36">
        <v>405</v>
      </c>
      <c r="L146" s="47"/>
    </row>
    <row r="147" spans="1:12" s="5" customFormat="1" ht="12.75" customHeight="1">
      <c r="A147" s="195" t="s">
        <v>237</v>
      </c>
      <c r="B147" s="196" t="s">
        <v>238</v>
      </c>
      <c r="C147" s="195" t="s">
        <v>187</v>
      </c>
      <c r="D147" s="212">
        <f>'Obra Civil'!D147-'B11'!I141</f>
        <v>1</v>
      </c>
      <c r="E147" s="198">
        <v>9</v>
      </c>
      <c r="F147" s="198">
        <v>4</v>
      </c>
      <c r="G147" s="213">
        <f t="shared" si="111"/>
        <v>13</v>
      </c>
      <c r="H147" s="198">
        <f t="shared" si="108"/>
        <v>9</v>
      </c>
      <c r="I147" s="198">
        <f t="shared" si="109"/>
        <v>4</v>
      </c>
      <c r="J147" s="199">
        <f t="shared" si="110"/>
        <v>13</v>
      </c>
      <c r="K147" s="36"/>
      <c r="L147" s="47"/>
    </row>
    <row r="148" spans="1:12" s="5" customFormat="1" ht="12.75" customHeight="1">
      <c r="A148" s="195" t="s">
        <v>239</v>
      </c>
      <c r="B148" s="196" t="s">
        <v>240</v>
      </c>
      <c r="C148" s="195" t="s">
        <v>187</v>
      </c>
      <c r="D148" s="212">
        <f>'Obra Civil'!D148-'B11'!I142</f>
        <v>28</v>
      </c>
      <c r="E148" s="198">
        <v>78</v>
      </c>
      <c r="F148" s="198">
        <v>30</v>
      </c>
      <c r="G148" s="213">
        <f t="shared" si="111"/>
        <v>108</v>
      </c>
      <c r="H148" s="198">
        <f t="shared" si="108"/>
        <v>2184</v>
      </c>
      <c r="I148" s="198">
        <f t="shared" si="109"/>
        <v>840</v>
      </c>
      <c r="J148" s="199">
        <f t="shared" si="110"/>
        <v>3024</v>
      </c>
      <c r="K148" s="36"/>
      <c r="L148" s="47"/>
    </row>
    <row r="149" spans="1:12" s="5" customFormat="1">
      <c r="A149" s="195" t="s">
        <v>241</v>
      </c>
      <c r="B149" s="196" t="s">
        <v>242</v>
      </c>
      <c r="C149" s="195" t="s">
        <v>187</v>
      </c>
      <c r="D149" s="212">
        <f>'Obra Civil'!D149-'B11'!I143</f>
        <v>8</v>
      </c>
      <c r="E149" s="198">
        <v>70</v>
      </c>
      <c r="F149" s="198">
        <v>30</v>
      </c>
      <c r="G149" s="213">
        <f t="shared" si="111"/>
        <v>100</v>
      </c>
      <c r="H149" s="198">
        <f t="shared" si="108"/>
        <v>560</v>
      </c>
      <c r="I149" s="198">
        <f t="shared" si="109"/>
        <v>240</v>
      </c>
      <c r="J149" s="199">
        <f t="shared" si="110"/>
        <v>800</v>
      </c>
      <c r="K149" s="36"/>
      <c r="L149" s="47"/>
    </row>
    <row r="150" spans="1:12" s="5" customFormat="1" ht="12.75" customHeight="1">
      <c r="A150" s="195" t="s">
        <v>243</v>
      </c>
      <c r="B150" s="196" t="s">
        <v>244</v>
      </c>
      <c r="C150" s="195" t="s">
        <v>187</v>
      </c>
      <c r="D150" s="212">
        <f>'Obra Civil'!D150-'B11'!I144</f>
        <v>6</v>
      </c>
      <c r="E150" s="198">
        <v>17</v>
      </c>
      <c r="F150" s="198">
        <v>8</v>
      </c>
      <c r="G150" s="213">
        <f t="shared" si="111"/>
        <v>25</v>
      </c>
      <c r="H150" s="198">
        <f t="shared" si="108"/>
        <v>102</v>
      </c>
      <c r="I150" s="198">
        <f t="shared" si="109"/>
        <v>48</v>
      </c>
      <c r="J150" s="199">
        <f t="shared" si="110"/>
        <v>150</v>
      </c>
      <c r="K150" s="36"/>
      <c r="L150" s="47"/>
    </row>
    <row r="151" spans="1:12" s="5" customFormat="1" ht="12.75" customHeight="1">
      <c r="A151" s="195" t="s">
        <v>245</v>
      </c>
      <c r="B151" s="196" t="s">
        <v>246</v>
      </c>
      <c r="C151" s="195" t="s">
        <v>187</v>
      </c>
      <c r="D151" s="212">
        <f>'Obra Civil'!D151-'B11'!I145</f>
        <v>12</v>
      </c>
      <c r="E151" s="198">
        <v>20</v>
      </c>
      <c r="F151" s="198">
        <v>10</v>
      </c>
      <c r="G151" s="213">
        <f t="shared" si="111"/>
        <v>30</v>
      </c>
      <c r="H151" s="198">
        <f t="shared" si="108"/>
        <v>240</v>
      </c>
      <c r="I151" s="198">
        <f t="shared" si="109"/>
        <v>120</v>
      </c>
      <c r="J151" s="199">
        <f t="shared" si="110"/>
        <v>360</v>
      </c>
      <c r="K151" s="36">
        <v>355.5</v>
      </c>
      <c r="L151" s="47"/>
    </row>
    <row r="152" spans="1:12" s="5" customFormat="1" ht="12.75" customHeight="1">
      <c r="A152" s="13" t="s">
        <v>247</v>
      </c>
      <c r="B152" s="58" t="s">
        <v>248</v>
      </c>
      <c r="C152" s="12" t="s">
        <v>187</v>
      </c>
      <c r="D152" s="63">
        <f>'Obra Civil'!D152-'B11'!I146</f>
        <v>0</v>
      </c>
      <c r="E152" s="29">
        <f t="shared" ref="E152:E154" si="112">G152*70%</f>
        <v>1.2529999999999999</v>
      </c>
      <c r="F152" s="29">
        <f t="shared" ref="F152:F154" si="113">G152-E152</f>
        <v>0.53700000000000014</v>
      </c>
      <c r="G152" s="26">
        <v>1.79</v>
      </c>
      <c r="H152" s="29">
        <f t="shared" si="108"/>
        <v>0</v>
      </c>
      <c r="I152" s="29">
        <f t="shared" si="109"/>
        <v>0</v>
      </c>
      <c r="J152" s="23">
        <f t="shared" si="110"/>
        <v>0</v>
      </c>
      <c r="K152" s="36"/>
      <c r="L152" s="47"/>
    </row>
    <row r="153" spans="1:12" s="5" customFormat="1" ht="12.75" customHeight="1">
      <c r="A153" s="13" t="s">
        <v>249</v>
      </c>
      <c r="B153" s="58" t="s">
        <v>250</v>
      </c>
      <c r="C153" s="12" t="s">
        <v>187</v>
      </c>
      <c r="D153" s="63">
        <f>'Obra Civil'!D153-'B11'!I147</f>
        <v>0</v>
      </c>
      <c r="E153" s="29">
        <f t="shared" si="112"/>
        <v>0.78400000000000003</v>
      </c>
      <c r="F153" s="29">
        <f t="shared" si="113"/>
        <v>0.33600000000000008</v>
      </c>
      <c r="G153" s="26">
        <v>1.1200000000000001</v>
      </c>
      <c r="H153" s="29">
        <f t="shared" si="108"/>
        <v>0</v>
      </c>
      <c r="I153" s="29">
        <f t="shared" si="109"/>
        <v>0</v>
      </c>
      <c r="J153" s="23">
        <f t="shared" si="110"/>
        <v>0</v>
      </c>
      <c r="K153" s="36"/>
      <c r="L153" s="47"/>
    </row>
    <row r="154" spans="1:12" s="30" customFormat="1" ht="12.75" customHeight="1">
      <c r="A154" s="13" t="s">
        <v>251</v>
      </c>
      <c r="B154" s="58" t="s">
        <v>252</v>
      </c>
      <c r="C154" s="12" t="s">
        <v>187</v>
      </c>
      <c r="D154" s="63">
        <f>'Obra Civil'!D154-'B11'!I148</f>
        <v>0</v>
      </c>
      <c r="E154" s="29">
        <f t="shared" si="112"/>
        <v>1.4279999999999999</v>
      </c>
      <c r="F154" s="29">
        <f t="shared" si="113"/>
        <v>0.6120000000000001</v>
      </c>
      <c r="G154" s="26">
        <v>2.04</v>
      </c>
      <c r="H154" s="29">
        <f t="shared" si="108"/>
        <v>0</v>
      </c>
      <c r="I154" s="29">
        <f t="shared" si="109"/>
        <v>0</v>
      </c>
      <c r="J154" s="23">
        <f t="shared" si="110"/>
        <v>0</v>
      </c>
      <c r="K154" s="38"/>
      <c r="L154" s="48"/>
    </row>
    <row r="155" spans="1:12" s="5" customFormat="1" ht="12.75" customHeight="1">
      <c r="A155" s="15" t="s">
        <v>253</v>
      </c>
      <c r="B155" s="20" t="s">
        <v>254</v>
      </c>
      <c r="C155" s="21"/>
      <c r="D155" s="62"/>
      <c r="E155" s="29"/>
      <c r="F155" s="29"/>
      <c r="G155" s="29"/>
      <c r="H155" s="24">
        <f>H156+H165+H169+H174+H177+H183</f>
        <v>5257.4</v>
      </c>
      <c r="I155" s="24">
        <f t="shared" ref="I155:J155" si="114">I156+I165+I169+I174+I177+I183</f>
        <v>2313.6</v>
      </c>
      <c r="J155" s="24">
        <f t="shared" si="114"/>
        <v>7571</v>
      </c>
      <c r="K155" s="36"/>
      <c r="L155" s="47"/>
    </row>
    <row r="156" spans="1:12" s="5" customFormat="1" ht="12.75" customHeight="1">
      <c r="A156" s="15" t="s">
        <v>255</v>
      </c>
      <c r="B156" s="61" t="s">
        <v>256</v>
      </c>
      <c r="C156" s="6"/>
      <c r="D156" s="6"/>
      <c r="E156" s="29"/>
      <c r="F156" s="29"/>
      <c r="G156" s="29"/>
      <c r="H156" s="24">
        <f>SUM(H157:H164)</f>
        <v>2253</v>
      </c>
      <c r="I156" s="24">
        <f t="shared" ref="I156:J156" si="115">SUM(I157:I164)</f>
        <v>953</v>
      </c>
      <c r="J156" s="24">
        <f t="shared" si="115"/>
        <v>3206</v>
      </c>
      <c r="K156" s="36">
        <v>1471.63</v>
      </c>
      <c r="L156" s="47"/>
    </row>
    <row r="157" spans="1:12" s="5" customFormat="1" ht="12.75" customHeight="1">
      <c r="A157" s="211" t="s">
        <v>257</v>
      </c>
      <c r="B157" s="214" t="s">
        <v>258</v>
      </c>
      <c r="C157" s="211" t="s">
        <v>259</v>
      </c>
      <c r="D157" s="197">
        <f>'Obra Civil'!D157-'B11'!I151</f>
        <v>2</v>
      </c>
      <c r="E157" s="198">
        <v>380</v>
      </c>
      <c r="F157" s="198">
        <v>160</v>
      </c>
      <c r="G157" s="213">
        <f>E157+F157</f>
        <v>540</v>
      </c>
      <c r="H157" s="198">
        <f t="shared" ref="H157:H164" si="116">D157*E157</f>
        <v>760</v>
      </c>
      <c r="I157" s="198">
        <f t="shared" ref="I157:I164" si="117">D157*F157</f>
        <v>320</v>
      </c>
      <c r="J157" s="199">
        <f t="shared" ref="J157:J164" si="118">H157+I157</f>
        <v>1080</v>
      </c>
      <c r="K157" s="36"/>
      <c r="L157" s="47"/>
    </row>
    <row r="158" spans="1:12" s="5" customFormat="1" ht="12.75" customHeight="1">
      <c r="A158" s="211" t="s">
        <v>260</v>
      </c>
      <c r="B158" s="214" t="s">
        <v>261</v>
      </c>
      <c r="C158" s="211" t="s">
        <v>259</v>
      </c>
      <c r="D158" s="197">
        <f>'Obra Civil'!D158-'B11'!I152</f>
        <v>2</v>
      </c>
      <c r="E158" s="198">
        <v>530</v>
      </c>
      <c r="F158" s="198">
        <v>220</v>
      </c>
      <c r="G158" s="213">
        <f t="shared" ref="G158:G164" si="119">E158+F158</f>
        <v>750</v>
      </c>
      <c r="H158" s="198">
        <f t="shared" si="116"/>
        <v>1060</v>
      </c>
      <c r="I158" s="198">
        <f t="shared" si="117"/>
        <v>440</v>
      </c>
      <c r="J158" s="199">
        <f t="shared" si="118"/>
        <v>1500</v>
      </c>
      <c r="K158" s="36"/>
      <c r="L158" s="47"/>
    </row>
    <row r="159" spans="1:12" s="5" customFormat="1" ht="12.75" customHeight="1">
      <c r="A159" s="211" t="s">
        <v>262</v>
      </c>
      <c r="B159" s="214" t="s">
        <v>263</v>
      </c>
      <c r="C159" s="211" t="s">
        <v>259</v>
      </c>
      <c r="D159" s="197">
        <f>'Obra Civil'!D159-'B11'!I153</f>
        <v>1</v>
      </c>
      <c r="E159" s="198">
        <v>220</v>
      </c>
      <c r="F159" s="198">
        <v>100</v>
      </c>
      <c r="G159" s="213">
        <f t="shared" si="119"/>
        <v>320</v>
      </c>
      <c r="H159" s="198">
        <f t="shared" si="116"/>
        <v>220</v>
      </c>
      <c r="I159" s="198">
        <f t="shared" si="117"/>
        <v>100</v>
      </c>
      <c r="J159" s="199">
        <f t="shared" si="118"/>
        <v>320</v>
      </c>
      <c r="K159" s="36"/>
      <c r="L159" s="47"/>
    </row>
    <row r="160" spans="1:12" s="5" customFormat="1" ht="12.75" customHeight="1">
      <c r="A160" s="211" t="s">
        <v>264</v>
      </c>
      <c r="B160" s="214" t="s">
        <v>265</v>
      </c>
      <c r="C160" s="211" t="s">
        <v>259</v>
      </c>
      <c r="D160" s="197">
        <f>'Obra Civil'!D160-'B11'!I154</f>
        <v>4</v>
      </c>
      <c r="E160" s="198">
        <v>17</v>
      </c>
      <c r="F160" s="198">
        <v>7</v>
      </c>
      <c r="G160" s="213">
        <f t="shared" si="119"/>
        <v>24</v>
      </c>
      <c r="H160" s="198">
        <f t="shared" si="116"/>
        <v>68</v>
      </c>
      <c r="I160" s="198">
        <f t="shared" si="117"/>
        <v>28</v>
      </c>
      <c r="J160" s="199">
        <f t="shared" si="118"/>
        <v>96</v>
      </c>
      <c r="K160" s="36"/>
      <c r="L160" s="47"/>
    </row>
    <row r="161" spans="1:12" s="5" customFormat="1" ht="12.75" customHeight="1">
      <c r="A161" s="211" t="s">
        <v>266</v>
      </c>
      <c r="B161" s="214" t="s">
        <v>267</v>
      </c>
      <c r="C161" s="211" t="s">
        <v>259</v>
      </c>
      <c r="D161" s="197">
        <f>'Obra Civil'!D161-'B11'!I155</f>
        <v>4</v>
      </c>
      <c r="E161" s="198">
        <v>14</v>
      </c>
      <c r="F161" s="198">
        <v>6</v>
      </c>
      <c r="G161" s="213">
        <f t="shared" si="119"/>
        <v>20</v>
      </c>
      <c r="H161" s="198">
        <f t="shared" si="116"/>
        <v>56</v>
      </c>
      <c r="I161" s="198">
        <f t="shared" si="117"/>
        <v>24</v>
      </c>
      <c r="J161" s="199">
        <f t="shared" si="118"/>
        <v>80</v>
      </c>
      <c r="K161" s="36"/>
      <c r="L161" s="47"/>
    </row>
    <row r="162" spans="1:12" s="5" customFormat="1" ht="12.75" customHeight="1">
      <c r="A162" s="211" t="s">
        <v>268</v>
      </c>
      <c r="B162" s="214" t="s">
        <v>269</v>
      </c>
      <c r="C162" s="211" t="s">
        <v>259</v>
      </c>
      <c r="D162" s="197">
        <f>'Obra Civil'!D162-'B11'!I156</f>
        <v>4</v>
      </c>
      <c r="E162" s="198">
        <v>7</v>
      </c>
      <c r="F162" s="198">
        <v>4</v>
      </c>
      <c r="G162" s="213">
        <f t="shared" si="119"/>
        <v>11</v>
      </c>
      <c r="H162" s="198">
        <f t="shared" si="116"/>
        <v>28</v>
      </c>
      <c r="I162" s="198">
        <f t="shared" si="117"/>
        <v>16</v>
      </c>
      <c r="J162" s="199">
        <f t="shared" si="118"/>
        <v>44</v>
      </c>
      <c r="K162" s="36"/>
      <c r="L162" s="47"/>
    </row>
    <row r="163" spans="1:12" s="5" customFormat="1" ht="12.75" customHeight="1">
      <c r="A163" s="211" t="s">
        <v>270</v>
      </c>
      <c r="B163" s="214" t="s">
        <v>271</v>
      </c>
      <c r="C163" s="211" t="s">
        <v>259</v>
      </c>
      <c r="D163" s="197">
        <f>'Obra Civil'!D163-'B11'!I157</f>
        <v>2</v>
      </c>
      <c r="E163" s="198">
        <v>12</v>
      </c>
      <c r="F163" s="198">
        <v>5</v>
      </c>
      <c r="G163" s="213">
        <f t="shared" si="119"/>
        <v>17</v>
      </c>
      <c r="H163" s="198">
        <f t="shared" si="116"/>
        <v>24</v>
      </c>
      <c r="I163" s="198">
        <f t="shared" si="117"/>
        <v>10</v>
      </c>
      <c r="J163" s="199">
        <f t="shared" si="118"/>
        <v>34</v>
      </c>
      <c r="K163" s="36"/>
      <c r="L163" s="47"/>
    </row>
    <row r="164" spans="1:12" s="5" customFormat="1" ht="12.75" customHeight="1">
      <c r="A164" s="211" t="s">
        <v>272</v>
      </c>
      <c r="B164" s="214" t="s">
        <v>273</v>
      </c>
      <c r="C164" s="211" t="s">
        <v>259</v>
      </c>
      <c r="D164" s="197">
        <f>'Obra Civil'!D164-'B11'!I158</f>
        <v>1</v>
      </c>
      <c r="E164" s="198">
        <v>37</v>
      </c>
      <c r="F164" s="198">
        <v>15</v>
      </c>
      <c r="G164" s="213">
        <f t="shared" si="119"/>
        <v>52</v>
      </c>
      <c r="H164" s="198">
        <f t="shared" si="116"/>
        <v>37</v>
      </c>
      <c r="I164" s="198">
        <f t="shared" si="117"/>
        <v>15</v>
      </c>
      <c r="J164" s="199">
        <f t="shared" si="118"/>
        <v>52</v>
      </c>
      <c r="K164" s="36"/>
      <c r="L164" s="47"/>
    </row>
    <row r="165" spans="1:12" s="5" customFormat="1" ht="12.75" customHeight="1">
      <c r="A165" s="15" t="s">
        <v>274</v>
      </c>
      <c r="B165" s="61" t="s">
        <v>275</v>
      </c>
      <c r="C165" s="6"/>
      <c r="D165" s="6"/>
      <c r="E165" s="29"/>
      <c r="F165" s="29"/>
      <c r="G165" s="23"/>
      <c r="H165" s="24">
        <f>SUM(H166:H168)</f>
        <v>599</v>
      </c>
      <c r="I165" s="24">
        <f t="shared" ref="I165:J165" si="120">SUM(I166:I168)</f>
        <v>326</v>
      </c>
      <c r="J165" s="24">
        <f t="shared" si="120"/>
        <v>925</v>
      </c>
      <c r="K165" s="36"/>
      <c r="L165" s="47"/>
    </row>
    <row r="166" spans="1:12" s="217" customFormat="1">
      <c r="A166" s="211" t="s">
        <v>276</v>
      </c>
      <c r="B166" s="196" t="s">
        <v>277</v>
      </c>
      <c r="C166" s="211" t="s">
        <v>122</v>
      </c>
      <c r="D166" s="197">
        <f>'Obra Civil'!D166-'B11'!I160</f>
        <v>480</v>
      </c>
      <c r="E166" s="198">
        <v>1</v>
      </c>
      <c r="F166" s="198">
        <v>0.5</v>
      </c>
      <c r="G166" s="213">
        <f>E166+F166</f>
        <v>1.5</v>
      </c>
      <c r="H166" s="198">
        <f t="shared" ref="H166:H168" si="121">D166*E166</f>
        <v>480</v>
      </c>
      <c r="I166" s="198">
        <f t="shared" ref="I166:I168" si="122">D166*F166</f>
        <v>240</v>
      </c>
      <c r="J166" s="199">
        <f t="shared" ref="J166:J168" si="123">H166+I166</f>
        <v>720</v>
      </c>
      <c r="K166" s="215">
        <v>2394.13</v>
      </c>
      <c r="L166" s="216"/>
    </row>
    <row r="167" spans="1:12" s="217" customFormat="1">
      <c r="A167" s="211" t="s">
        <v>278</v>
      </c>
      <c r="B167" s="214" t="s">
        <v>279</v>
      </c>
      <c r="C167" s="211" t="s">
        <v>122</v>
      </c>
      <c r="D167" s="197">
        <f>'Obra Civil'!D167-'B11'!I161</f>
        <v>6</v>
      </c>
      <c r="E167" s="198">
        <v>3.5</v>
      </c>
      <c r="F167" s="198">
        <v>1.5</v>
      </c>
      <c r="G167" s="213">
        <f t="shared" ref="G167:G168" si="124">E167+F167</f>
        <v>5</v>
      </c>
      <c r="H167" s="198">
        <f t="shared" si="121"/>
        <v>21</v>
      </c>
      <c r="I167" s="198">
        <f t="shared" si="122"/>
        <v>9</v>
      </c>
      <c r="J167" s="199">
        <f t="shared" si="123"/>
        <v>30</v>
      </c>
      <c r="K167" s="215"/>
      <c r="L167" s="216"/>
    </row>
    <row r="168" spans="1:12" s="217" customFormat="1" ht="12.75" customHeight="1">
      <c r="A168" s="211" t="s">
        <v>280</v>
      </c>
      <c r="B168" s="214" t="s">
        <v>281</v>
      </c>
      <c r="C168" s="211" t="s">
        <v>122</v>
      </c>
      <c r="D168" s="197">
        <f>'Obra Civil'!D168-'B11'!I162</f>
        <v>35</v>
      </c>
      <c r="E168" s="198">
        <v>2.8</v>
      </c>
      <c r="F168" s="198">
        <v>2.2000000000000002</v>
      </c>
      <c r="G168" s="213">
        <f t="shared" si="124"/>
        <v>5</v>
      </c>
      <c r="H168" s="198">
        <f t="shared" si="121"/>
        <v>98</v>
      </c>
      <c r="I168" s="198">
        <f t="shared" si="122"/>
        <v>77</v>
      </c>
      <c r="J168" s="199">
        <f t="shared" si="123"/>
        <v>175</v>
      </c>
      <c r="K168" s="215"/>
      <c r="L168" s="216"/>
    </row>
    <row r="169" spans="1:12" s="5" customFormat="1" ht="12.75" customHeight="1">
      <c r="A169" s="15" t="s">
        <v>282</v>
      </c>
      <c r="B169" s="61" t="s">
        <v>283</v>
      </c>
      <c r="C169" s="6"/>
      <c r="D169" s="6"/>
      <c r="E169" s="29"/>
      <c r="F169" s="29"/>
      <c r="G169" s="23"/>
      <c r="H169" s="24">
        <f>SUM(H170:H173)</f>
        <v>2031</v>
      </c>
      <c r="I169" s="24">
        <f t="shared" ref="I169:J169" si="125">SUM(I170:I173)</f>
        <v>870.6</v>
      </c>
      <c r="J169" s="24">
        <f t="shared" si="125"/>
        <v>2901.6</v>
      </c>
      <c r="K169" s="36"/>
      <c r="L169" s="47"/>
    </row>
    <row r="170" spans="1:12" s="217" customFormat="1">
      <c r="A170" s="211" t="s">
        <v>284</v>
      </c>
      <c r="B170" s="196" t="s">
        <v>285</v>
      </c>
      <c r="C170" s="211" t="s">
        <v>259</v>
      </c>
      <c r="D170" s="197">
        <f>'Obra Civil'!D170-'B11'!I164</f>
        <v>24</v>
      </c>
      <c r="E170" s="198">
        <v>6</v>
      </c>
      <c r="F170" s="198">
        <v>2.6</v>
      </c>
      <c r="G170" s="213">
        <f>E170+F170</f>
        <v>8.6</v>
      </c>
      <c r="H170" s="198">
        <f t="shared" ref="H170:H173" si="126">D170*E170</f>
        <v>144</v>
      </c>
      <c r="I170" s="198">
        <f t="shared" ref="I170:I173" si="127">D170*F170</f>
        <v>62.400000000000006</v>
      </c>
      <c r="J170" s="199">
        <f t="shared" ref="J170:J173" si="128">H170+I170</f>
        <v>206.4</v>
      </c>
      <c r="K170" s="215"/>
      <c r="L170" s="216"/>
    </row>
    <row r="171" spans="1:12" s="217" customFormat="1">
      <c r="A171" s="211" t="s">
        <v>286</v>
      </c>
      <c r="B171" s="196" t="s">
        <v>287</v>
      </c>
      <c r="C171" s="211" t="s">
        <v>259</v>
      </c>
      <c r="D171" s="197">
        <f>'Obra Civil'!D171-'B11'!I165</f>
        <v>15</v>
      </c>
      <c r="E171" s="198">
        <v>5</v>
      </c>
      <c r="F171" s="198">
        <v>2.2000000000000002</v>
      </c>
      <c r="G171" s="213">
        <f t="shared" ref="G171:G173" si="129">E171+F171</f>
        <v>7.2</v>
      </c>
      <c r="H171" s="198">
        <f t="shared" si="126"/>
        <v>75</v>
      </c>
      <c r="I171" s="198">
        <f t="shared" si="127"/>
        <v>33</v>
      </c>
      <c r="J171" s="199">
        <f t="shared" si="128"/>
        <v>108</v>
      </c>
      <c r="K171" s="215"/>
      <c r="L171" s="216"/>
    </row>
    <row r="172" spans="1:12" s="217" customFormat="1">
      <c r="A172" s="211" t="s">
        <v>288</v>
      </c>
      <c r="B172" s="196" t="s">
        <v>289</v>
      </c>
      <c r="C172" s="211" t="s">
        <v>259</v>
      </c>
      <c r="D172" s="197">
        <f>'Obra Civil'!D172-'B11'!I166</f>
        <v>24</v>
      </c>
      <c r="E172" s="198">
        <v>5.5</v>
      </c>
      <c r="F172" s="198">
        <v>2.2999999999999998</v>
      </c>
      <c r="G172" s="213">
        <f t="shared" si="129"/>
        <v>7.8</v>
      </c>
      <c r="H172" s="198">
        <f t="shared" si="126"/>
        <v>132</v>
      </c>
      <c r="I172" s="198">
        <f t="shared" si="127"/>
        <v>55.199999999999996</v>
      </c>
      <c r="J172" s="199">
        <f t="shared" si="128"/>
        <v>187.2</v>
      </c>
      <c r="K172" s="215">
        <v>132.6</v>
      </c>
      <c r="L172" s="216"/>
    </row>
    <row r="173" spans="1:12" s="217" customFormat="1">
      <c r="A173" s="211" t="s">
        <v>290</v>
      </c>
      <c r="B173" s="196" t="s">
        <v>291</v>
      </c>
      <c r="C173" s="211" t="s">
        <v>259</v>
      </c>
      <c r="D173" s="197">
        <f>'Obra Civil'!D173-'B11'!I167</f>
        <v>24</v>
      </c>
      <c r="E173" s="198">
        <v>70</v>
      </c>
      <c r="F173" s="198">
        <v>30</v>
      </c>
      <c r="G173" s="213">
        <f t="shared" si="129"/>
        <v>100</v>
      </c>
      <c r="H173" s="198">
        <f t="shared" si="126"/>
        <v>1680</v>
      </c>
      <c r="I173" s="198">
        <f t="shared" si="127"/>
        <v>720</v>
      </c>
      <c r="J173" s="199">
        <f t="shared" si="128"/>
        <v>2400</v>
      </c>
      <c r="K173" s="215"/>
      <c r="L173" s="216"/>
    </row>
    <row r="174" spans="1:12" s="5" customFormat="1" ht="12.75" customHeight="1">
      <c r="A174" s="15" t="s">
        <v>292</v>
      </c>
      <c r="B174" s="61" t="s">
        <v>293</v>
      </c>
      <c r="C174" s="6"/>
      <c r="D174" s="6"/>
      <c r="E174" s="29"/>
      <c r="F174" s="29"/>
      <c r="G174" s="23"/>
      <c r="H174" s="24">
        <f>SUM(H175:H176)</f>
        <v>374.4</v>
      </c>
      <c r="I174" s="24">
        <f t="shared" ref="I174:J174" si="130">SUM(I175:I176)</f>
        <v>164</v>
      </c>
      <c r="J174" s="24">
        <f t="shared" si="130"/>
        <v>538.4</v>
      </c>
      <c r="K174" s="36"/>
      <c r="L174" s="47"/>
    </row>
    <row r="175" spans="1:12" s="217" customFormat="1" ht="12.75" customHeight="1">
      <c r="A175" s="211" t="s">
        <v>294</v>
      </c>
      <c r="B175" s="214" t="s">
        <v>295</v>
      </c>
      <c r="C175" s="211" t="s">
        <v>259</v>
      </c>
      <c r="D175" s="197">
        <f>'Obra Civil'!D175-'B11'!I169</f>
        <v>24</v>
      </c>
      <c r="E175" s="198">
        <v>13.6</v>
      </c>
      <c r="F175" s="198">
        <v>6</v>
      </c>
      <c r="G175" s="213">
        <f>E175+F175</f>
        <v>19.600000000000001</v>
      </c>
      <c r="H175" s="198">
        <f t="shared" ref="H175:H176" si="131">D175*E175</f>
        <v>326.39999999999998</v>
      </c>
      <c r="I175" s="198">
        <f t="shared" ref="I175:I176" si="132">D175*F175</f>
        <v>144</v>
      </c>
      <c r="J175" s="199">
        <f t="shared" ref="J175:J176" si="133">H175+I175</f>
        <v>470.4</v>
      </c>
      <c r="K175" s="215"/>
      <c r="L175" s="216"/>
    </row>
    <row r="176" spans="1:12" s="217" customFormat="1" ht="12.75" customHeight="1">
      <c r="A176" s="211" t="s">
        <v>296</v>
      </c>
      <c r="B176" s="214" t="s">
        <v>297</v>
      </c>
      <c r="C176" s="211" t="s">
        <v>259</v>
      </c>
      <c r="D176" s="197">
        <f>'Obra Civil'!D176-'B11'!I170</f>
        <v>4</v>
      </c>
      <c r="E176" s="198">
        <v>12</v>
      </c>
      <c r="F176" s="198">
        <v>5</v>
      </c>
      <c r="G176" s="213">
        <f>E176+F176</f>
        <v>17</v>
      </c>
      <c r="H176" s="198">
        <f t="shared" si="131"/>
        <v>48</v>
      </c>
      <c r="I176" s="198">
        <f t="shared" si="132"/>
        <v>20</v>
      </c>
      <c r="J176" s="199">
        <f t="shared" si="133"/>
        <v>68</v>
      </c>
      <c r="K176" s="215"/>
      <c r="L176" s="216"/>
    </row>
    <row r="177" spans="1:12" s="5" customFormat="1" ht="12.75" customHeight="1">
      <c r="A177" s="15" t="s">
        <v>298</v>
      </c>
      <c r="B177" s="61" t="s">
        <v>299</v>
      </c>
      <c r="C177" s="6"/>
      <c r="D177" s="6"/>
      <c r="E177" s="29"/>
      <c r="F177" s="29"/>
      <c r="G177" s="23"/>
      <c r="H177" s="24">
        <f>SUM(H178:H182)</f>
        <v>0</v>
      </c>
      <c r="I177" s="24">
        <f t="shared" ref="I177:J177" si="134">SUM(I178:I182)</f>
        <v>0</v>
      </c>
      <c r="J177" s="24">
        <f t="shared" si="134"/>
        <v>0</v>
      </c>
      <c r="K177" s="36"/>
      <c r="L177" s="47"/>
    </row>
    <row r="178" spans="1:12" s="5" customFormat="1" ht="25.5">
      <c r="A178" s="12" t="s">
        <v>300</v>
      </c>
      <c r="B178" s="58" t="s">
        <v>301</v>
      </c>
      <c r="C178" s="12" t="s">
        <v>259</v>
      </c>
      <c r="D178" s="57">
        <f>'Obra Civil'!D178-'B11'!I172</f>
        <v>0</v>
      </c>
      <c r="E178" s="29">
        <f t="shared" ref="E178:E182" si="135">G178*70%</f>
        <v>101.71000000000001</v>
      </c>
      <c r="F178" s="29">
        <f t="shared" ref="F178:F182" si="136">G178-E178</f>
        <v>43.59</v>
      </c>
      <c r="G178" s="26">
        <v>145.30000000000001</v>
      </c>
      <c r="H178" s="29">
        <f t="shared" ref="H178:H182" si="137">D178*E178</f>
        <v>0</v>
      </c>
      <c r="I178" s="29">
        <f t="shared" ref="I178:I182" si="138">D178*F178</f>
        <v>0</v>
      </c>
      <c r="J178" s="23">
        <f t="shared" ref="J178:J182" si="139">H178+I178</f>
        <v>0</v>
      </c>
      <c r="K178" s="36"/>
      <c r="L178" s="47"/>
    </row>
    <row r="179" spans="1:12" s="5" customFormat="1">
      <c r="A179" s="12" t="s">
        <v>302</v>
      </c>
      <c r="B179" s="56" t="s">
        <v>303</v>
      </c>
      <c r="C179" s="12" t="s">
        <v>259</v>
      </c>
      <c r="D179" s="57">
        <f>'Obra Civil'!D179-'B11'!I173</f>
        <v>0</v>
      </c>
      <c r="E179" s="29">
        <f t="shared" si="135"/>
        <v>24.408999999999995</v>
      </c>
      <c r="F179" s="29">
        <f t="shared" si="136"/>
        <v>10.461000000000002</v>
      </c>
      <c r="G179" s="26">
        <v>34.869999999999997</v>
      </c>
      <c r="H179" s="29">
        <f t="shared" si="137"/>
        <v>0</v>
      </c>
      <c r="I179" s="29">
        <f t="shared" si="138"/>
        <v>0</v>
      </c>
      <c r="J179" s="23">
        <f t="shared" si="139"/>
        <v>0</v>
      </c>
      <c r="K179" s="36"/>
      <c r="L179" s="47"/>
    </row>
    <row r="180" spans="1:12" s="5" customFormat="1">
      <c r="A180" s="12" t="s">
        <v>304</v>
      </c>
      <c r="B180" s="56" t="s">
        <v>305</v>
      </c>
      <c r="C180" s="12" t="s">
        <v>259</v>
      </c>
      <c r="D180" s="57">
        <f>'Obra Civil'!D180-'B11'!I174</f>
        <v>0</v>
      </c>
      <c r="E180" s="29">
        <f t="shared" si="135"/>
        <v>7.0069999999999997</v>
      </c>
      <c r="F180" s="29">
        <f t="shared" si="136"/>
        <v>3.0030000000000001</v>
      </c>
      <c r="G180" s="26">
        <v>10.01</v>
      </c>
      <c r="H180" s="29">
        <f t="shared" si="137"/>
        <v>0</v>
      </c>
      <c r="I180" s="29">
        <f t="shared" si="138"/>
        <v>0</v>
      </c>
      <c r="J180" s="23">
        <f t="shared" si="139"/>
        <v>0</v>
      </c>
      <c r="K180" s="36"/>
      <c r="L180" s="47"/>
    </row>
    <row r="181" spans="1:12" s="5" customFormat="1">
      <c r="A181" s="12" t="s">
        <v>306</v>
      </c>
      <c r="B181" s="17" t="s">
        <v>307</v>
      </c>
      <c r="C181" s="12" t="s">
        <v>187</v>
      </c>
      <c r="D181" s="57">
        <f>'Obra Civil'!D181-'B11'!I175</f>
        <v>0</v>
      </c>
      <c r="E181" s="29">
        <f t="shared" si="135"/>
        <v>12.704999999999998</v>
      </c>
      <c r="F181" s="29">
        <f t="shared" si="136"/>
        <v>5.4450000000000003</v>
      </c>
      <c r="G181" s="26">
        <v>18.149999999999999</v>
      </c>
      <c r="H181" s="29">
        <f t="shared" si="137"/>
        <v>0</v>
      </c>
      <c r="I181" s="29">
        <f t="shared" si="138"/>
        <v>0</v>
      </c>
      <c r="J181" s="23">
        <f t="shared" si="139"/>
        <v>0</v>
      </c>
      <c r="K181" s="36"/>
      <c r="L181" s="47"/>
    </row>
    <row r="182" spans="1:12" s="5" customFormat="1">
      <c r="A182" s="12" t="s">
        <v>308</v>
      </c>
      <c r="B182" s="17" t="s">
        <v>309</v>
      </c>
      <c r="C182" s="12" t="s">
        <v>187</v>
      </c>
      <c r="D182" s="57">
        <f>'Obra Civil'!D182-'B11'!I176</f>
        <v>0</v>
      </c>
      <c r="E182" s="29">
        <f t="shared" si="135"/>
        <v>11.437999999999999</v>
      </c>
      <c r="F182" s="29">
        <f t="shared" si="136"/>
        <v>4.902000000000001</v>
      </c>
      <c r="G182" s="26">
        <v>16.34</v>
      </c>
      <c r="H182" s="29">
        <f t="shared" si="137"/>
        <v>0</v>
      </c>
      <c r="I182" s="29">
        <f t="shared" si="138"/>
        <v>0</v>
      </c>
      <c r="J182" s="23">
        <f t="shared" si="139"/>
        <v>0</v>
      </c>
      <c r="K182" s="36"/>
      <c r="L182" s="47"/>
    </row>
    <row r="183" spans="1:12" s="5" customFormat="1" ht="12.75" customHeight="1">
      <c r="A183" s="15" t="s">
        <v>310</v>
      </c>
      <c r="B183" s="16" t="s">
        <v>196</v>
      </c>
      <c r="C183" s="17"/>
      <c r="D183" s="57">
        <f>'Obra Civil'!D183-'B11'!I177</f>
        <v>0</v>
      </c>
      <c r="E183" s="23"/>
      <c r="F183" s="23"/>
      <c r="G183" s="23"/>
      <c r="H183" s="24">
        <f>SUM(H184:H185)</f>
        <v>0</v>
      </c>
      <c r="I183" s="24">
        <f t="shared" ref="I183:J183" si="140">SUM(I184:I185)</f>
        <v>0</v>
      </c>
      <c r="J183" s="24">
        <f t="shared" si="140"/>
        <v>0</v>
      </c>
      <c r="K183" s="36"/>
      <c r="L183" s="47"/>
    </row>
    <row r="184" spans="1:12" s="5" customFormat="1">
      <c r="A184" s="12" t="s">
        <v>311</v>
      </c>
      <c r="B184" s="58" t="s">
        <v>312</v>
      </c>
      <c r="C184" s="12" t="s">
        <v>122</v>
      </c>
      <c r="D184" s="57">
        <f>'Obra Civil'!D184-'B11'!I178</f>
        <v>0</v>
      </c>
      <c r="E184" s="29">
        <f t="shared" ref="E184:E185" si="141">G184*70%</f>
        <v>18.423999999999999</v>
      </c>
      <c r="F184" s="29">
        <f t="shared" ref="F184:F185" si="142">G184-E184</f>
        <v>7.8960000000000008</v>
      </c>
      <c r="G184" s="26">
        <v>26.32</v>
      </c>
      <c r="H184" s="29">
        <f t="shared" ref="H184:H185" si="143">D184*E184</f>
        <v>0</v>
      </c>
      <c r="I184" s="29">
        <f t="shared" ref="I184:I185" si="144">D184*F184</f>
        <v>0</v>
      </c>
      <c r="J184" s="23">
        <f t="shared" ref="J184:J185" si="145">H184+I184</f>
        <v>0</v>
      </c>
      <c r="K184" s="36"/>
      <c r="L184" s="47"/>
    </row>
    <row r="185" spans="1:12" s="5" customFormat="1">
      <c r="A185" s="12" t="s">
        <v>313</v>
      </c>
      <c r="B185" s="58" t="s">
        <v>314</v>
      </c>
      <c r="C185" s="12" t="s">
        <v>122</v>
      </c>
      <c r="D185" s="57">
        <f>'Obra Civil'!D185-'B11'!I179</f>
        <v>0</v>
      </c>
      <c r="E185" s="29">
        <f t="shared" si="141"/>
        <v>10.016999999999999</v>
      </c>
      <c r="F185" s="29">
        <f t="shared" si="142"/>
        <v>4.293000000000001</v>
      </c>
      <c r="G185" s="116">
        <v>14.31</v>
      </c>
      <c r="H185" s="29">
        <f t="shared" si="143"/>
        <v>0</v>
      </c>
      <c r="I185" s="29">
        <f t="shared" si="144"/>
        <v>0</v>
      </c>
      <c r="J185" s="23">
        <f t="shared" si="145"/>
        <v>0</v>
      </c>
      <c r="K185" s="36">
        <v>1126.1300000000001</v>
      </c>
      <c r="L185" s="47"/>
    </row>
    <row r="186" spans="1:12" s="5" customFormat="1">
      <c r="A186" s="15"/>
      <c r="B186" s="60" t="s">
        <v>650</v>
      </c>
      <c r="C186" s="15"/>
      <c r="D186" s="90"/>
      <c r="E186" s="24"/>
      <c r="F186" s="24"/>
      <c r="G186" s="39"/>
      <c r="H186" s="24">
        <f>H113+H120+H130+H142+H155</f>
        <v>20163.129999999997</v>
      </c>
      <c r="I186" s="24">
        <f t="shared" ref="I186:J186" si="146">I113+I120+I130+I142+I155</f>
        <v>7453.27</v>
      </c>
      <c r="J186" s="24">
        <f t="shared" si="146"/>
        <v>27616.400000000001</v>
      </c>
      <c r="K186" s="36"/>
      <c r="L186" s="47"/>
    </row>
    <row r="187" spans="1:12" s="5" customFormat="1" ht="12.75" customHeight="1">
      <c r="A187" s="77" t="s">
        <v>315</v>
      </c>
      <c r="B187" s="77" t="s">
        <v>629</v>
      </c>
      <c r="C187" s="77"/>
      <c r="D187" s="77"/>
      <c r="E187" s="95"/>
      <c r="F187" s="95"/>
      <c r="G187" s="94"/>
      <c r="H187" s="95"/>
      <c r="I187" s="95"/>
      <c r="J187" s="94"/>
      <c r="K187" s="36"/>
      <c r="L187" s="47"/>
    </row>
    <row r="188" spans="1:12" s="5" customFormat="1" ht="12.75" customHeight="1">
      <c r="A188" s="15" t="s">
        <v>316</v>
      </c>
      <c r="B188" s="60" t="s">
        <v>317</v>
      </c>
      <c r="C188" s="17"/>
      <c r="D188" s="17"/>
      <c r="E188" s="29"/>
      <c r="F188" s="29"/>
      <c r="G188" s="23"/>
      <c r="H188" s="24">
        <f>SUM(H189:H209)</f>
        <v>3333</v>
      </c>
      <c r="I188" s="24">
        <f t="shared" ref="I188:J188" si="147">SUM(I189:I209)</f>
        <v>1433</v>
      </c>
      <c r="J188" s="24">
        <f t="shared" si="147"/>
        <v>4766</v>
      </c>
      <c r="K188" s="36"/>
      <c r="L188" s="47"/>
    </row>
    <row r="189" spans="1:12" s="5" customFormat="1" ht="12.75" customHeight="1">
      <c r="A189" s="211" t="s">
        <v>318</v>
      </c>
      <c r="B189" s="218" t="s">
        <v>319</v>
      </c>
      <c r="C189" s="211" t="s">
        <v>187</v>
      </c>
      <c r="D189" s="197">
        <f>'Obra Civil'!D189-'B11'!I182</f>
        <v>12</v>
      </c>
      <c r="E189" s="198">
        <v>25</v>
      </c>
      <c r="F189" s="198">
        <v>11</v>
      </c>
      <c r="G189" s="199">
        <f>E189+F189</f>
        <v>36</v>
      </c>
      <c r="H189" s="198">
        <f t="shared" ref="H189:H209" si="148">D189*E189</f>
        <v>300</v>
      </c>
      <c r="I189" s="198">
        <f t="shared" ref="I189:I209" si="149">D189*F189</f>
        <v>132</v>
      </c>
      <c r="J189" s="199">
        <f t="shared" ref="J189:J209" si="150">H189+I189</f>
        <v>432</v>
      </c>
      <c r="K189" s="36"/>
      <c r="L189" s="47"/>
    </row>
    <row r="190" spans="1:12" s="5" customFormat="1" ht="12.75" customHeight="1">
      <c r="A190" s="12" t="s">
        <v>320</v>
      </c>
      <c r="B190" s="6" t="s">
        <v>321</v>
      </c>
      <c r="C190" s="12" t="s">
        <v>187</v>
      </c>
      <c r="D190" s="57">
        <f>'Obra Civil'!D190-'B11'!I183</f>
        <v>0</v>
      </c>
      <c r="E190" s="29">
        <f t="shared" ref="E190:E207" si="151">G190*70%</f>
        <v>23.876999999999999</v>
      </c>
      <c r="F190" s="29">
        <f t="shared" ref="F190:F207" si="152">G190-E190</f>
        <v>10.233000000000001</v>
      </c>
      <c r="G190" s="23">
        <v>34.11</v>
      </c>
      <c r="H190" s="29">
        <f t="shared" si="148"/>
        <v>0</v>
      </c>
      <c r="I190" s="29">
        <f t="shared" si="149"/>
        <v>0</v>
      </c>
      <c r="J190" s="23">
        <f t="shared" si="150"/>
        <v>0</v>
      </c>
      <c r="K190" s="36"/>
      <c r="L190" s="47"/>
    </row>
    <row r="191" spans="1:12" s="5" customFormat="1" ht="12.75" customHeight="1">
      <c r="A191" s="12" t="s">
        <v>322</v>
      </c>
      <c r="B191" s="6" t="s">
        <v>323</v>
      </c>
      <c r="C191" s="12" t="s">
        <v>187</v>
      </c>
      <c r="D191" s="57">
        <f>'Obra Civil'!D191-'B11'!I184</f>
        <v>0</v>
      </c>
      <c r="E191" s="29">
        <f t="shared" si="151"/>
        <v>31.625999999999998</v>
      </c>
      <c r="F191" s="29">
        <f t="shared" si="152"/>
        <v>13.554000000000002</v>
      </c>
      <c r="G191" s="23">
        <v>45.18</v>
      </c>
      <c r="H191" s="29">
        <f t="shared" si="148"/>
        <v>0</v>
      </c>
      <c r="I191" s="29">
        <f t="shared" si="149"/>
        <v>0</v>
      </c>
      <c r="J191" s="23">
        <f t="shared" si="150"/>
        <v>0</v>
      </c>
      <c r="K191" s="36"/>
      <c r="L191" s="47"/>
    </row>
    <row r="192" spans="1:12" s="5" customFormat="1" ht="12.75" customHeight="1">
      <c r="A192" s="12" t="s">
        <v>324</v>
      </c>
      <c r="B192" s="6" t="s">
        <v>325</v>
      </c>
      <c r="C192" s="12" t="s">
        <v>187</v>
      </c>
      <c r="D192" s="57">
        <f>'Obra Civil'!D192-'B11'!I185</f>
        <v>0</v>
      </c>
      <c r="E192" s="29">
        <f t="shared" si="151"/>
        <v>35.762999999999998</v>
      </c>
      <c r="F192" s="29">
        <f t="shared" si="152"/>
        <v>15.327000000000005</v>
      </c>
      <c r="G192" s="23">
        <v>51.09</v>
      </c>
      <c r="H192" s="29">
        <f t="shared" si="148"/>
        <v>0</v>
      </c>
      <c r="I192" s="29">
        <f t="shared" si="149"/>
        <v>0</v>
      </c>
      <c r="J192" s="23">
        <f t="shared" si="150"/>
        <v>0</v>
      </c>
      <c r="K192" s="36"/>
      <c r="L192" s="47"/>
    </row>
    <row r="193" spans="1:12" s="5" customFormat="1" ht="12.75" customHeight="1">
      <c r="A193" s="12" t="s">
        <v>326</v>
      </c>
      <c r="B193" s="6" t="s">
        <v>327</v>
      </c>
      <c r="C193" s="12" t="s">
        <v>187</v>
      </c>
      <c r="D193" s="57">
        <f>'Obra Civil'!D193-'B11'!I186</f>
        <v>0</v>
      </c>
      <c r="E193" s="29">
        <f t="shared" si="151"/>
        <v>115.66099999999999</v>
      </c>
      <c r="F193" s="29">
        <f t="shared" si="152"/>
        <v>49.569000000000003</v>
      </c>
      <c r="G193" s="23">
        <v>165.23</v>
      </c>
      <c r="H193" s="29">
        <f t="shared" si="148"/>
        <v>0</v>
      </c>
      <c r="I193" s="29">
        <f t="shared" si="149"/>
        <v>0</v>
      </c>
      <c r="J193" s="23">
        <f t="shared" si="150"/>
        <v>0</v>
      </c>
      <c r="K193" s="36"/>
      <c r="L193" s="47"/>
    </row>
    <row r="194" spans="1:12" s="5" customFormat="1" ht="12.75" customHeight="1">
      <c r="A194" s="211" t="s">
        <v>328</v>
      </c>
      <c r="B194" s="218" t="s">
        <v>329</v>
      </c>
      <c r="C194" s="211" t="s">
        <v>187</v>
      </c>
      <c r="D194" s="197">
        <f>'Obra Civil'!D194-'B11'!I187</f>
        <v>4</v>
      </c>
      <c r="E194" s="198">
        <v>80</v>
      </c>
      <c r="F194" s="198">
        <v>35</v>
      </c>
      <c r="G194" s="199">
        <f>E194+F194</f>
        <v>115</v>
      </c>
      <c r="H194" s="198">
        <f t="shared" si="148"/>
        <v>320</v>
      </c>
      <c r="I194" s="198">
        <f t="shared" si="149"/>
        <v>140</v>
      </c>
      <c r="J194" s="199">
        <f t="shared" si="150"/>
        <v>460</v>
      </c>
      <c r="K194" s="36"/>
      <c r="L194" s="47"/>
    </row>
    <row r="195" spans="1:12" s="5" customFormat="1" ht="12.75" customHeight="1">
      <c r="A195" s="211" t="s">
        <v>330</v>
      </c>
      <c r="B195" s="218" t="s">
        <v>331</v>
      </c>
      <c r="C195" s="211" t="s">
        <v>187</v>
      </c>
      <c r="D195" s="197">
        <f>'Obra Civil'!D195-'B11'!I188</f>
        <v>13</v>
      </c>
      <c r="E195" s="198">
        <v>35</v>
      </c>
      <c r="F195" s="198">
        <v>15</v>
      </c>
      <c r="G195" s="199">
        <f t="shared" ref="G195:G196" si="153">E195+F195</f>
        <v>50</v>
      </c>
      <c r="H195" s="198">
        <f t="shared" si="148"/>
        <v>455</v>
      </c>
      <c r="I195" s="198">
        <f t="shared" si="149"/>
        <v>195</v>
      </c>
      <c r="J195" s="199">
        <f t="shared" si="150"/>
        <v>650</v>
      </c>
      <c r="K195" s="36"/>
      <c r="L195" s="47"/>
    </row>
    <row r="196" spans="1:12" s="5" customFormat="1">
      <c r="A196" s="211" t="s">
        <v>332</v>
      </c>
      <c r="B196" s="218" t="s">
        <v>333</v>
      </c>
      <c r="C196" s="211" t="s">
        <v>187</v>
      </c>
      <c r="D196" s="197">
        <f>'Obra Civil'!D196-'B11'!I189</f>
        <v>6</v>
      </c>
      <c r="E196" s="198">
        <v>60</v>
      </c>
      <c r="F196" s="198">
        <v>20</v>
      </c>
      <c r="G196" s="199">
        <f t="shared" si="153"/>
        <v>80</v>
      </c>
      <c r="H196" s="198">
        <f t="shared" si="148"/>
        <v>360</v>
      </c>
      <c r="I196" s="198">
        <f t="shared" si="149"/>
        <v>120</v>
      </c>
      <c r="J196" s="199">
        <f t="shared" si="150"/>
        <v>480</v>
      </c>
      <c r="K196" s="36">
        <v>46.88</v>
      </c>
      <c r="L196" s="47"/>
    </row>
    <row r="197" spans="1:12" s="5" customFormat="1">
      <c r="A197" s="12" t="s">
        <v>334</v>
      </c>
      <c r="B197" s="6" t="s">
        <v>335</v>
      </c>
      <c r="C197" s="12" t="s">
        <v>122</v>
      </c>
      <c r="D197" s="57">
        <f>'Obra Civil'!D197-'B11'!I190</f>
        <v>0</v>
      </c>
      <c r="E197" s="29">
        <f t="shared" si="151"/>
        <v>1.708</v>
      </c>
      <c r="F197" s="29">
        <f t="shared" si="152"/>
        <v>0.73199999999999998</v>
      </c>
      <c r="G197" s="23">
        <v>2.44</v>
      </c>
      <c r="H197" s="29">
        <f t="shared" si="148"/>
        <v>0</v>
      </c>
      <c r="I197" s="29">
        <f t="shared" si="149"/>
        <v>0</v>
      </c>
      <c r="J197" s="23">
        <f t="shared" si="150"/>
        <v>0</v>
      </c>
      <c r="K197" s="36"/>
      <c r="L197" s="47"/>
    </row>
    <row r="198" spans="1:12" s="5" customFormat="1">
      <c r="A198" s="12" t="s">
        <v>336</v>
      </c>
      <c r="B198" s="6" t="s">
        <v>337</v>
      </c>
      <c r="C198" s="12" t="s">
        <v>122</v>
      </c>
      <c r="D198" s="57">
        <f>'Obra Civil'!D198-'B11'!I191</f>
        <v>0</v>
      </c>
      <c r="E198" s="29">
        <f t="shared" si="151"/>
        <v>5.7119999999999997</v>
      </c>
      <c r="F198" s="29">
        <f t="shared" si="152"/>
        <v>2.4480000000000004</v>
      </c>
      <c r="G198" s="23">
        <v>8.16</v>
      </c>
      <c r="H198" s="29">
        <f t="shared" si="148"/>
        <v>0</v>
      </c>
      <c r="I198" s="29">
        <f t="shared" si="149"/>
        <v>0</v>
      </c>
      <c r="J198" s="23">
        <f t="shared" si="150"/>
        <v>0</v>
      </c>
      <c r="K198" s="36"/>
      <c r="L198" s="47"/>
    </row>
    <row r="199" spans="1:12" s="5" customFormat="1">
      <c r="A199" s="12" t="s">
        <v>338</v>
      </c>
      <c r="B199" s="6" t="s">
        <v>339</v>
      </c>
      <c r="C199" s="12" t="s">
        <v>122</v>
      </c>
      <c r="D199" s="57">
        <f>'Obra Civil'!D199-'B11'!I192</f>
        <v>0</v>
      </c>
      <c r="E199" s="29">
        <f t="shared" si="151"/>
        <v>16.288999999999998</v>
      </c>
      <c r="F199" s="29">
        <f t="shared" si="152"/>
        <v>6.9810000000000016</v>
      </c>
      <c r="G199" s="23">
        <v>23.27</v>
      </c>
      <c r="H199" s="29">
        <f t="shared" si="148"/>
        <v>0</v>
      </c>
      <c r="I199" s="29">
        <f t="shared" si="149"/>
        <v>0</v>
      </c>
      <c r="J199" s="23">
        <f t="shared" si="150"/>
        <v>0</v>
      </c>
      <c r="K199" s="36"/>
      <c r="L199" s="47"/>
    </row>
    <row r="200" spans="1:12" s="5" customFormat="1" ht="12.75" customHeight="1">
      <c r="A200" s="211" t="s">
        <v>340</v>
      </c>
      <c r="B200" s="218" t="s">
        <v>341</v>
      </c>
      <c r="C200" s="211" t="s">
        <v>187</v>
      </c>
      <c r="D200" s="197">
        <f>'Obra Civil'!D200-'B11'!I193</f>
        <v>15</v>
      </c>
      <c r="E200" s="198">
        <v>65</v>
      </c>
      <c r="F200" s="198">
        <v>30</v>
      </c>
      <c r="G200" s="199">
        <f>E200+F200</f>
        <v>95</v>
      </c>
      <c r="H200" s="198">
        <f t="shared" si="148"/>
        <v>975</v>
      </c>
      <c r="I200" s="198">
        <f t="shared" si="149"/>
        <v>450</v>
      </c>
      <c r="J200" s="199">
        <f t="shared" si="150"/>
        <v>1425</v>
      </c>
      <c r="K200" s="36"/>
      <c r="L200" s="47"/>
    </row>
    <row r="201" spans="1:12" s="5" customFormat="1" ht="12.75" customHeight="1">
      <c r="A201" s="211" t="s">
        <v>342</v>
      </c>
      <c r="B201" s="219" t="s">
        <v>343</v>
      </c>
      <c r="C201" s="211" t="s">
        <v>187</v>
      </c>
      <c r="D201" s="197">
        <f>'Obra Civil'!D201-'B11'!I194</f>
        <v>1</v>
      </c>
      <c r="E201" s="198">
        <v>55</v>
      </c>
      <c r="F201" s="198">
        <v>30</v>
      </c>
      <c r="G201" s="199">
        <f>E201+F201</f>
        <v>85</v>
      </c>
      <c r="H201" s="198">
        <f t="shared" si="148"/>
        <v>55</v>
      </c>
      <c r="I201" s="198">
        <f t="shared" si="149"/>
        <v>30</v>
      </c>
      <c r="J201" s="199">
        <f t="shared" si="150"/>
        <v>85</v>
      </c>
      <c r="K201" s="36">
        <v>91.88</v>
      </c>
      <c r="L201" s="47"/>
    </row>
    <row r="202" spans="1:12" s="5" customFormat="1" ht="12.75" customHeight="1">
      <c r="A202" s="12" t="s">
        <v>344</v>
      </c>
      <c r="B202" s="17" t="s">
        <v>630</v>
      </c>
      <c r="C202" s="12" t="s">
        <v>187</v>
      </c>
      <c r="D202" s="57">
        <f>'Obra Civil'!D202-'B11'!I195</f>
        <v>0</v>
      </c>
      <c r="E202" s="29">
        <f t="shared" si="151"/>
        <v>1171.9749999999999</v>
      </c>
      <c r="F202" s="29">
        <f t="shared" si="152"/>
        <v>502.27500000000009</v>
      </c>
      <c r="G202" s="23">
        <v>1674.25</v>
      </c>
      <c r="H202" s="29">
        <f t="shared" si="148"/>
        <v>0</v>
      </c>
      <c r="I202" s="29">
        <f t="shared" si="149"/>
        <v>0</v>
      </c>
      <c r="J202" s="23">
        <f t="shared" si="150"/>
        <v>0</v>
      </c>
      <c r="K202" s="36"/>
      <c r="L202" s="47"/>
    </row>
    <row r="203" spans="1:12" s="5" customFormat="1" ht="12.75" customHeight="1">
      <c r="A203" s="211" t="s">
        <v>345</v>
      </c>
      <c r="B203" s="219" t="s">
        <v>631</v>
      </c>
      <c r="C203" s="211" t="s">
        <v>187</v>
      </c>
      <c r="D203" s="197">
        <f>'Obra Civil'!D203-'B11'!I196</f>
        <v>1</v>
      </c>
      <c r="E203" s="198">
        <v>14</v>
      </c>
      <c r="F203" s="198">
        <v>6</v>
      </c>
      <c r="G203" s="199">
        <f>E203+F203</f>
        <v>20</v>
      </c>
      <c r="H203" s="198">
        <f t="shared" si="148"/>
        <v>14</v>
      </c>
      <c r="I203" s="198">
        <f t="shared" si="149"/>
        <v>6</v>
      </c>
      <c r="J203" s="199">
        <f t="shared" si="150"/>
        <v>20</v>
      </c>
      <c r="K203" s="36">
        <v>166.88</v>
      </c>
      <c r="L203" s="47"/>
    </row>
    <row r="204" spans="1:12" s="5" customFormat="1" ht="12.75" customHeight="1">
      <c r="A204" s="12" t="s">
        <v>346</v>
      </c>
      <c r="B204" s="17" t="s">
        <v>347</v>
      </c>
      <c r="C204" s="12" t="s">
        <v>122</v>
      </c>
      <c r="D204" s="57">
        <f>'Obra Civil'!D204-'B11'!I197</f>
        <v>0</v>
      </c>
      <c r="E204" s="29">
        <f t="shared" si="151"/>
        <v>3.1849999999999996</v>
      </c>
      <c r="F204" s="29">
        <f t="shared" si="152"/>
        <v>1.3650000000000002</v>
      </c>
      <c r="G204" s="23">
        <v>4.55</v>
      </c>
      <c r="H204" s="29">
        <f t="shared" si="148"/>
        <v>0</v>
      </c>
      <c r="I204" s="29">
        <f t="shared" si="149"/>
        <v>0</v>
      </c>
      <c r="J204" s="23">
        <f t="shared" si="150"/>
        <v>0</v>
      </c>
      <c r="K204" s="36">
        <v>31.94</v>
      </c>
      <c r="L204" s="47"/>
    </row>
    <row r="205" spans="1:12" s="5" customFormat="1" ht="12.75" customHeight="1">
      <c r="A205" s="211" t="s">
        <v>348</v>
      </c>
      <c r="B205" s="219" t="s">
        <v>349</v>
      </c>
      <c r="C205" s="211" t="s">
        <v>187</v>
      </c>
      <c r="D205" s="197">
        <f>'Obra Civil'!D205-'B11'!I198</f>
        <v>1</v>
      </c>
      <c r="E205" s="198">
        <v>34</v>
      </c>
      <c r="F205" s="198">
        <v>15</v>
      </c>
      <c r="G205" s="199">
        <f>E205+F205</f>
        <v>49</v>
      </c>
      <c r="H205" s="198">
        <f t="shared" si="148"/>
        <v>34</v>
      </c>
      <c r="I205" s="198">
        <f t="shared" si="149"/>
        <v>15</v>
      </c>
      <c r="J205" s="199">
        <f t="shared" si="150"/>
        <v>49</v>
      </c>
      <c r="K205" s="36"/>
      <c r="L205" s="47"/>
    </row>
    <row r="206" spans="1:12" s="5" customFormat="1" ht="12.75" customHeight="1">
      <c r="A206" s="12" t="s">
        <v>350</v>
      </c>
      <c r="B206" s="17" t="s">
        <v>351</v>
      </c>
      <c r="C206" s="12" t="s">
        <v>187</v>
      </c>
      <c r="D206" s="57">
        <f>'Obra Civil'!D206-'B11'!I199</f>
        <v>0</v>
      </c>
      <c r="E206" s="29">
        <f t="shared" si="151"/>
        <v>48.271999999999991</v>
      </c>
      <c r="F206" s="29">
        <f t="shared" si="152"/>
        <v>20.688000000000002</v>
      </c>
      <c r="G206" s="23">
        <v>68.959999999999994</v>
      </c>
      <c r="H206" s="29">
        <f t="shared" si="148"/>
        <v>0</v>
      </c>
      <c r="I206" s="29">
        <f t="shared" si="149"/>
        <v>0</v>
      </c>
      <c r="J206" s="23">
        <f t="shared" si="150"/>
        <v>0</v>
      </c>
      <c r="K206" s="36"/>
      <c r="L206" s="47"/>
    </row>
    <row r="207" spans="1:12" s="5" customFormat="1" ht="12.75" customHeight="1">
      <c r="A207" s="12" t="s">
        <v>352</v>
      </c>
      <c r="B207" s="17" t="s">
        <v>353</v>
      </c>
      <c r="C207" s="12" t="s">
        <v>187</v>
      </c>
      <c r="D207" s="57">
        <f>'Obra Civil'!D207-'B11'!I200</f>
        <v>0</v>
      </c>
      <c r="E207" s="29">
        <f t="shared" si="151"/>
        <v>165.12299999999999</v>
      </c>
      <c r="F207" s="29">
        <f t="shared" si="152"/>
        <v>70.766999999999996</v>
      </c>
      <c r="G207" s="23">
        <v>235.89</v>
      </c>
      <c r="H207" s="29">
        <f t="shared" si="148"/>
        <v>0</v>
      </c>
      <c r="I207" s="29">
        <f t="shared" si="149"/>
        <v>0</v>
      </c>
      <c r="J207" s="23">
        <f t="shared" si="150"/>
        <v>0</v>
      </c>
      <c r="K207" s="36"/>
      <c r="L207" s="47"/>
    </row>
    <row r="208" spans="1:12" s="5" customFormat="1">
      <c r="A208" s="211" t="s">
        <v>354</v>
      </c>
      <c r="B208" s="219" t="s">
        <v>355</v>
      </c>
      <c r="C208" s="211" t="s">
        <v>187</v>
      </c>
      <c r="D208" s="197">
        <f>'Obra Civil'!D208-'B11'!I201</f>
        <v>9</v>
      </c>
      <c r="E208" s="198">
        <v>60</v>
      </c>
      <c r="F208" s="198">
        <v>25</v>
      </c>
      <c r="G208" s="199">
        <f>E208+F208</f>
        <v>85</v>
      </c>
      <c r="H208" s="198">
        <f t="shared" si="148"/>
        <v>540</v>
      </c>
      <c r="I208" s="198">
        <f t="shared" si="149"/>
        <v>225</v>
      </c>
      <c r="J208" s="199">
        <f t="shared" si="150"/>
        <v>765</v>
      </c>
      <c r="K208" s="36"/>
      <c r="L208" s="47"/>
    </row>
    <row r="209" spans="1:12" s="5" customFormat="1" ht="12.75" customHeight="1">
      <c r="A209" s="211" t="s">
        <v>632</v>
      </c>
      <c r="B209" s="219" t="s">
        <v>593</v>
      </c>
      <c r="C209" s="211" t="s">
        <v>187</v>
      </c>
      <c r="D209" s="197">
        <f>'Obra Civil'!D209-'B11'!I202</f>
        <v>2</v>
      </c>
      <c r="E209" s="198">
        <v>140</v>
      </c>
      <c r="F209" s="198">
        <v>60</v>
      </c>
      <c r="G209" s="199">
        <f>E209+F209</f>
        <v>200</v>
      </c>
      <c r="H209" s="198">
        <f t="shared" si="148"/>
        <v>280</v>
      </c>
      <c r="I209" s="198">
        <f t="shared" si="149"/>
        <v>120</v>
      </c>
      <c r="J209" s="199">
        <f t="shared" si="150"/>
        <v>400</v>
      </c>
      <c r="K209" s="36"/>
      <c r="L209" s="47"/>
    </row>
    <row r="210" spans="1:12" s="5" customFormat="1" ht="12.75" customHeight="1">
      <c r="A210" s="15" t="s">
        <v>356</v>
      </c>
      <c r="B210" s="60" t="s">
        <v>357</v>
      </c>
      <c r="C210" s="17"/>
      <c r="D210" s="17"/>
      <c r="E210" s="29"/>
      <c r="F210" s="29"/>
      <c r="G210" s="23"/>
      <c r="H210" s="24">
        <f>SUM(H211:H213)</f>
        <v>0</v>
      </c>
      <c r="I210" s="24">
        <f t="shared" ref="I210:J210" si="154">SUM(I211:I213)</f>
        <v>0</v>
      </c>
      <c r="J210" s="24">
        <f t="shared" si="154"/>
        <v>0</v>
      </c>
      <c r="K210" s="36">
        <v>1846.79</v>
      </c>
      <c r="L210" s="47"/>
    </row>
    <row r="211" spans="1:12" s="5" customFormat="1">
      <c r="A211" s="12" t="s">
        <v>358</v>
      </c>
      <c r="B211" s="17" t="s">
        <v>359</v>
      </c>
      <c r="C211" s="12" t="s">
        <v>122</v>
      </c>
      <c r="D211" s="57">
        <f>'Obra Civil'!D211-'B11'!I204</f>
        <v>0</v>
      </c>
      <c r="E211" s="29">
        <f t="shared" ref="E211:E213" si="155">G211*70%</f>
        <v>23.568999999999999</v>
      </c>
      <c r="F211" s="29">
        <f t="shared" ref="F211:F213" si="156">G211-E211</f>
        <v>10.101000000000003</v>
      </c>
      <c r="G211" s="23">
        <v>33.67</v>
      </c>
      <c r="H211" s="29">
        <f t="shared" ref="H211:H213" si="157">D211*E211</f>
        <v>0</v>
      </c>
      <c r="I211" s="29">
        <f t="shared" ref="I211:I213" si="158">D211*F211</f>
        <v>0</v>
      </c>
      <c r="J211" s="23">
        <f t="shared" ref="J211:J213" si="159">H211+I211</f>
        <v>0</v>
      </c>
      <c r="K211" s="36">
        <v>249.38</v>
      </c>
      <c r="L211" s="47"/>
    </row>
    <row r="212" spans="1:12" s="5" customFormat="1">
      <c r="A212" s="12" t="s">
        <v>360</v>
      </c>
      <c r="B212" s="17" t="s">
        <v>361</v>
      </c>
      <c r="C212" s="12" t="s">
        <v>122</v>
      </c>
      <c r="D212" s="57">
        <f>'Obra Civil'!D212-'B11'!I205</f>
        <v>0</v>
      </c>
      <c r="E212" s="29">
        <f t="shared" si="155"/>
        <v>21.328999999999997</v>
      </c>
      <c r="F212" s="29">
        <f t="shared" si="156"/>
        <v>9.1410000000000018</v>
      </c>
      <c r="G212" s="23">
        <v>30.47</v>
      </c>
      <c r="H212" s="29">
        <f t="shared" si="157"/>
        <v>0</v>
      </c>
      <c r="I212" s="29">
        <f t="shared" si="158"/>
        <v>0</v>
      </c>
      <c r="J212" s="23">
        <f t="shared" si="159"/>
        <v>0</v>
      </c>
      <c r="K212" s="36"/>
      <c r="L212" s="47"/>
    </row>
    <row r="213" spans="1:12" s="5" customFormat="1" ht="12.75" customHeight="1">
      <c r="A213" s="12" t="s">
        <v>362</v>
      </c>
      <c r="B213" s="17" t="s">
        <v>363</v>
      </c>
      <c r="C213" s="12" t="s">
        <v>187</v>
      </c>
      <c r="D213" s="57">
        <f>'Obra Civil'!D213-'B11'!I206</f>
        <v>0</v>
      </c>
      <c r="E213" s="29">
        <f t="shared" si="155"/>
        <v>2.786</v>
      </c>
      <c r="F213" s="29">
        <f t="shared" si="156"/>
        <v>1.194</v>
      </c>
      <c r="G213" s="23">
        <v>3.98</v>
      </c>
      <c r="H213" s="29">
        <f t="shared" si="157"/>
        <v>0</v>
      </c>
      <c r="I213" s="29">
        <f t="shared" si="158"/>
        <v>0</v>
      </c>
      <c r="J213" s="23">
        <f t="shared" si="159"/>
        <v>0</v>
      </c>
      <c r="K213" s="36"/>
      <c r="L213" s="47"/>
    </row>
    <row r="214" spans="1:12" s="5" customFormat="1" ht="12.75" customHeight="1">
      <c r="A214" s="15" t="s">
        <v>364</v>
      </c>
      <c r="B214" s="60" t="s">
        <v>365</v>
      </c>
      <c r="C214" s="17"/>
      <c r="D214" s="17"/>
      <c r="E214" s="29"/>
      <c r="F214" s="29"/>
      <c r="G214" s="23"/>
      <c r="H214" s="24">
        <f>H215+H219</f>
        <v>880</v>
      </c>
      <c r="I214" s="24">
        <f t="shared" ref="I214:J214" si="160">I215+I219</f>
        <v>290</v>
      </c>
      <c r="J214" s="24">
        <f t="shared" si="160"/>
        <v>1170</v>
      </c>
      <c r="K214" s="36">
        <v>791.78</v>
      </c>
      <c r="L214" s="47"/>
    </row>
    <row r="215" spans="1:12" s="5" customFormat="1" ht="13.5" customHeight="1">
      <c r="A215" s="15" t="s">
        <v>366</v>
      </c>
      <c r="B215" s="60" t="s">
        <v>367</v>
      </c>
      <c r="C215" s="17"/>
      <c r="D215" s="17"/>
      <c r="E215" s="29"/>
      <c r="F215" s="29"/>
      <c r="G215" s="23"/>
      <c r="H215" s="24">
        <f>SUM(H216:H218)</f>
        <v>0</v>
      </c>
      <c r="I215" s="24">
        <f t="shared" ref="I215:J215" si="161">SUM(I216:I218)</f>
        <v>0</v>
      </c>
      <c r="J215" s="24">
        <f t="shared" si="161"/>
        <v>0</v>
      </c>
      <c r="K215" s="36"/>
      <c r="L215" s="47"/>
    </row>
    <row r="216" spans="1:12" s="5" customFormat="1" ht="25.5">
      <c r="A216" s="12" t="s">
        <v>368</v>
      </c>
      <c r="B216" s="6" t="s">
        <v>369</v>
      </c>
      <c r="C216" s="12" t="s">
        <v>122</v>
      </c>
      <c r="D216" s="64">
        <f>'Obra Civil'!D216-'B11'!I209</f>
        <v>0</v>
      </c>
      <c r="E216" s="29">
        <f t="shared" ref="E216:E218" si="162">G216*70%</f>
        <v>11.738999999999999</v>
      </c>
      <c r="F216" s="29">
        <f t="shared" ref="F216:F218" si="163">G216-E216</f>
        <v>5.0310000000000006</v>
      </c>
      <c r="G216" s="23">
        <v>16.77</v>
      </c>
      <c r="H216" s="29">
        <f t="shared" ref="H216:H218" si="164">D216*E216</f>
        <v>0</v>
      </c>
      <c r="I216" s="29">
        <f t="shared" ref="I216:I218" si="165">D216*F216</f>
        <v>0</v>
      </c>
      <c r="J216" s="23">
        <f t="shared" ref="J216:J218" si="166">H216+I216</f>
        <v>0</v>
      </c>
      <c r="K216" s="36"/>
      <c r="L216" s="47"/>
    </row>
    <row r="217" spans="1:12" s="5" customFormat="1" ht="25.5">
      <c r="A217" s="12" t="s">
        <v>370</v>
      </c>
      <c r="B217" s="6" t="s">
        <v>371</v>
      </c>
      <c r="C217" s="12" t="s">
        <v>122</v>
      </c>
      <c r="D217" s="64">
        <f>'Obra Civil'!D217-'B11'!I210</f>
        <v>0</v>
      </c>
      <c r="E217" s="29">
        <f t="shared" si="162"/>
        <v>15.932</v>
      </c>
      <c r="F217" s="29">
        <f t="shared" si="163"/>
        <v>6.8280000000000012</v>
      </c>
      <c r="G217" s="23">
        <v>22.76</v>
      </c>
      <c r="H217" s="29">
        <f t="shared" si="164"/>
        <v>0</v>
      </c>
      <c r="I217" s="29">
        <f t="shared" si="165"/>
        <v>0</v>
      </c>
      <c r="J217" s="23">
        <f t="shared" si="166"/>
        <v>0</v>
      </c>
      <c r="K217" s="36"/>
      <c r="L217" s="47"/>
    </row>
    <row r="218" spans="1:12" s="5" customFormat="1" ht="25.5">
      <c r="A218" s="12" t="s">
        <v>372</v>
      </c>
      <c r="B218" s="6" t="s">
        <v>373</v>
      </c>
      <c r="C218" s="12" t="s">
        <v>122</v>
      </c>
      <c r="D218" s="64">
        <f>'Obra Civil'!D218-'B11'!I211</f>
        <v>0</v>
      </c>
      <c r="E218" s="29">
        <f t="shared" si="162"/>
        <v>27.985999999999997</v>
      </c>
      <c r="F218" s="29">
        <f t="shared" si="163"/>
        <v>11.994</v>
      </c>
      <c r="G218" s="23">
        <v>39.979999999999997</v>
      </c>
      <c r="H218" s="29">
        <f t="shared" si="164"/>
        <v>0</v>
      </c>
      <c r="I218" s="29">
        <f t="shared" si="165"/>
        <v>0</v>
      </c>
      <c r="J218" s="23">
        <f t="shared" si="166"/>
        <v>0</v>
      </c>
      <c r="K218" s="36"/>
      <c r="L218" s="47"/>
    </row>
    <row r="219" spans="1:12" s="5" customFormat="1">
      <c r="A219" s="15" t="s">
        <v>374</v>
      </c>
      <c r="B219" s="60" t="s">
        <v>375</v>
      </c>
      <c r="C219" s="17"/>
      <c r="D219" s="17"/>
      <c r="E219" s="29"/>
      <c r="F219" s="29"/>
      <c r="G219" s="23"/>
      <c r="H219" s="24">
        <f>SUM(H220:H228)</f>
        <v>880</v>
      </c>
      <c r="I219" s="24">
        <f t="shared" ref="I219:J219" si="167">SUM(I220:I228)</f>
        <v>290</v>
      </c>
      <c r="J219" s="24">
        <f t="shared" si="167"/>
        <v>1170</v>
      </c>
      <c r="K219" s="36"/>
      <c r="L219" s="47"/>
    </row>
    <row r="220" spans="1:12" s="5" customFormat="1">
      <c r="A220" s="211" t="s">
        <v>376</v>
      </c>
      <c r="B220" s="214" t="s">
        <v>377</v>
      </c>
      <c r="C220" s="211" t="s">
        <v>187</v>
      </c>
      <c r="D220" s="220">
        <f>'Obra Civil'!D220-'B11'!I213</f>
        <v>7</v>
      </c>
      <c r="E220" s="198">
        <v>16</v>
      </c>
      <c r="F220" s="198">
        <v>7</v>
      </c>
      <c r="G220" s="199">
        <f>E220+F220</f>
        <v>23</v>
      </c>
      <c r="H220" s="198">
        <f t="shared" ref="H220:H228" si="168">D220*E220</f>
        <v>112</v>
      </c>
      <c r="I220" s="198">
        <f t="shared" ref="I220:I228" si="169">D220*F220</f>
        <v>49</v>
      </c>
      <c r="J220" s="199">
        <f t="shared" ref="J220:J228" si="170">H220+I220</f>
        <v>161</v>
      </c>
      <c r="K220" s="36"/>
      <c r="L220" s="47"/>
    </row>
    <row r="221" spans="1:12" s="5" customFormat="1">
      <c r="A221" s="211" t="s">
        <v>378</v>
      </c>
      <c r="B221" s="214" t="s">
        <v>379</v>
      </c>
      <c r="C221" s="195" t="s">
        <v>187</v>
      </c>
      <c r="D221" s="220">
        <f>'Obra Civil'!D221-'B11'!I214</f>
        <v>4</v>
      </c>
      <c r="E221" s="198">
        <v>90</v>
      </c>
      <c r="F221" s="198">
        <v>35</v>
      </c>
      <c r="G221" s="199">
        <f>E221+F221</f>
        <v>125</v>
      </c>
      <c r="H221" s="198">
        <f t="shared" si="168"/>
        <v>360</v>
      </c>
      <c r="I221" s="198">
        <f t="shared" si="169"/>
        <v>140</v>
      </c>
      <c r="J221" s="199">
        <f t="shared" si="170"/>
        <v>500</v>
      </c>
      <c r="K221" s="36"/>
      <c r="L221" s="47"/>
    </row>
    <row r="222" spans="1:12" s="5" customFormat="1">
      <c r="A222" s="211" t="s">
        <v>380</v>
      </c>
      <c r="B222" s="214" t="s">
        <v>381</v>
      </c>
      <c r="C222" s="195" t="s">
        <v>187</v>
      </c>
      <c r="D222" s="220">
        <f>'Obra Civil'!D222-'B11'!I215</f>
        <v>4</v>
      </c>
      <c r="E222" s="198">
        <v>20</v>
      </c>
      <c r="F222" s="198">
        <v>8</v>
      </c>
      <c r="G222" s="199">
        <f>E222+F222</f>
        <v>28</v>
      </c>
      <c r="H222" s="198">
        <f t="shared" si="168"/>
        <v>80</v>
      </c>
      <c r="I222" s="198">
        <f t="shared" si="169"/>
        <v>32</v>
      </c>
      <c r="J222" s="199">
        <f t="shared" si="170"/>
        <v>112</v>
      </c>
      <c r="K222" s="36"/>
      <c r="L222" s="47"/>
    </row>
    <row r="223" spans="1:12" s="5" customFormat="1">
      <c r="A223" s="12" t="s">
        <v>382</v>
      </c>
      <c r="B223" s="56" t="s">
        <v>383</v>
      </c>
      <c r="C223" s="12" t="s">
        <v>187</v>
      </c>
      <c r="D223" s="65">
        <f>'Obra Civil'!D223-'B11'!I216</f>
        <v>0</v>
      </c>
      <c r="E223" s="29">
        <f t="shared" ref="E223:E226" si="171">G223*70%</f>
        <v>68.99199999999999</v>
      </c>
      <c r="F223" s="29">
        <f t="shared" ref="F223:F226" si="172">G223-E223</f>
        <v>29.568000000000012</v>
      </c>
      <c r="G223" s="23">
        <v>98.56</v>
      </c>
      <c r="H223" s="29">
        <f t="shared" si="168"/>
        <v>0</v>
      </c>
      <c r="I223" s="29">
        <f t="shared" si="169"/>
        <v>0</v>
      </c>
      <c r="J223" s="23">
        <f t="shared" si="170"/>
        <v>0</v>
      </c>
      <c r="K223" s="36"/>
      <c r="L223" s="47"/>
    </row>
    <row r="224" spans="1:12" s="5" customFormat="1">
      <c r="A224" s="211" t="s">
        <v>384</v>
      </c>
      <c r="B224" s="214" t="s">
        <v>385</v>
      </c>
      <c r="C224" s="211" t="s">
        <v>187</v>
      </c>
      <c r="D224" s="220">
        <f>'Obra Civil'!D224-'B11'!I217</f>
        <v>2</v>
      </c>
      <c r="E224" s="198">
        <v>25</v>
      </c>
      <c r="F224" s="198">
        <v>11</v>
      </c>
      <c r="G224" s="199">
        <f>E224+F224</f>
        <v>36</v>
      </c>
      <c r="H224" s="198">
        <f t="shared" si="168"/>
        <v>50</v>
      </c>
      <c r="I224" s="198">
        <f t="shared" si="169"/>
        <v>22</v>
      </c>
      <c r="J224" s="199">
        <f t="shared" si="170"/>
        <v>72</v>
      </c>
      <c r="K224" s="36"/>
      <c r="L224" s="47"/>
    </row>
    <row r="225" spans="1:12" s="5" customFormat="1">
      <c r="A225" s="12" t="s">
        <v>386</v>
      </c>
      <c r="B225" s="56" t="s">
        <v>387</v>
      </c>
      <c r="C225" s="12" t="s">
        <v>187</v>
      </c>
      <c r="D225" s="65">
        <f>'Obra Civil'!D225-'B11'!I218</f>
        <v>0</v>
      </c>
      <c r="E225" s="29">
        <f t="shared" si="171"/>
        <v>62.58</v>
      </c>
      <c r="F225" s="29">
        <f t="shared" si="172"/>
        <v>26.820000000000007</v>
      </c>
      <c r="G225" s="23">
        <v>89.4</v>
      </c>
      <c r="H225" s="29">
        <f t="shared" si="168"/>
        <v>0</v>
      </c>
      <c r="I225" s="29">
        <f t="shared" si="169"/>
        <v>0</v>
      </c>
      <c r="J225" s="23">
        <f t="shared" si="170"/>
        <v>0</v>
      </c>
      <c r="K225" s="36"/>
      <c r="L225" s="47"/>
    </row>
    <row r="226" spans="1:12" s="5" customFormat="1">
      <c r="A226" s="12" t="s">
        <v>388</v>
      </c>
      <c r="B226" s="56" t="s">
        <v>389</v>
      </c>
      <c r="C226" s="12" t="s">
        <v>187</v>
      </c>
      <c r="D226" s="65">
        <f>'Obra Civil'!D226-'B11'!I219</f>
        <v>0</v>
      </c>
      <c r="E226" s="29">
        <f t="shared" si="171"/>
        <v>163.79999999999998</v>
      </c>
      <c r="F226" s="29">
        <f t="shared" si="172"/>
        <v>70.200000000000017</v>
      </c>
      <c r="G226" s="23">
        <v>234</v>
      </c>
      <c r="H226" s="29">
        <f t="shared" si="168"/>
        <v>0</v>
      </c>
      <c r="I226" s="29">
        <f t="shared" si="169"/>
        <v>0</v>
      </c>
      <c r="J226" s="23">
        <f t="shared" si="170"/>
        <v>0</v>
      </c>
      <c r="K226" s="36"/>
      <c r="L226" s="47"/>
    </row>
    <row r="227" spans="1:12" s="5" customFormat="1">
      <c r="A227" s="211" t="s">
        <v>390</v>
      </c>
      <c r="B227" s="214" t="s">
        <v>391</v>
      </c>
      <c r="C227" s="211" t="s">
        <v>187</v>
      </c>
      <c r="D227" s="220">
        <f>'Obra Civil'!D227-'B11'!I220</f>
        <v>1</v>
      </c>
      <c r="E227" s="198">
        <v>18</v>
      </c>
      <c r="F227" s="198">
        <v>8</v>
      </c>
      <c r="G227" s="199">
        <f>E227+F227</f>
        <v>26</v>
      </c>
      <c r="H227" s="198">
        <f t="shared" si="168"/>
        <v>18</v>
      </c>
      <c r="I227" s="198">
        <f t="shared" si="169"/>
        <v>8</v>
      </c>
      <c r="J227" s="199">
        <f t="shared" si="170"/>
        <v>26</v>
      </c>
      <c r="K227" s="36"/>
      <c r="L227" s="47"/>
    </row>
    <row r="228" spans="1:12" s="5" customFormat="1" ht="12.75" customHeight="1">
      <c r="A228" s="211" t="s">
        <v>392</v>
      </c>
      <c r="B228" s="214" t="s">
        <v>393</v>
      </c>
      <c r="C228" s="221" t="s">
        <v>122</v>
      </c>
      <c r="D228" s="220">
        <f>'Obra Civil'!D228-'B11'!I221</f>
        <v>13</v>
      </c>
      <c r="E228" s="198">
        <v>20</v>
      </c>
      <c r="F228" s="198">
        <v>3</v>
      </c>
      <c r="G228" s="203">
        <f>E228+F228</f>
        <v>23</v>
      </c>
      <c r="H228" s="198">
        <f t="shared" si="168"/>
        <v>260</v>
      </c>
      <c r="I228" s="198">
        <f t="shared" si="169"/>
        <v>39</v>
      </c>
      <c r="J228" s="199">
        <f t="shared" si="170"/>
        <v>299</v>
      </c>
      <c r="K228" s="36"/>
      <c r="L228" s="47"/>
    </row>
    <row r="229" spans="1:12" s="5" customFormat="1">
      <c r="A229" s="15"/>
      <c r="B229" s="60" t="s">
        <v>651</v>
      </c>
      <c r="C229" s="15"/>
      <c r="D229" s="90"/>
      <c r="E229" s="24"/>
      <c r="F229" s="24"/>
      <c r="G229" s="39"/>
      <c r="H229" s="24">
        <f>H188+H210+H214</f>
        <v>4213</v>
      </c>
      <c r="I229" s="24">
        <f t="shared" ref="I229:J229" si="173">I188+I210+I214</f>
        <v>1723</v>
      </c>
      <c r="J229" s="24">
        <f t="shared" si="173"/>
        <v>5936</v>
      </c>
      <c r="K229" s="36"/>
      <c r="L229" s="47"/>
    </row>
    <row r="230" spans="1:12" s="5" customFormat="1" ht="12.75" customHeight="1">
      <c r="A230" s="77" t="s">
        <v>394</v>
      </c>
      <c r="B230" s="77" t="s">
        <v>633</v>
      </c>
      <c r="C230" s="77"/>
      <c r="D230" s="77"/>
      <c r="E230" s="95"/>
      <c r="F230" s="95"/>
      <c r="G230" s="94"/>
      <c r="H230" s="70"/>
      <c r="I230" s="70"/>
      <c r="J230" s="70"/>
      <c r="K230" s="36"/>
      <c r="L230" s="47"/>
    </row>
    <row r="231" spans="1:12" s="5" customFormat="1" ht="12.75" customHeight="1">
      <c r="A231" s="211" t="s">
        <v>395</v>
      </c>
      <c r="B231" s="218" t="s">
        <v>396</v>
      </c>
      <c r="C231" s="211" t="s">
        <v>187</v>
      </c>
      <c r="D231" s="197">
        <f>'Obra Civil'!D231-'B11'!I223</f>
        <v>15</v>
      </c>
      <c r="E231" s="198">
        <v>2</v>
      </c>
      <c r="F231" s="198">
        <v>0.7</v>
      </c>
      <c r="G231" s="199">
        <f>E231+F231</f>
        <v>2.7</v>
      </c>
      <c r="H231" s="198">
        <f t="shared" ref="H231:H255" si="174">D231*E231</f>
        <v>30</v>
      </c>
      <c r="I231" s="198">
        <f t="shared" ref="I231:I255" si="175">D231*F231</f>
        <v>10.5</v>
      </c>
      <c r="J231" s="199">
        <f t="shared" ref="J231:J255" si="176">H231+I231</f>
        <v>40.5</v>
      </c>
      <c r="K231" s="36"/>
      <c r="L231" s="47"/>
    </row>
    <row r="232" spans="1:12" s="5" customFormat="1" ht="12.75" customHeight="1">
      <c r="A232" s="211" t="s">
        <v>397</v>
      </c>
      <c r="B232" s="218" t="s">
        <v>634</v>
      </c>
      <c r="C232" s="211" t="s">
        <v>187</v>
      </c>
      <c r="D232" s="197">
        <f>'Obra Civil'!D232-'B11'!I224</f>
        <v>1</v>
      </c>
      <c r="E232" s="198">
        <v>5</v>
      </c>
      <c r="F232" s="198">
        <v>2</v>
      </c>
      <c r="G232" s="199">
        <f>E232+F232</f>
        <v>7</v>
      </c>
      <c r="H232" s="198">
        <f t="shared" si="174"/>
        <v>5</v>
      </c>
      <c r="I232" s="198">
        <f t="shared" si="175"/>
        <v>2</v>
      </c>
      <c r="J232" s="199">
        <f t="shared" si="176"/>
        <v>7</v>
      </c>
      <c r="K232" s="36"/>
      <c r="L232" s="47"/>
    </row>
    <row r="233" spans="1:12" s="5" customFormat="1" ht="12.75" customHeight="1">
      <c r="A233" s="12" t="s">
        <v>398</v>
      </c>
      <c r="B233" s="6" t="s">
        <v>399</v>
      </c>
      <c r="C233" s="12" t="s">
        <v>187</v>
      </c>
      <c r="D233" s="57">
        <f>'Obra Civil'!D233-'B11'!I225</f>
        <v>0</v>
      </c>
      <c r="E233" s="29">
        <f t="shared" ref="E233:E254" si="177">G233*70%</f>
        <v>12.894</v>
      </c>
      <c r="F233" s="29">
        <f t="shared" ref="F233:F254" si="178">G233-E233</f>
        <v>5.5260000000000016</v>
      </c>
      <c r="G233" s="23">
        <v>18.420000000000002</v>
      </c>
      <c r="H233" s="29">
        <f t="shared" si="174"/>
        <v>0</v>
      </c>
      <c r="I233" s="29">
        <f t="shared" si="175"/>
        <v>0</v>
      </c>
      <c r="J233" s="23">
        <f t="shared" si="176"/>
        <v>0</v>
      </c>
      <c r="K233" s="36"/>
      <c r="L233" s="47"/>
    </row>
    <row r="234" spans="1:12" s="5" customFormat="1">
      <c r="A234" s="12" t="s">
        <v>400</v>
      </c>
      <c r="B234" s="6" t="s">
        <v>401</v>
      </c>
      <c r="C234" s="12" t="s">
        <v>187</v>
      </c>
      <c r="D234" s="57">
        <f>'Obra Civil'!D234-'B11'!I226</f>
        <v>0</v>
      </c>
      <c r="E234" s="29">
        <f t="shared" si="177"/>
        <v>14.048999999999999</v>
      </c>
      <c r="F234" s="29">
        <f t="shared" si="178"/>
        <v>6.0210000000000008</v>
      </c>
      <c r="G234" s="23">
        <v>20.07</v>
      </c>
      <c r="H234" s="29">
        <f t="shared" si="174"/>
        <v>0</v>
      </c>
      <c r="I234" s="29">
        <f t="shared" si="175"/>
        <v>0</v>
      </c>
      <c r="J234" s="23">
        <f t="shared" si="176"/>
        <v>0</v>
      </c>
      <c r="K234" s="36"/>
      <c r="L234" s="47"/>
    </row>
    <row r="235" spans="1:12" s="5" customFormat="1" ht="12.75" customHeight="1">
      <c r="A235" s="12" t="s">
        <v>402</v>
      </c>
      <c r="B235" s="6" t="s">
        <v>403</v>
      </c>
      <c r="C235" s="12" t="s">
        <v>187</v>
      </c>
      <c r="D235" s="57">
        <f>'Obra Civil'!D235-'B11'!I227</f>
        <v>0</v>
      </c>
      <c r="E235" s="29">
        <f t="shared" si="177"/>
        <v>0.80499999999999994</v>
      </c>
      <c r="F235" s="29">
        <f t="shared" si="178"/>
        <v>0.34499999999999997</v>
      </c>
      <c r="G235" s="23">
        <v>1.1499999999999999</v>
      </c>
      <c r="H235" s="29">
        <f t="shared" si="174"/>
        <v>0</v>
      </c>
      <c r="I235" s="29">
        <f t="shared" si="175"/>
        <v>0</v>
      </c>
      <c r="J235" s="23">
        <f t="shared" si="176"/>
        <v>0</v>
      </c>
      <c r="K235" s="36"/>
      <c r="L235" s="47"/>
    </row>
    <row r="236" spans="1:12" s="5" customFormat="1" ht="12.75" customHeight="1">
      <c r="A236" s="12" t="s">
        <v>404</v>
      </c>
      <c r="B236" s="6" t="s">
        <v>405</v>
      </c>
      <c r="C236" s="12" t="s">
        <v>187</v>
      </c>
      <c r="D236" s="57">
        <f>'Obra Civil'!D236-'B11'!I228</f>
        <v>0</v>
      </c>
      <c r="E236" s="29">
        <f t="shared" si="177"/>
        <v>7.5459999999999994</v>
      </c>
      <c r="F236" s="29">
        <f t="shared" si="178"/>
        <v>3.234</v>
      </c>
      <c r="G236" s="23">
        <v>10.78</v>
      </c>
      <c r="H236" s="29">
        <f t="shared" si="174"/>
        <v>0</v>
      </c>
      <c r="I236" s="29">
        <f t="shared" si="175"/>
        <v>0</v>
      </c>
      <c r="J236" s="23">
        <f t="shared" si="176"/>
        <v>0</v>
      </c>
      <c r="K236" s="36"/>
      <c r="L236" s="47"/>
    </row>
    <row r="237" spans="1:12" s="5" customFormat="1" ht="12.75" customHeight="1">
      <c r="A237" s="12" t="s">
        <v>406</v>
      </c>
      <c r="B237" s="6" t="s">
        <v>407</v>
      </c>
      <c r="C237" s="12" t="s">
        <v>187</v>
      </c>
      <c r="D237" s="57">
        <f>'Obra Civil'!D237-'B11'!I229</f>
        <v>0</v>
      </c>
      <c r="E237" s="29">
        <f t="shared" si="177"/>
        <v>17.478999999999999</v>
      </c>
      <c r="F237" s="29">
        <f t="shared" si="178"/>
        <v>7.4909999999999997</v>
      </c>
      <c r="G237" s="23">
        <v>24.97</v>
      </c>
      <c r="H237" s="29">
        <f t="shared" si="174"/>
        <v>0</v>
      </c>
      <c r="I237" s="29">
        <f t="shared" si="175"/>
        <v>0</v>
      </c>
      <c r="J237" s="23">
        <f t="shared" si="176"/>
        <v>0</v>
      </c>
      <c r="K237" s="36"/>
      <c r="L237" s="47"/>
    </row>
    <row r="238" spans="1:12" s="5" customFormat="1">
      <c r="A238" s="12" t="s">
        <v>408</v>
      </c>
      <c r="B238" s="6" t="s">
        <v>409</v>
      </c>
      <c r="C238" s="12" t="s">
        <v>187</v>
      </c>
      <c r="D238" s="57">
        <f>'Obra Civil'!D238-'B11'!I230</f>
        <v>0</v>
      </c>
      <c r="E238" s="29">
        <f t="shared" si="177"/>
        <v>12.894</v>
      </c>
      <c r="F238" s="29">
        <f t="shared" si="178"/>
        <v>5.5260000000000016</v>
      </c>
      <c r="G238" s="23">
        <v>18.420000000000002</v>
      </c>
      <c r="H238" s="29">
        <f t="shared" si="174"/>
        <v>0</v>
      </c>
      <c r="I238" s="29">
        <f t="shared" si="175"/>
        <v>0</v>
      </c>
      <c r="J238" s="23">
        <f t="shared" si="176"/>
        <v>0</v>
      </c>
      <c r="K238" s="36"/>
      <c r="L238" s="47"/>
    </row>
    <row r="239" spans="1:12" s="5" customFormat="1" ht="12.75" customHeight="1">
      <c r="A239" s="211" t="s">
        <v>410</v>
      </c>
      <c r="B239" s="218" t="s">
        <v>411</v>
      </c>
      <c r="C239" s="211" t="s">
        <v>187</v>
      </c>
      <c r="D239" s="197">
        <f>'Obra Civil'!D239-'B11'!I231</f>
        <v>2</v>
      </c>
      <c r="E239" s="198">
        <v>5</v>
      </c>
      <c r="F239" s="198">
        <v>1.5</v>
      </c>
      <c r="G239" s="199">
        <v>6.26</v>
      </c>
      <c r="H239" s="198">
        <f t="shared" si="174"/>
        <v>10</v>
      </c>
      <c r="I239" s="198">
        <f t="shared" si="175"/>
        <v>3</v>
      </c>
      <c r="J239" s="199">
        <f t="shared" si="176"/>
        <v>13</v>
      </c>
      <c r="K239" s="36"/>
      <c r="L239" s="47"/>
    </row>
    <row r="240" spans="1:12" s="5" customFormat="1" ht="12.75" customHeight="1">
      <c r="A240" s="211" t="s">
        <v>412</v>
      </c>
      <c r="B240" s="218" t="s">
        <v>413</v>
      </c>
      <c r="C240" s="211" t="s">
        <v>187</v>
      </c>
      <c r="D240" s="197">
        <f>'Obra Civil'!D240-'B11'!I232</f>
        <v>7</v>
      </c>
      <c r="E240" s="198">
        <v>2</v>
      </c>
      <c r="F240" s="198">
        <v>0.6</v>
      </c>
      <c r="G240" s="199">
        <v>1.95</v>
      </c>
      <c r="H240" s="198">
        <f t="shared" si="174"/>
        <v>14</v>
      </c>
      <c r="I240" s="198">
        <f t="shared" si="175"/>
        <v>4.2</v>
      </c>
      <c r="J240" s="199">
        <f t="shared" si="176"/>
        <v>18.2</v>
      </c>
      <c r="K240" s="36"/>
      <c r="L240" s="47"/>
    </row>
    <row r="241" spans="1:12" s="5" customFormat="1" ht="12.75" customHeight="1">
      <c r="A241" s="211" t="s">
        <v>414</v>
      </c>
      <c r="B241" s="218" t="s">
        <v>415</v>
      </c>
      <c r="C241" s="211" t="s">
        <v>187</v>
      </c>
      <c r="D241" s="197">
        <f>'Obra Civil'!D241-'B11'!I233</f>
        <v>9</v>
      </c>
      <c r="E241" s="198">
        <v>2</v>
      </c>
      <c r="F241" s="198">
        <v>0.5</v>
      </c>
      <c r="G241" s="199">
        <v>1.87</v>
      </c>
      <c r="H241" s="198">
        <f t="shared" si="174"/>
        <v>18</v>
      </c>
      <c r="I241" s="198">
        <f t="shared" si="175"/>
        <v>4.5</v>
      </c>
      <c r="J241" s="199">
        <f t="shared" si="176"/>
        <v>22.5</v>
      </c>
      <c r="K241" s="36"/>
      <c r="L241" s="47"/>
    </row>
    <row r="242" spans="1:12" s="5" customFormat="1">
      <c r="A242" s="211" t="s">
        <v>416</v>
      </c>
      <c r="B242" s="218" t="s">
        <v>417</v>
      </c>
      <c r="C242" s="211" t="s">
        <v>187</v>
      </c>
      <c r="D242" s="197">
        <f>'Obra Civil'!D242-'B11'!I234</f>
        <v>1</v>
      </c>
      <c r="E242" s="198">
        <v>2</v>
      </c>
      <c r="F242" s="198">
        <v>0.6</v>
      </c>
      <c r="G242" s="199">
        <v>1.96</v>
      </c>
      <c r="H242" s="198">
        <f t="shared" si="174"/>
        <v>2</v>
      </c>
      <c r="I242" s="198">
        <f t="shared" si="175"/>
        <v>0.6</v>
      </c>
      <c r="J242" s="199">
        <f t="shared" si="176"/>
        <v>2.6</v>
      </c>
      <c r="K242" s="36"/>
      <c r="L242" s="47"/>
    </row>
    <row r="243" spans="1:12" s="5" customFormat="1">
      <c r="A243" s="211" t="s">
        <v>418</v>
      </c>
      <c r="B243" s="218" t="s">
        <v>419</v>
      </c>
      <c r="C243" s="211" t="s">
        <v>122</v>
      </c>
      <c r="D243" s="197">
        <f>'Obra Civil'!D243-'B11'!I235</f>
        <v>13.119999999999997</v>
      </c>
      <c r="E243" s="198">
        <v>30</v>
      </c>
      <c r="F243" s="198">
        <v>6</v>
      </c>
      <c r="G243" s="199">
        <v>8.19</v>
      </c>
      <c r="H243" s="198">
        <f t="shared" si="174"/>
        <v>393.59999999999991</v>
      </c>
      <c r="I243" s="198">
        <f t="shared" si="175"/>
        <v>78.719999999999985</v>
      </c>
      <c r="J243" s="199">
        <f t="shared" si="176"/>
        <v>472.31999999999988</v>
      </c>
      <c r="K243" s="36"/>
      <c r="L243" s="47"/>
    </row>
    <row r="244" spans="1:12" s="5" customFormat="1">
      <c r="A244" s="211" t="s">
        <v>420</v>
      </c>
      <c r="B244" s="218" t="s">
        <v>421</v>
      </c>
      <c r="C244" s="211" t="s">
        <v>122</v>
      </c>
      <c r="D244" s="197">
        <f>'Obra Civil'!D244-'B11'!I236</f>
        <v>13.170000000000002</v>
      </c>
      <c r="E244" s="198">
        <v>15</v>
      </c>
      <c r="F244" s="198">
        <v>6</v>
      </c>
      <c r="G244" s="199">
        <v>2.82</v>
      </c>
      <c r="H244" s="198">
        <f t="shared" si="174"/>
        <v>197.55</v>
      </c>
      <c r="I244" s="198">
        <f t="shared" si="175"/>
        <v>79.02000000000001</v>
      </c>
      <c r="J244" s="199">
        <f t="shared" si="176"/>
        <v>276.57000000000005</v>
      </c>
      <c r="K244" s="36"/>
      <c r="L244" s="47"/>
    </row>
    <row r="245" spans="1:12" s="5" customFormat="1">
      <c r="A245" s="12" t="s">
        <v>422</v>
      </c>
      <c r="B245" s="6" t="s">
        <v>423</v>
      </c>
      <c r="C245" s="12" t="s">
        <v>122</v>
      </c>
      <c r="D245" s="57">
        <f>'Obra Civil'!D245-'B11'!I237</f>
        <v>0</v>
      </c>
      <c r="E245" s="29">
        <f t="shared" si="177"/>
        <v>3.7379999999999995</v>
      </c>
      <c r="F245" s="29">
        <f t="shared" si="178"/>
        <v>1.6020000000000003</v>
      </c>
      <c r="G245" s="23">
        <v>5.34</v>
      </c>
      <c r="H245" s="29">
        <f t="shared" si="174"/>
        <v>0</v>
      </c>
      <c r="I245" s="29">
        <f t="shared" si="175"/>
        <v>0</v>
      </c>
      <c r="J245" s="23">
        <f t="shared" si="176"/>
        <v>0</v>
      </c>
      <c r="K245" s="36"/>
      <c r="L245" s="47"/>
    </row>
    <row r="246" spans="1:12" s="5" customFormat="1">
      <c r="A246" s="12" t="s">
        <v>424</v>
      </c>
      <c r="B246" s="6" t="s">
        <v>425</v>
      </c>
      <c r="C246" s="12" t="s">
        <v>122</v>
      </c>
      <c r="D246" s="57">
        <f>'Obra Civil'!D246-'B11'!I238</f>
        <v>0</v>
      </c>
      <c r="E246" s="29">
        <f t="shared" si="177"/>
        <v>4.7319999999999993</v>
      </c>
      <c r="F246" s="29">
        <f t="shared" si="178"/>
        <v>2.0280000000000005</v>
      </c>
      <c r="G246" s="23">
        <v>6.76</v>
      </c>
      <c r="H246" s="29">
        <f t="shared" si="174"/>
        <v>0</v>
      </c>
      <c r="I246" s="29">
        <f t="shared" si="175"/>
        <v>0</v>
      </c>
      <c r="J246" s="23">
        <f t="shared" si="176"/>
        <v>0</v>
      </c>
      <c r="K246" s="36"/>
      <c r="L246" s="47"/>
    </row>
    <row r="247" spans="1:12" s="5" customFormat="1">
      <c r="A247" s="12" t="s">
        <v>426</v>
      </c>
      <c r="B247" s="6" t="s">
        <v>427</v>
      </c>
      <c r="C247" s="12" t="s">
        <v>122</v>
      </c>
      <c r="D247" s="57">
        <f>'Obra Civil'!D247-'B11'!I239</f>
        <v>0</v>
      </c>
      <c r="E247" s="29">
        <f t="shared" si="177"/>
        <v>13.909000000000001</v>
      </c>
      <c r="F247" s="29">
        <f t="shared" si="178"/>
        <v>5.9610000000000003</v>
      </c>
      <c r="G247" s="23">
        <v>19.87</v>
      </c>
      <c r="H247" s="29">
        <f t="shared" si="174"/>
        <v>0</v>
      </c>
      <c r="I247" s="29">
        <f t="shared" si="175"/>
        <v>0</v>
      </c>
      <c r="J247" s="23">
        <f t="shared" si="176"/>
        <v>0</v>
      </c>
      <c r="K247" s="36"/>
      <c r="L247" s="47"/>
    </row>
    <row r="248" spans="1:12" s="5" customFormat="1">
      <c r="A248" s="12" t="s">
        <v>428</v>
      </c>
      <c r="B248" s="6" t="s">
        <v>429</v>
      </c>
      <c r="C248" s="12" t="s">
        <v>122</v>
      </c>
      <c r="D248" s="57">
        <f>'Obra Civil'!D248-'B11'!I240</f>
        <v>0</v>
      </c>
      <c r="E248" s="29">
        <f t="shared" si="177"/>
        <v>2.5760000000000001</v>
      </c>
      <c r="F248" s="29">
        <f t="shared" si="178"/>
        <v>1.1040000000000001</v>
      </c>
      <c r="G248" s="23">
        <v>3.68</v>
      </c>
      <c r="H248" s="29">
        <f t="shared" si="174"/>
        <v>0</v>
      </c>
      <c r="I248" s="29">
        <f t="shared" si="175"/>
        <v>0</v>
      </c>
      <c r="J248" s="23">
        <f t="shared" si="176"/>
        <v>0</v>
      </c>
      <c r="K248" s="36"/>
      <c r="L248" s="47"/>
    </row>
    <row r="249" spans="1:12" s="5" customFormat="1">
      <c r="A249" s="12" t="s">
        <v>430</v>
      </c>
      <c r="B249" s="6" t="s">
        <v>431</v>
      </c>
      <c r="C249" s="12" t="s">
        <v>122</v>
      </c>
      <c r="D249" s="57">
        <f>'Obra Civil'!D249-'B11'!I241</f>
        <v>0</v>
      </c>
      <c r="E249" s="29">
        <f t="shared" si="177"/>
        <v>4.8719999999999999</v>
      </c>
      <c r="F249" s="29">
        <f t="shared" si="178"/>
        <v>2.0880000000000001</v>
      </c>
      <c r="G249" s="23">
        <v>6.96</v>
      </c>
      <c r="H249" s="29">
        <f t="shared" si="174"/>
        <v>0</v>
      </c>
      <c r="I249" s="29">
        <f t="shared" si="175"/>
        <v>0</v>
      </c>
      <c r="J249" s="23">
        <f t="shared" si="176"/>
        <v>0</v>
      </c>
      <c r="K249" s="36"/>
      <c r="L249" s="47"/>
    </row>
    <row r="250" spans="1:12" s="5" customFormat="1">
      <c r="A250" s="12" t="s">
        <v>432</v>
      </c>
      <c r="B250" s="6" t="s">
        <v>433</v>
      </c>
      <c r="C250" s="12" t="s">
        <v>122</v>
      </c>
      <c r="D250" s="57">
        <f>'Obra Civil'!D250-'B11'!I242</f>
        <v>0</v>
      </c>
      <c r="E250" s="29">
        <f t="shared" si="177"/>
        <v>6.1739999999999995</v>
      </c>
      <c r="F250" s="29">
        <f t="shared" si="178"/>
        <v>2.6460000000000008</v>
      </c>
      <c r="G250" s="23">
        <v>8.82</v>
      </c>
      <c r="H250" s="29">
        <f t="shared" si="174"/>
        <v>0</v>
      </c>
      <c r="I250" s="29">
        <f t="shared" si="175"/>
        <v>0</v>
      </c>
      <c r="J250" s="23">
        <f t="shared" si="176"/>
        <v>0</v>
      </c>
      <c r="K250" s="36"/>
      <c r="L250" s="47"/>
    </row>
    <row r="251" spans="1:12" s="5" customFormat="1" ht="25.5">
      <c r="A251" s="211" t="s">
        <v>434</v>
      </c>
      <c r="B251" s="218" t="s">
        <v>435</v>
      </c>
      <c r="C251" s="211" t="s">
        <v>187</v>
      </c>
      <c r="D251" s="197">
        <f>'Obra Civil'!D251-'B11'!I243</f>
        <v>2</v>
      </c>
      <c r="E251" s="198">
        <v>250</v>
      </c>
      <c r="F251" s="198">
        <v>110</v>
      </c>
      <c r="G251" s="199">
        <f>E251+F251</f>
        <v>360</v>
      </c>
      <c r="H251" s="198">
        <f t="shared" si="174"/>
        <v>500</v>
      </c>
      <c r="I251" s="198">
        <f t="shared" si="175"/>
        <v>220</v>
      </c>
      <c r="J251" s="199">
        <f t="shared" si="176"/>
        <v>720</v>
      </c>
      <c r="K251" s="36"/>
      <c r="L251" s="47"/>
    </row>
    <row r="252" spans="1:12" s="5" customFormat="1" ht="12.75" customHeight="1">
      <c r="A252" s="12" t="s">
        <v>436</v>
      </c>
      <c r="B252" s="6" t="s">
        <v>437</v>
      </c>
      <c r="C252" s="12" t="s">
        <v>187</v>
      </c>
      <c r="D252" s="57">
        <f>'Obra Civil'!D252-'B11'!I244</f>
        <v>0</v>
      </c>
      <c r="E252" s="29">
        <f t="shared" si="177"/>
        <v>317.28199999999998</v>
      </c>
      <c r="F252" s="29">
        <f t="shared" si="178"/>
        <v>135.97800000000001</v>
      </c>
      <c r="G252" s="23">
        <v>453.26</v>
      </c>
      <c r="H252" s="29">
        <f t="shared" si="174"/>
        <v>0</v>
      </c>
      <c r="I252" s="29">
        <f t="shared" si="175"/>
        <v>0</v>
      </c>
      <c r="J252" s="23">
        <f t="shared" si="176"/>
        <v>0</v>
      </c>
      <c r="K252" s="36"/>
      <c r="L252" s="47"/>
    </row>
    <row r="253" spans="1:12" s="5" customFormat="1" ht="12.75" customHeight="1">
      <c r="A253" s="211" t="s">
        <v>438</v>
      </c>
      <c r="B253" s="218" t="s">
        <v>439</v>
      </c>
      <c r="C253" s="211" t="s">
        <v>187</v>
      </c>
      <c r="D253" s="197">
        <f>'Obra Civil'!D253-'B11'!I245</f>
        <v>1</v>
      </c>
      <c r="E253" s="198">
        <v>150</v>
      </c>
      <c r="F253" s="198">
        <v>70</v>
      </c>
      <c r="G253" s="199">
        <f>E253+F253</f>
        <v>220</v>
      </c>
      <c r="H253" s="198">
        <f t="shared" si="174"/>
        <v>150</v>
      </c>
      <c r="I253" s="198">
        <f t="shared" si="175"/>
        <v>70</v>
      </c>
      <c r="J253" s="199">
        <f t="shared" si="176"/>
        <v>220</v>
      </c>
      <c r="K253" s="36"/>
      <c r="L253" s="47"/>
    </row>
    <row r="254" spans="1:12" s="5" customFormat="1" ht="12.75" customHeight="1">
      <c r="A254" s="12" t="s">
        <v>440</v>
      </c>
      <c r="B254" s="6" t="s">
        <v>441</v>
      </c>
      <c r="C254" s="12" t="s">
        <v>187</v>
      </c>
      <c r="D254" s="57">
        <f>'Obra Civil'!D254-'B11'!I246</f>
        <v>0</v>
      </c>
      <c r="E254" s="29">
        <f t="shared" si="177"/>
        <v>339.72399999999999</v>
      </c>
      <c r="F254" s="29">
        <f t="shared" si="178"/>
        <v>145.596</v>
      </c>
      <c r="G254" s="23">
        <v>485.32</v>
      </c>
      <c r="H254" s="29">
        <f t="shared" si="174"/>
        <v>0</v>
      </c>
      <c r="I254" s="29">
        <f t="shared" si="175"/>
        <v>0</v>
      </c>
      <c r="J254" s="23">
        <f t="shared" si="176"/>
        <v>0</v>
      </c>
      <c r="K254" s="36"/>
      <c r="L254" s="47"/>
    </row>
    <row r="255" spans="1:12" s="5" customFormat="1" ht="25.5">
      <c r="A255" s="211" t="s">
        <v>442</v>
      </c>
      <c r="B255" s="218" t="s">
        <v>443</v>
      </c>
      <c r="C255" s="211" t="s">
        <v>187</v>
      </c>
      <c r="D255" s="197">
        <f>'Obra Civil'!D255-'B11'!I247</f>
        <v>2</v>
      </c>
      <c r="E255" s="198">
        <v>160</v>
      </c>
      <c r="F255" s="198">
        <v>80</v>
      </c>
      <c r="G255" s="203">
        <f>E255+F255</f>
        <v>240</v>
      </c>
      <c r="H255" s="198">
        <f t="shared" si="174"/>
        <v>320</v>
      </c>
      <c r="I255" s="198">
        <f t="shared" si="175"/>
        <v>160</v>
      </c>
      <c r="J255" s="199">
        <f t="shared" si="176"/>
        <v>480</v>
      </c>
      <c r="K255" s="36"/>
      <c r="L255" s="47"/>
    </row>
    <row r="256" spans="1:12" s="5" customFormat="1">
      <c r="A256" s="15"/>
      <c r="B256" s="60" t="s">
        <v>652</v>
      </c>
      <c r="C256" s="15"/>
      <c r="D256" s="90"/>
      <c r="E256" s="24"/>
      <c r="F256" s="24"/>
      <c r="G256" s="39"/>
      <c r="H256" s="24">
        <f>SUM(H231:H255)</f>
        <v>1640.1499999999999</v>
      </c>
      <c r="I256" s="24">
        <f t="shared" ref="I256:J256" si="179">SUM(I231:I255)</f>
        <v>632.54</v>
      </c>
      <c r="J256" s="24">
        <f t="shared" si="179"/>
        <v>2272.69</v>
      </c>
      <c r="K256" s="36"/>
      <c r="L256" s="47"/>
    </row>
    <row r="257" spans="1:12" s="5" customFormat="1" ht="12.75" customHeight="1">
      <c r="A257" s="77" t="s">
        <v>444</v>
      </c>
      <c r="B257" s="77" t="s">
        <v>635</v>
      </c>
      <c r="C257" s="77"/>
      <c r="D257" s="77"/>
      <c r="E257" s="95"/>
      <c r="F257" s="95"/>
      <c r="G257" s="94"/>
      <c r="H257" s="95"/>
      <c r="I257" s="95"/>
      <c r="J257" s="94"/>
      <c r="K257" s="36"/>
      <c r="L257" s="47"/>
    </row>
    <row r="258" spans="1:12" s="5" customFormat="1" ht="12.75" customHeight="1">
      <c r="A258" s="15" t="s">
        <v>445</v>
      </c>
      <c r="B258" s="61" t="s">
        <v>446</v>
      </c>
      <c r="C258" s="17"/>
      <c r="D258" s="17"/>
      <c r="E258" s="29"/>
      <c r="F258" s="29"/>
      <c r="G258" s="23"/>
      <c r="H258" s="24">
        <f>SUM(H259:H264)</f>
        <v>1290</v>
      </c>
      <c r="I258" s="24">
        <f t="shared" ref="I258:J258" si="180">SUM(I259:I264)</f>
        <v>656</v>
      </c>
      <c r="J258" s="24">
        <f t="shared" si="180"/>
        <v>1946</v>
      </c>
      <c r="K258" s="36"/>
      <c r="L258" s="47"/>
    </row>
    <row r="259" spans="1:12" s="5" customFormat="1" ht="25.5">
      <c r="A259" s="211" t="s">
        <v>447</v>
      </c>
      <c r="B259" s="218" t="s">
        <v>448</v>
      </c>
      <c r="C259" s="211" t="s">
        <v>187</v>
      </c>
      <c r="D259" s="197">
        <f>'Obra Civil'!D259-'B11'!I250</f>
        <v>2</v>
      </c>
      <c r="E259" s="198">
        <v>100</v>
      </c>
      <c r="F259" s="198">
        <v>76</v>
      </c>
      <c r="G259" s="199">
        <f t="shared" ref="G259:G264" si="181">E259+F259</f>
        <v>176</v>
      </c>
      <c r="H259" s="198">
        <f t="shared" ref="H259:H264" si="182">D259*E259</f>
        <v>200</v>
      </c>
      <c r="I259" s="198">
        <f t="shared" ref="I259:I264" si="183">D259*F259</f>
        <v>152</v>
      </c>
      <c r="J259" s="199">
        <f t="shared" ref="J259:J264" si="184">H259+I259</f>
        <v>352</v>
      </c>
      <c r="K259" s="36"/>
      <c r="L259" s="47"/>
    </row>
    <row r="260" spans="1:12" s="5" customFormat="1">
      <c r="A260" s="211" t="s">
        <v>449</v>
      </c>
      <c r="B260" s="218" t="s">
        <v>450</v>
      </c>
      <c r="C260" s="211" t="s">
        <v>187</v>
      </c>
      <c r="D260" s="197">
        <f>'Obra Civil'!D260-'B11'!I251</f>
        <v>2</v>
      </c>
      <c r="E260" s="198">
        <v>20</v>
      </c>
      <c r="F260" s="198">
        <v>12</v>
      </c>
      <c r="G260" s="199">
        <f t="shared" si="181"/>
        <v>32</v>
      </c>
      <c r="H260" s="198">
        <f t="shared" si="182"/>
        <v>40</v>
      </c>
      <c r="I260" s="198">
        <f t="shared" si="183"/>
        <v>24</v>
      </c>
      <c r="J260" s="199">
        <f t="shared" si="184"/>
        <v>64</v>
      </c>
      <c r="K260" s="36" t="s">
        <v>752</v>
      </c>
      <c r="L260" s="47"/>
    </row>
    <row r="261" spans="1:12" s="5" customFormat="1" ht="30.75" customHeight="1">
      <c r="A261" s="211" t="s">
        <v>451</v>
      </c>
      <c r="B261" s="218" t="s">
        <v>452</v>
      </c>
      <c r="C261" s="211" t="s">
        <v>187</v>
      </c>
      <c r="D261" s="197">
        <f>'Obra Civil'!D261-'B11'!I252</f>
        <v>2</v>
      </c>
      <c r="E261" s="198">
        <v>250</v>
      </c>
      <c r="F261" s="198">
        <v>75</v>
      </c>
      <c r="G261" s="199">
        <f t="shared" si="181"/>
        <v>325</v>
      </c>
      <c r="H261" s="198">
        <f t="shared" si="182"/>
        <v>500</v>
      </c>
      <c r="I261" s="198">
        <f t="shared" si="183"/>
        <v>150</v>
      </c>
      <c r="J261" s="199">
        <f t="shared" si="184"/>
        <v>650</v>
      </c>
      <c r="K261" s="36"/>
      <c r="L261" s="47"/>
    </row>
    <row r="262" spans="1:12" s="5" customFormat="1">
      <c r="A262" s="211" t="s">
        <v>453</v>
      </c>
      <c r="B262" s="218" t="s">
        <v>454</v>
      </c>
      <c r="C262" s="211" t="s">
        <v>187</v>
      </c>
      <c r="D262" s="197">
        <f>'Obra Civil'!D262-'B11'!I253</f>
        <v>2</v>
      </c>
      <c r="E262" s="198">
        <v>75</v>
      </c>
      <c r="F262" s="198">
        <v>11</v>
      </c>
      <c r="G262" s="199">
        <f t="shared" si="181"/>
        <v>86</v>
      </c>
      <c r="H262" s="198">
        <f t="shared" si="182"/>
        <v>150</v>
      </c>
      <c r="I262" s="198">
        <f t="shared" si="183"/>
        <v>22</v>
      </c>
      <c r="J262" s="199">
        <f t="shared" si="184"/>
        <v>172</v>
      </c>
      <c r="K262" s="36"/>
      <c r="L262" s="47"/>
    </row>
    <row r="263" spans="1:12" s="5" customFormat="1" ht="12.75" customHeight="1">
      <c r="A263" s="211" t="s">
        <v>455</v>
      </c>
      <c r="B263" s="218" t="s">
        <v>456</v>
      </c>
      <c r="C263" s="211" t="s">
        <v>187</v>
      </c>
      <c r="D263" s="197">
        <f>'Obra Civil'!D263-'B11'!I254</f>
        <v>2</v>
      </c>
      <c r="E263" s="198">
        <v>40</v>
      </c>
      <c r="F263" s="198">
        <v>14</v>
      </c>
      <c r="G263" s="199">
        <f t="shared" si="181"/>
        <v>54</v>
      </c>
      <c r="H263" s="198">
        <f t="shared" si="182"/>
        <v>80</v>
      </c>
      <c r="I263" s="198">
        <f t="shared" si="183"/>
        <v>28</v>
      </c>
      <c r="J263" s="199">
        <f t="shared" si="184"/>
        <v>108</v>
      </c>
      <c r="K263" s="36"/>
      <c r="L263" s="47"/>
    </row>
    <row r="264" spans="1:12" s="5" customFormat="1">
      <c r="A264" s="211" t="s">
        <v>457</v>
      </c>
      <c r="B264" s="196" t="s">
        <v>458</v>
      </c>
      <c r="C264" s="211" t="s">
        <v>122</v>
      </c>
      <c r="D264" s="197">
        <f>'Obra Civil'!D264-'B11'!I255</f>
        <v>4</v>
      </c>
      <c r="E264" s="198">
        <v>80</v>
      </c>
      <c r="F264" s="198">
        <v>70</v>
      </c>
      <c r="G264" s="199">
        <f t="shared" si="181"/>
        <v>150</v>
      </c>
      <c r="H264" s="198">
        <f t="shared" si="182"/>
        <v>320</v>
      </c>
      <c r="I264" s="198">
        <f t="shared" si="183"/>
        <v>280</v>
      </c>
      <c r="J264" s="199">
        <f t="shared" si="184"/>
        <v>600</v>
      </c>
      <c r="K264" s="36"/>
      <c r="L264" s="47"/>
    </row>
    <row r="265" spans="1:12" s="5" customFormat="1" ht="17.25" customHeight="1">
      <c r="A265" s="15" t="s">
        <v>459</v>
      </c>
      <c r="B265" s="20" t="s">
        <v>460</v>
      </c>
      <c r="C265" s="17"/>
      <c r="D265" s="17"/>
      <c r="E265" s="29"/>
      <c r="F265" s="29"/>
      <c r="G265" s="23"/>
      <c r="H265" s="24">
        <f>SUM(H266:H272)</f>
        <v>3808</v>
      </c>
      <c r="I265" s="24">
        <f t="shared" ref="I265:J265" si="185">SUM(I266:I272)</f>
        <v>1067.5</v>
      </c>
      <c r="J265" s="24">
        <f t="shared" si="185"/>
        <v>4875.5</v>
      </c>
      <c r="K265" s="36"/>
      <c r="L265" s="47"/>
    </row>
    <row r="266" spans="1:12" s="5" customFormat="1">
      <c r="A266" s="211" t="s">
        <v>461</v>
      </c>
      <c r="B266" s="218" t="s">
        <v>462</v>
      </c>
      <c r="C266" s="211" t="s">
        <v>187</v>
      </c>
      <c r="D266" s="197">
        <f>'Obra Civil'!D266-'B11'!I257</f>
        <v>2</v>
      </c>
      <c r="E266" s="198">
        <v>60</v>
      </c>
      <c r="F266" s="198">
        <v>15</v>
      </c>
      <c r="G266" s="199">
        <f>E266+F266</f>
        <v>75</v>
      </c>
      <c r="H266" s="198">
        <f t="shared" ref="H266:H272" si="186">D266*E266</f>
        <v>120</v>
      </c>
      <c r="I266" s="198">
        <f t="shared" ref="I266:I272" si="187">D266*F266</f>
        <v>30</v>
      </c>
      <c r="J266" s="199">
        <f t="shared" ref="J266:J272" si="188">H266+I266</f>
        <v>150</v>
      </c>
      <c r="K266" s="36"/>
      <c r="L266" s="47"/>
    </row>
    <row r="267" spans="1:12" s="5" customFormat="1" ht="25.5">
      <c r="A267" s="211" t="s">
        <v>463</v>
      </c>
      <c r="B267" s="218" t="s">
        <v>464</v>
      </c>
      <c r="C267" s="211" t="s">
        <v>187</v>
      </c>
      <c r="D267" s="197">
        <f>'Obra Civil'!D267-'B11'!I258</f>
        <v>1</v>
      </c>
      <c r="E267" s="198">
        <v>110</v>
      </c>
      <c r="F267" s="198">
        <v>35</v>
      </c>
      <c r="G267" s="199">
        <f>E267+F267</f>
        <v>145</v>
      </c>
      <c r="H267" s="198">
        <f t="shared" si="186"/>
        <v>110</v>
      </c>
      <c r="I267" s="198">
        <f t="shared" si="187"/>
        <v>35</v>
      </c>
      <c r="J267" s="199">
        <f t="shared" si="188"/>
        <v>145</v>
      </c>
      <c r="K267" s="36"/>
      <c r="L267" s="47"/>
    </row>
    <row r="268" spans="1:12" s="5" customFormat="1">
      <c r="A268" s="211" t="s">
        <v>465</v>
      </c>
      <c r="B268" s="218" t="s">
        <v>456</v>
      </c>
      <c r="C268" s="211" t="s">
        <v>187</v>
      </c>
      <c r="D268" s="197">
        <f>'Obra Civil'!D268-'B11'!I259</f>
        <v>9</v>
      </c>
      <c r="E268" s="198">
        <v>40</v>
      </c>
      <c r="F268" s="198">
        <v>13</v>
      </c>
      <c r="G268" s="199">
        <f>E268+F268</f>
        <v>53</v>
      </c>
      <c r="H268" s="198">
        <f t="shared" si="186"/>
        <v>360</v>
      </c>
      <c r="I268" s="198">
        <f t="shared" si="187"/>
        <v>117</v>
      </c>
      <c r="J268" s="199">
        <f t="shared" si="188"/>
        <v>477</v>
      </c>
      <c r="K268" s="36"/>
      <c r="L268" s="47"/>
    </row>
    <row r="269" spans="1:12" s="5" customFormat="1">
      <c r="A269" s="211" t="s">
        <v>466</v>
      </c>
      <c r="B269" s="218" t="s">
        <v>467</v>
      </c>
      <c r="C269" s="211" t="s">
        <v>187</v>
      </c>
      <c r="D269" s="197">
        <f>'Obra Civil'!D269-'B11'!I260</f>
        <v>11</v>
      </c>
      <c r="E269" s="198">
        <v>28</v>
      </c>
      <c r="F269" s="198">
        <v>4.5</v>
      </c>
      <c r="G269" s="199">
        <f t="shared" ref="G269:G272" si="189">E269+F269</f>
        <v>32.5</v>
      </c>
      <c r="H269" s="198">
        <f t="shared" si="186"/>
        <v>308</v>
      </c>
      <c r="I269" s="198">
        <f t="shared" si="187"/>
        <v>49.5</v>
      </c>
      <c r="J269" s="199">
        <f t="shared" si="188"/>
        <v>357.5</v>
      </c>
      <c r="K269" s="36"/>
      <c r="L269" s="47"/>
    </row>
    <row r="270" spans="1:12" s="27" customFormat="1">
      <c r="A270" s="211" t="s">
        <v>468</v>
      </c>
      <c r="B270" s="218" t="s">
        <v>454</v>
      </c>
      <c r="C270" s="211" t="s">
        <v>187</v>
      </c>
      <c r="D270" s="197">
        <f>'Obra Civil'!D270-'B11'!I261</f>
        <v>4</v>
      </c>
      <c r="E270" s="198">
        <v>75</v>
      </c>
      <c r="F270" s="198">
        <v>11</v>
      </c>
      <c r="G270" s="199">
        <f t="shared" si="189"/>
        <v>86</v>
      </c>
      <c r="H270" s="198">
        <f t="shared" si="186"/>
        <v>300</v>
      </c>
      <c r="I270" s="198">
        <f t="shared" si="187"/>
        <v>44</v>
      </c>
      <c r="J270" s="199">
        <f t="shared" si="188"/>
        <v>344</v>
      </c>
      <c r="K270" s="31"/>
      <c r="L270" s="49"/>
    </row>
    <row r="271" spans="1:12" s="5" customFormat="1">
      <c r="A271" s="211" t="s">
        <v>469</v>
      </c>
      <c r="B271" s="218" t="s">
        <v>470</v>
      </c>
      <c r="C271" s="211" t="s">
        <v>187</v>
      </c>
      <c r="D271" s="197">
        <f>'Obra Civil'!D271-'B11'!I262</f>
        <v>9</v>
      </c>
      <c r="E271" s="198">
        <v>40</v>
      </c>
      <c r="F271" s="198">
        <v>13</v>
      </c>
      <c r="G271" s="199">
        <f t="shared" si="189"/>
        <v>53</v>
      </c>
      <c r="H271" s="198">
        <f t="shared" si="186"/>
        <v>360</v>
      </c>
      <c r="I271" s="198">
        <f t="shared" si="187"/>
        <v>117</v>
      </c>
      <c r="J271" s="199">
        <f t="shared" si="188"/>
        <v>477</v>
      </c>
      <c r="K271" s="36"/>
      <c r="L271" s="47"/>
    </row>
    <row r="272" spans="1:12" s="5" customFormat="1" ht="38.25">
      <c r="A272" s="211" t="s">
        <v>471</v>
      </c>
      <c r="B272" s="218" t="s">
        <v>472</v>
      </c>
      <c r="C272" s="211" t="s">
        <v>187</v>
      </c>
      <c r="D272" s="197">
        <f>'Obra Civil'!D272-'B11'!I263</f>
        <v>9</v>
      </c>
      <c r="E272" s="198">
        <v>250</v>
      </c>
      <c r="F272" s="198">
        <v>75</v>
      </c>
      <c r="G272" s="199">
        <f t="shared" si="189"/>
        <v>325</v>
      </c>
      <c r="H272" s="198">
        <f t="shared" si="186"/>
        <v>2250</v>
      </c>
      <c r="I272" s="198">
        <f t="shared" si="187"/>
        <v>675</v>
      </c>
      <c r="J272" s="199">
        <f t="shared" si="188"/>
        <v>2925</v>
      </c>
      <c r="K272" s="36"/>
      <c r="L272" s="47"/>
    </row>
    <row r="273" spans="1:12" s="5" customFormat="1" ht="12.75" customHeight="1">
      <c r="A273" s="15" t="s">
        <v>473</v>
      </c>
      <c r="B273" s="61" t="s">
        <v>474</v>
      </c>
      <c r="C273" s="17"/>
      <c r="D273" s="17"/>
      <c r="E273" s="29"/>
      <c r="F273" s="29"/>
      <c r="G273" s="23"/>
      <c r="H273" s="24">
        <f>SUM(H274:H278)</f>
        <v>1684</v>
      </c>
      <c r="I273" s="24">
        <f t="shared" ref="I273:J273" si="190">SUM(I274:I278)</f>
        <v>514.5</v>
      </c>
      <c r="J273" s="24">
        <f t="shared" si="190"/>
        <v>2198.5</v>
      </c>
      <c r="K273" s="36"/>
      <c r="L273" s="47"/>
    </row>
    <row r="274" spans="1:12" s="5" customFormat="1">
      <c r="A274" s="211" t="s">
        <v>475</v>
      </c>
      <c r="B274" s="218" t="s">
        <v>454</v>
      </c>
      <c r="C274" s="211" t="s">
        <v>187</v>
      </c>
      <c r="D274" s="197">
        <f>'Obra Civil'!D274-'B11'!I265</f>
        <v>2</v>
      </c>
      <c r="E274" s="198">
        <v>120</v>
      </c>
      <c r="F274" s="198">
        <v>40</v>
      </c>
      <c r="G274" s="199">
        <f>E274+F274</f>
        <v>160</v>
      </c>
      <c r="H274" s="198">
        <f t="shared" ref="H274:H278" si="191">D274*E274</f>
        <v>240</v>
      </c>
      <c r="I274" s="198">
        <f t="shared" ref="I274:I278" si="192">D274*F274</f>
        <v>80</v>
      </c>
      <c r="J274" s="199">
        <f t="shared" ref="J274:J278" si="193">H274+I274</f>
        <v>320</v>
      </c>
      <c r="K274" s="36"/>
      <c r="L274" s="47"/>
    </row>
    <row r="275" spans="1:12" s="5" customFormat="1">
      <c r="A275" s="211" t="s">
        <v>476</v>
      </c>
      <c r="B275" s="218" t="s">
        <v>470</v>
      </c>
      <c r="C275" s="211" t="s">
        <v>187</v>
      </c>
      <c r="D275" s="197">
        <f>'Obra Civil'!D275-'B11'!I266</f>
        <v>5</v>
      </c>
      <c r="E275" s="198">
        <v>40</v>
      </c>
      <c r="F275" s="198">
        <v>13</v>
      </c>
      <c r="G275" s="199">
        <f>E275+F275</f>
        <v>53</v>
      </c>
      <c r="H275" s="198">
        <f t="shared" si="191"/>
        <v>200</v>
      </c>
      <c r="I275" s="198">
        <f t="shared" si="192"/>
        <v>65</v>
      </c>
      <c r="J275" s="199">
        <f t="shared" si="193"/>
        <v>265</v>
      </c>
      <c r="K275" s="36"/>
      <c r="L275" s="47"/>
    </row>
    <row r="276" spans="1:12" s="5" customFormat="1" ht="38.25">
      <c r="A276" s="211" t="s">
        <v>477</v>
      </c>
      <c r="B276" s="218" t="s">
        <v>478</v>
      </c>
      <c r="C276" s="211" t="s">
        <v>187</v>
      </c>
      <c r="D276" s="197">
        <f>'Obra Civil'!D276-'B11'!I267</f>
        <v>4</v>
      </c>
      <c r="E276" s="198">
        <v>250</v>
      </c>
      <c r="F276" s="198">
        <v>75</v>
      </c>
      <c r="G276" s="199">
        <f>E276+F276</f>
        <v>325</v>
      </c>
      <c r="H276" s="198">
        <f t="shared" si="191"/>
        <v>1000</v>
      </c>
      <c r="I276" s="198">
        <f t="shared" si="192"/>
        <v>300</v>
      </c>
      <c r="J276" s="199">
        <f t="shared" si="193"/>
        <v>1300</v>
      </c>
      <c r="K276" s="36"/>
      <c r="L276" s="47"/>
    </row>
    <row r="277" spans="1:12" s="41" customFormat="1">
      <c r="A277" s="211" t="s">
        <v>479</v>
      </c>
      <c r="B277" s="218" t="s">
        <v>480</v>
      </c>
      <c r="C277" s="211" t="s">
        <v>187</v>
      </c>
      <c r="D277" s="197">
        <f>'Obra Civil'!D277-'B11'!I268</f>
        <v>4</v>
      </c>
      <c r="E277" s="198">
        <v>40</v>
      </c>
      <c r="F277" s="198">
        <v>14</v>
      </c>
      <c r="G277" s="199">
        <f t="shared" ref="G277:G278" si="194">E277+F277</f>
        <v>54</v>
      </c>
      <c r="H277" s="198">
        <f t="shared" si="191"/>
        <v>160</v>
      </c>
      <c r="I277" s="198">
        <f t="shared" si="192"/>
        <v>56</v>
      </c>
      <c r="J277" s="199">
        <f t="shared" si="193"/>
        <v>216</v>
      </c>
      <c r="K277" s="52" t="e">
        <f>#REF!/#REF!</f>
        <v>#REF!</v>
      </c>
      <c r="L277" s="50"/>
    </row>
    <row r="278" spans="1:12" s="5" customFormat="1">
      <c r="A278" s="211" t="s">
        <v>481</v>
      </c>
      <c r="B278" s="218" t="s">
        <v>467</v>
      </c>
      <c r="C278" s="211" t="s">
        <v>187</v>
      </c>
      <c r="D278" s="197">
        <f>'Obra Civil'!D278-'B11'!I269</f>
        <v>3</v>
      </c>
      <c r="E278" s="198">
        <v>28</v>
      </c>
      <c r="F278" s="198">
        <v>4.5</v>
      </c>
      <c r="G278" s="199">
        <f t="shared" si="194"/>
        <v>32.5</v>
      </c>
      <c r="H278" s="198">
        <f t="shared" si="191"/>
        <v>84</v>
      </c>
      <c r="I278" s="198">
        <f t="shared" si="192"/>
        <v>13.5</v>
      </c>
      <c r="J278" s="199">
        <f t="shared" si="193"/>
        <v>97.5</v>
      </c>
      <c r="K278" s="36"/>
      <c r="L278" s="47"/>
    </row>
    <row r="279" spans="1:12" s="5" customFormat="1">
      <c r="A279" s="15" t="s">
        <v>482</v>
      </c>
      <c r="B279" s="61" t="s">
        <v>483</v>
      </c>
      <c r="C279" s="17"/>
      <c r="D279" s="17"/>
      <c r="E279" s="81"/>
      <c r="F279" s="81"/>
      <c r="G279" s="81"/>
      <c r="H279" s="102">
        <f>SUM(H280:H287)</f>
        <v>1964</v>
      </c>
      <c r="I279" s="102">
        <f t="shared" ref="I279:J279" si="195">SUM(I280:I287)</f>
        <v>593.5</v>
      </c>
      <c r="J279" s="102">
        <f t="shared" si="195"/>
        <v>2557.5</v>
      </c>
      <c r="K279" s="36"/>
      <c r="L279" s="47"/>
    </row>
    <row r="280" spans="1:12" s="5" customFormat="1" ht="38.25">
      <c r="A280" s="211" t="s">
        <v>484</v>
      </c>
      <c r="B280" s="218" t="s">
        <v>485</v>
      </c>
      <c r="C280" s="211" t="s">
        <v>486</v>
      </c>
      <c r="D280" s="197">
        <f>'Obra Civil'!D280-'B11'!I271</f>
        <v>5</v>
      </c>
      <c r="E280" s="198">
        <v>80</v>
      </c>
      <c r="F280" s="198">
        <v>20</v>
      </c>
      <c r="G280" s="199">
        <f t="shared" ref="G280:G287" si="196">E280+F280</f>
        <v>100</v>
      </c>
      <c r="H280" s="198">
        <f t="shared" ref="H280:H287" si="197">D280*E280</f>
        <v>400</v>
      </c>
      <c r="I280" s="198">
        <f t="shared" ref="I280:I287" si="198">D280*F280</f>
        <v>100</v>
      </c>
      <c r="J280" s="199">
        <f t="shared" ref="J280:J287" si="199">H280+I280</f>
        <v>500</v>
      </c>
      <c r="K280" s="36"/>
      <c r="L280" s="47"/>
    </row>
    <row r="281" spans="1:12" s="5" customFormat="1" ht="25.5">
      <c r="A281" s="211" t="s">
        <v>487</v>
      </c>
      <c r="B281" s="218" t="s">
        <v>488</v>
      </c>
      <c r="C281" s="211" t="s">
        <v>187</v>
      </c>
      <c r="D281" s="197">
        <f>'Obra Civil'!D281-'B11'!I272</f>
        <v>1</v>
      </c>
      <c r="E281" s="198">
        <v>110</v>
      </c>
      <c r="F281" s="198">
        <v>35</v>
      </c>
      <c r="G281" s="199">
        <f t="shared" si="196"/>
        <v>145</v>
      </c>
      <c r="H281" s="198">
        <f t="shared" si="197"/>
        <v>110</v>
      </c>
      <c r="I281" s="198">
        <f t="shared" si="198"/>
        <v>35</v>
      </c>
      <c r="J281" s="199">
        <f t="shared" si="199"/>
        <v>145</v>
      </c>
      <c r="K281" s="36"/>
      <c r="L281" s="47"/>
    </row>
    <row r="282" spans="1:12" s="5" customFormat="1" ht="25.5">
      <c r="A282" s="211" t="s">
        <v>489</v>
      </c>
      <c r="B282" s="218" t="s">
        <v>448</v>
      </c>
      <c r="C282" s="211" t="s">
        <v>187</v>
      </c>
      <c r="D282" s="197">
        <f>'Obra Civil'!D282-'B11'!I273</f>
        <v>1</v>
      </c>
      <c r="E282" s="198">
        <v>100</v>
      </c>
      <c r="F282" s="198">
        <v>76</v>
      </c>
      <c r="G282" s="199">
        <f t="shared" si="196"/>
        <v>176</v>
      </c>
      <c r="H282" s="198">
        <f t="shared" si="197"/>
        <v>100</v>
      </c>
      <c r="I282" s="198">
        <f t="shared" si="198"/>
        <v>76</v>
      </c>
      <c r="J282" s="199">
        <f t="shared" si="199"/>
        <v>176</v>
      </c>
      <c r="K282" s="36"/>
      <c r="L282" s="47"/>
    </row>
    <row r="283" spans="1:12" s="5" customFormat="1">
      <c r="A283" s="211" t="s">
        <v>490</v>
      </c>
      <c r="B283" s="218" t="s">
        <v>454</v>
      </c>
      <c r="C283" s="211" t="s">
        <v>187</v>
      </c>
      <c r="D283" s="197">
        <f>'Obra Civil'!D283-'B11'!I274</f>
        <v>2</v>
      </c>
      <c r="E283" s="198">
        <v>75</v>
      </c>
      <c r="F283" s="198">
        <v>11</v>
      </c>
      <c r="G283" s="199">
        <f t="shared" si="196"/>
        <v>86</v>
      </c>
      <c r="H283" s="198">
        <f t="shared" si="197"/>
        <v>150</v>
      </c>
      <c r="I283" s="198">
        <f t="shared" si="198"/>
        <v>22</v>
      </c>
      <c r="J283" s="199">
        <f t="shared" si="199"/>
        <v>172</v>
      </c>
      <c r="K283" s="36"/>
      <c r="L283" s="47"/>
    </row>
    <row r="284" spans="1:12" s="5" customFormat="1">
      <c r="A284" s="211" t="s">
        <v>491</v>
      </c>
      <c r="B284" s="218" t="s">
        <v>470</v>
      </c>
      <c r="C284" s="211" t="s">
        <v>187</v>
      </c>
      <c r="D284" s="197">
        <f>'Obra Civil'!D284-'B11'!I275</f>
        <v>4</v>
      </c>
      <c r="E284" s="198">
        <v>40</v>
      </c>
      <c r="F284" s="198">
        <v>13</v>
      </c>
      <c r="G284" s="199">
        <f t="shared" si="196"/>
        <v>53</v>
      </c>
      <c r="H284" s="198">
        <f t="shared" si="197"/>
        <v>160</v>
      </c>
      <c r="I284" s="198">
        <f t="shared" si="198"/>
        <v>52</v>
      </c>
      <c r="J284" s="199">
        <f t="shared" si="199"/>
        <v>212</v>
      </c>
      <c r="K284" s="36"/>
      <c r="L284" s="47"/>
    </row>
    <row r="285" spans="1:12" s="5" customFormat="1" ht="25.5">
      <c r="A285" s="211" t="s">
        <v>492</v>
      </c>
      <c r="B285" s="218" t="s">
        <v>493</v>
      </c>
      <c r="C285" s="211" t="s">
        <v>187</v>
      </c>
      <c r="D285" s="197">
        <f>'Obra Civil'!D285-'B11'!I276</f>
        <v>5</v>
      </c>
      <c r="E285" s="198">
        <v>120</v>
      </c>
      <c r="F285" s="198">
        <v>23</v>
      </c>
      <c r="G285" s="199">
        <f t="shared" si="196"/>
        <v>143</v>
      </c>
      <c r="H285" s="198">
        <f t="shared" si="197"/>
        <v>600</v>
      </c>
      <c r="I285" s="198">
        <f t="shared" si="198"/>
        <v>115</v>
      </c>
      <c r="J285" s="199">
        <f t="shared" si="199"/>
        <v>715</v>
      </c>
      <c r="K285" s="36"/>
      <c r="L285" s="47"/>
    </row>
    <row r="286" spans="1:12" s="5" customFormat="1">
      <c r="A286" s="211" t="s">
        <v>494</v>
      </c>
      <c r="B286" s="218" t="s">
        <v>467</v>
      </c>
      <c r="C286" s="211" t="s">
        <v>187</v>
      </c>
      <c r="D286" s="197">
        <f>'Obra Civil'!D286-'B11'!I277</f>
        <v>3</v>
      </c>
      <c r="E286" s="198">
        <v>28</v>
      </c>
      <c r="F286" s="198">
        <v>4.5</v>
      </c>
      <c r="G286" s="199">
        <f t="shared" si="196"/>
        <v>32.5</v>
      </c>
      <c r="H286" s="198">
        <f t="shared" si="197"/>
        <v>84</v>
      </c>
      <c r="I286" s="198">
        <f t="shared" si="198"/>
        <v>13.5</v>
      </c>
      <c r="J286" s="199">
        <f t="shared" si="199"/>
        <v>97.5</v>
      </c>
      <c r="K286" s="36"/>
      <c r="L286" s="47"/>
    </row>
    <row r="287" spans="1:12">
      <c r="A287" s="211" t="s">
        <v>495</v>
      </c>
      <c r="B287" s="218" t="s">
        <v>496</v>
      </c>
      <c r="C287" s="211" t="s">
        <v>187</v>
      </c>
      <c r="D287" s="197">
        <f>'Obra Civil'!D287-'B11'!I278</f>
        <v>2</v>
      </c>
      <c r="E287" s="198">
        <v>180</v>
      </c>
      <c r="F287" s="198">
        <v>90</v>
      </c>
      <c r="G287" s="199">
        <f t="shared" si="196"/>
        <v>270</v>
      </c>
      <c r="H287" s="198">
        <f t="shared" si="197"/>
        <v>360</v>
      </c>
      <c r="I287" s="198">
        <f t="shared" si="198"/>
        <v>180</v>
      </c>
      <c r="J287" s="199">
        <f t="shared" si="199"/>
        <v>540</v>
      </c>
    </row>
    <row r="288" spans="1:12" s="5" customFormat="1" ht="12.75" customHeight="1">
      <c r="A288" s="15" t="s">
        <v>497</v>
      </c>
      <c r="B288" s="61" t="s">
        <v>498</v>
      </c>
      <c r="C288" s="17"/>
      <c r="D288" s="17"/>
      <c r="E288" s="83"/>
      <c r="F288" s="84"/>
      <c r="G288" s="84"/>
      <c r="H288" s="103">
        <f>SUM(H289:H290)</f>
        <v>552</v>
      </c>
      <c r="I288" s="103">
        <f t="shared" ref="I288:J288" si="200">SUM(I289:I290)</f>
        <v>158</v>
      </c>
      <c r="J288" s="103">
        <f t="shared" si="200"/>
        <v>710</v>
      </c>
      <c r="K288" s="36"/>
      <c r="L288" s="47"/>
    </row>
    <row r="289" spans="1:12" s="5" customFormat="1" ht="25.5">
      <c r="A289" s="211" t="s">
        <v>499</v>
      </c>
      <c r="B289" s="218" t="s">
        <v>464</v>
      </c>
      <c r="C289" s="211" t="s">
        <v>187</v>
      </c>
      <c r="D289" s="197">
        <f>'Obra Civil'!D289-'B11'!I280</f>
        <v>4</v>
      </c>
      <c r="E289" s="198">
        <v>110</v>
      </c>
      <c r="F289" s="198">
        <v>35</v>
      </c>
      <c r="G289" s="199">
        <f>E289+F289</f>
        <v>145</v>
      </c>
      <c r="H289" s="198">
        <f t="shared" ref="H289:H290" si="201">D289*E289</f>
        <v>440</v>
      </c>
      <c r="I289" s="198">
        <f t="shared" ref="I289:I290" si="202">D289*F289</f>
        <v>140</v>
      </c>
      <c r="J289" s="199">
        <f t="shared" ref="J289:J290" si="203">H289+I289</f>
        <v>580</v>
      </c>
      <c r="K289" s="36"/>
      <c r="L289" s="47"/>
    </row>
    <row r="290" spans="1:12" s="5" customFormat="1" ht="12.75" customHeight="1">
      <c r="A290" s="211" t="s">
        <v>500</v>
      </c>
      <c r="B290" s="218" t="s">
        <v>467</v>
      </c>
      <c r="C290" s="211" t="s">
        <v>187</v>
      </c>
      <c r="D290" s="197">
        <f>'Obra Civil'!D290-'B11'!I281</f>
        <v>4</v>
      </c>
      <c r="E290" s="198">
        <v>28</v>
      </c>
      <c r="F290" s="198">
        <v>4.5</v>
      </c>
      <c r="G290" s="199">
        <f>E290+F290</f>
        <v>32.5</v>
      </c>
      <c r="H290" s="198">
        <f t="shared" si="201"/>
        <v>112</v>
      </c>
      <c r="I290" s="198">
        <f t="shared" si="202"/>
        <v>18</v>
      </c>
      <c r="J290" s="199">
        <f t="shared" si="203"/>
        <v>130</v>
      </c>
      <c r="K290" s="36"/>
      <c r="L290" s="47"/>
    </row>
    <row r="291" spans="1:12" s="5" customFormat="1" ht="12.75" customHeight="1">
      <c r="A291" s="15" t="s">
        <v>501</v>
      </c>
      <c r="B291" s="60" t="s">
        <v>502</v>
      </c>
      <c r="C291" s="17"/>
      <c r="D291" s="17"/>
      <c r="E291" s="83"/>
      <c r="F291" s="85"/>
      <c r="G291" s="85"/>
      <c r="H291" s="104">
        <f>H292</f>
        <v>225</v>
      </c>
      <c r="I291" s="104">
        <f t="shared" ref="I291:J291" si="204">I292</f>
        <v>33</v>
      </c>
      <c r="J291" s="104">
        <f t="shared" si="204"/>
        <v>258</v>
      </c>
      <c r="K291" s="36"/>
      <c r="L291" s="47"/>
    </row>
    <row r="292" spans="1:12" s="5" customFormat="1">
      <c r="A292" s="211" t="s">
        <v>503</v>
      </c>
      <c r="B292" s="218" t="s">
        <v>454</v>
      </c>
      <c r="C292" s="211" t="s">
        <v>187</v>
      </c>
      <c r="D292" s="197">
        <f>'Obra Civil'!D292-'B11'!I283</f>
        <v>3</v>
      </c>
      <c r="E292" s="198">
        <v>75</v>
      </c>
      <c r="F292" s="198">
        <v>11</v>
      </c>
      <c r="G292" s="203">
        <f>E292+F292</f>
        <v>86</v>
      </c>
      <c r="H292" s="198">
        <f t="shared" ref="H292" si="205">D292*E292</f>
        <v>225</v>
      </c>
      <c r="I292" s="198">
        <f t="shared" ref="I292" si="206">D292*F292</f>
        <v>33</v>
      </c>
      <c r="J292" s="199">
        <f t="shared" ref="J292" si="207">H292+I292</f>
        <v>258</v>
      </c>
      <c r="K292" s="36"/>
      <c r="L292" s="47"/>
    </row>
    <row r="293" spans="1:12" s="5" customFormat="1">
      <c r="A293" s="15"/>
      <c r="B293" s="60" t="s">
        <v>653</v>
      </c>
      <c r="C293" s="15"/>
      <c r="D293" s="90"/>
      <c r="E293" s="24"/>
      <c r="F293" s="24"/>
      <c r="G293" s="39"/>
      <c r="H293" s="24">
        <f>H258+H265+H273+H279+H288+H291</f>
        <v>9523</v>
      </c>
      <c r="I293" s="24">
        <f t="shared" ref="I293:J293" si="208">I258+I265+I273+I279+I288+I291</f>
        <v>3022.5</v>
      </c>
      <c r="J293" s="24">
        <f t="shared" si="208"/>
        <v>12545.5</v>
      </c>
      <c r="K293" s="36"/>
      <c r="L293" s="47"/>
    </row>
    <row r="294" spans="1:12" s="5" customFormat="1">
      <c r="A294" s="77" t="s">
        <v>504</v>
      </c>
      <c r="B294" s="77" t="s">
        <v>636</v>
      </c>
      <c r="C294" s="77"/>
      <c r="D294" s="77"/>
      <c r="E294" s="99"/>
      <c r="F294" s="100"/>
      <c r="G294" s="100"/>
      <c r="H294" s="100"/>
      <c r="I294" s="100"/>
      <c r="J294" s="100"/>
      <c r="K294" s="36"/>
      <c r="L294" s="47"/>
    </row>
    <row r="295" spans="1:12" s="5" customFormat="1" ht="12" customHeight="1">
      <c r="A295" s="12" t="s">
        <v>505</v>
      </c>
      <c r="B295" s="56" t="s">
        <v>506</v>
      </c>
      <c r="C295" s="12" t="s">
        <v>44</v>
      </c>
      <c r="D295" s="57">
        <f>'Obra Civil'!D295-'B11'!I285</f>
        <v>0</v>
      </c>
      <c r="E295" s="29">
        <f t="shared" ref="E295" si="209">G295*70%</f>
        <v>112.92399999999999</v>
      </c>
      <c r="F295" s="29">
        <f t="shared" ref="F295" si="210">G295-E295</f>
        <v>48.396000000000001</v>
      </c>
      <c r="G295" s="23">
        <v>161.32</v>
      </c>
      <c r="H295" s="29">
        <f t="shared" ref="H295:H299" si="211">D295*E295</f>
        <v>0</v>
      </c>
      <c r="I295" s="29">
        <f t="shared" ref="I295:I299" si="212">D295*F295</f>
        <v>0</v>
      </c>
      <c r="J295" s="23">
        <f t="shared" ref="J295:J299" si="213">H295+I295</f>
        <v>0</v>
      </c>
      <c r="K295" s="36"/>
      <c r="L295" s="47"/>
    </row>
    <row r="296" spans="1:12" s="5" customFormat="1">
      <c r="A296" s="211" t="s">
        <v>507</v>
      </c>
      <c r="B296" s="214" t="s">
        <v>508</v>
      </c>
      <c r="C296" s="211" t="s">
        <v>44</v>
      </c>
      <c r="D296" s="197">
        <f>'Obra Civil'!D296-'B11'!I286</f>
        <v>13.88</v>
      </c>
      <c r="E296" s="198">
        <v>130</v>
      </c>
      <c r="F296" s="198">
        <v>50</v>
      </c>
      <c r="G296" s="199">
        <f>E296+F296</f>
        <v>180</v>
      </c>
      <c r="H296" s="198">
        <f t="shared" si="211"/>
        <v>1804.4</v>
      </c>
      <c r="I296" s="198">
        <f t="shared" si="212"/>
        <v>694</v>
      </c>
      <c r="J296" s="199">
        <f t="shared" si="213"/>
        <v>2498.4</v>
      </c>
      <c r="K296" s="36"/>
      <c r="L296" s="47"/>
    </row>
    <row r="297" spans="1:12" s="5" customFormat="1" ht="25.5">
      <c r="A297" s="211" t="s">
        <v>509</v>
      </c>
      <c r="B297" s="218" t="s">
        <v>510</v>
      </c>
      <c r="C297" s="211" t="s">
        <v>44</v>
      </c>
      <c r="D297" s="197">
        <f>'Obra Civil'!D297-'B11'!I287</f>
        <v>7</v>
      </c>
      <c r="E297" s="198">
        <v>160</v>
      </c>
      <c r="F297" s="198">
        <v>55</v>
      </c>
      <c r="G297" s="199">
        <f>E297+F297</f>
        <v>215</v>
      </c>
      <c r="H297" s="198">
        <f t="shared" si="211"/>
        <v>1120</v>
      </c>
      <c r="I297" s="198">
        <f t="shared" si="212"/>
        <v>385</v>
      </c>
      <c r="J297" s="199">
        <f t="shared" si="213"/>
        <v>1505</v>
      </c>
      <c r="K297" s="36"/>
      <c r="L297" s="47"/>
    </row>
    <row r="298" spans="1:12" s="5" customFormat="1">
      <c r="A298" s="211" t="s">
        <v>511</v>
      </c>
      <c r="B298" s="214" t="s">
        <v>512</v>
      </c>
      <c r="C298" s="211" t="s">
        <v>122</v>
      </c>
      <c r="D298" s="197">
        <f>'Obra Civil'!D298-'B11'!I288</f>
        <v>9.5</v>
      </c>
      <c r="E298" s="198">
        <v>150</v>
      </c>
      <c r="F298" s="198">
        <v>70</v>
      </c>
      <c r="G298" s="199">
        <f>E298+F298</f>
        <v>220</v>
      </c>
      <c r="H298" s="198">
        <f t="shared" si="211"/>
        <v>1425</v>
      </c>
      <c r="I298" s="198">
        <f t="shared" si="212"/>
        <v>665</v>
      </c>
      <c r="J298" s="199">
        <f t="shared" si="213"/>
        <v>2090</v>
      </c>
      <c r="K298" s="36"/>
      <c r="L298" s="47"/>
    </row>
    <row r="299" spans="1:12" s="5" customFormat="1">
      <c r="A299" s="211" t="s">
        <v>513</v>
      </c>
      <c r="B299" s="214" t="s">
        <v>514</v>
      </c>
      <c r="C299" s="211" t="s">
        <v>44</v>
      </c>
      <c r="D299" s="197">
        <f>'Obra Civil'!D299-'B11'!I289</f>
        <v>2.94</v>
      </c>
      <c r="E299" s="198">
        <v>160</v>
      </c>
      <c r="F299" s="198">
        <v>60</v>
      </c>
      <c r="G299" s="199">
        <f>E299+F299</f>
        <v>220</v>
      </c>
      <c r="H299" s="198">
        <f t="shared" si="211"/>
        <v>470.4</v>
      </c>
      <c r="I299" s="198">
        <f t="shared" si="212"/>
        <v>176.4</v>
      </c>
      <c r="J299" s="199">
        <f t="shared" si="213"/>
        <v>646.79999999999995</v>
      </c>
      <c r="K299" s="36"/>
      <c r="L299" s="47"/>
    </row>
    <row r="300" spans="1:12" s="5" customFormat="1">
      <c r="A300" s="15"/>
      <c r="B300" s="60" t="s">
        <v>654</v>
      </c>
      <c r="C300" s="15"/>
      <c r="D300" s="90"/>
      <c r="E300" s="24"/>
      <c r="F300" s="24"/>
      <c r="G300" s="39"/>
      <c r="H300" s="24">
        <f>SUM(H295:H299)</f>
        <v>4819.7999999999993</v>
      </c>
      <c r="I300" s="24">
        <f t="shared" ref="I300:J300" si="214">SUM(I295:I299)</f>
        <v>1920.4</v>
      </c>
      <c r="J300" s="24">
        <f t="shared" si="214"/>
        <v>6740.2</v>
      </c>
      <c r="K300" s="36"/>
      <c r="L300" s="47"/>
    </row>
    <row r="301" spans="1:12" s="5" customFormat="1">
      <c r="A301" s="77" t="s">
        <v>515</v>
      </c>
      <c r="B301" s="77" t="s">
        <v>516</v>
      </c>
      <c r="C301" s="77"/>
      <c r="D301" s="77"/>
      <c r="E301" s="99"/>
      <c r="F301" s="99"/>
      <c r="G301" s="99"/>
      <c r="H301" s="99"/>
      <c r="I301" s="99"/>
      <c r="J301" s="99"/>
      <c r="K301" s="36"/>
      <c r="L301" s="47"/>
    </row>
    <row r="302" spans="1:12" s="5" customFormat="1">
      <c r="A302" s="15" t="s">
        <v>517</v>
      </c>
      <c r="B302" s="61" t="s">
        <v>518</v>
      </c>
      <c r="C302" s="61"/>
      <c r="D302" s="61"/>
      <c r="E302" s="81"/>
      <c r="F302" s="81"/>
      <c r="G302" s="81"/>
      <c r="H302" s="102">
        <f>SUM(H303:H305)</f>
        <v>0</v>
      </c>
      <c r="I302" s="102">
        <f t="shared" ref="I302:J302" si="215">SUM(I303:I305)</f>
        <v>0</v>
      </c>
      <c r="J302" s="102">
        <f t="shared" si="215"/>
        <v>0</v>
      </c>
      <c r="K302" s="36"/>
      <c r="L302" s="47"/>
    </row>
    <row r="303" spans="1:12" s="5" customFormat="1">
      <c r="A303" s="15" t="s">
        <v>519</v>
      </c>
      <c r="B303" s="60" t="s">
        <v>520</v>
      </c>
      <c r="C303" s="60"/>
      <c r="D303" s="60"/>
      <c r="E303" s="81"/>
      <c r="F303" s="81"/>
      <c r="G303" s="81"/>
      <c r="H303" s="81"/>
      <c r="I303" s="81"/>
      <c r="J303" s="81"/>
      <c r="K303" s="36"/>
      <c r="L303" s="47"/>
    </row>
    <row r="304" spans="1:12" s="5" customFormat="1">
      <c r="A304" s="12" t="s">
        <v>521</v>
      </c>
      <c r="B304" s="56" t="s">
        <v>522</v>
      </c>
      <c r="C304" s="12" t="s">
        <v>41</v>
      </c>
      <c r="D304" s="57">
        <f>'Obra Civil'!D304-'B11'!I293</f>
        <v>0</v>
      </c>
      <c r="E304" s="29">
        <f t="shared" ref="E304:E305" si="216">G304*70%</f>
        <v>13.880999999999998</v>
      </c>
      <c r="F304" s="29">
        <f t="shared" ref="F304:F305" si="217">G304-E304</f>
        <v>5.9489999999999998</v>
      </c>
      <c r="G304" s="23">
        <v>19.829999999999998</v>
      </c>
      <c r="H304" s="29">
        <f t="shared" ref="H304:H305" si="218">D304*E304</f>
        <v>0</v>
      </c>
      <c r="I304" s="29">
        <f t="shared" ref="I304:I305" si="219">D304*F304</f>
        <v>0</v>
      </c>
      <c r="J304" s="23">
        <f t="shared" ref="J304:J305" si="220">H304+I304</f>
        <v>0</v>
      </c>
      <c r="K304" s="36"/>
      <c r="L304" s="47"/>
    </row>
    <row r="305" spans="1:13" s="5" customFormat="1">
      <c r="A305" s="12" t="s">
        <v>523</v>
      </c>
      <c r="B305" s="58" t="s">
        <v>524</v>
      </c>
      <c r="C305" s="12" t="s">
        <v>41</v>
      </c>
      <c r="D305" s="57">
        <f>'Obra Civil'!D305-'B11'!I294</f>
        <v>0</v>
      </c>
      <c r="E305" s="29">
        <f t="shared" si="216"/>
        <v>923.99999999999989</v>
      </c>
      <c r="F305" s="29">
        <f t="shared" si="217"/>
        <v>396.00000000000011</v>
      </c>
      <c r="G305" s="23">
        <v>1320</v>
      </c>
      <c r="H305" s="29">
        <f t="shared" si="218"/>
        <v>0</v>
      </c>
      <c r="I305" s="29">
        <f t="shared" si="219"/>
        <v>0</v>
      </c>
      <c r="J305" s="23">
        <f t="shared" si="220"/>
        <v>0</v>
      </c>
      <c r="K305" s="36"/>
      <c r="L305" s="47"/>
    </row>
    <row r="306" spans="1:13" s="5" customFormat="1">
      <c r="A306" s="15" t="s">
        <v>525</v>
      </c>
      <c r="B306" s="16" t="s">
        <v>526</v>
      </c>
      <c r="C306" s="17"/>
      <c r="D306" s="17"/>
      <c r="E306" s="81"/>
      <c r="F306" s="81"/>
      <c r="G306" s="81"/>
      <c r="H306" s="102">
        <f>H307+H309+H311</f>
        <v>0</v>
      </c>
      <c r="I306" s="102">
        <f t="shared" ref="I306:J306" si="221">I307+I309+I311</f>
        <v>0</v>
      </c>
      <c r="J306" s="102">
        <f t="shared" si="221"/>
        <v>0</v>
      </c>
      <c r="K306" s="36"/>
      <c r="L306" s="47"/>
    </row>
    <row r="307" spans="1:13" s="5" customFormat="1">
      <c r="A307" s="15" t="s">
        <v>527</v>
      </c>
      <c r="B307" s="61" t="s">
        <v>528</v>
      </c>
      <c r="C307" s="61"/>
      <c r="D307" s="61"/>
      <c r="E307" s="81"/>
      <c r="F307" s="81"/>
      <c r="G307" s="81"/>
      <c r="H307" s="102">
        <f>H308</f>
        <v>0</v>
      </c>
      <c r="I307" s="102">
        <f t="shared" ref="I307:J307" si="222">I308</f>
        <v>0</v>
      </c>
      <c r="J307" s="102">
        <f t="shared" si="222"/>
        <v>0</v>
      </c>
      <c r="K307" s="36"/>
      <c r="L307" s="47"/>
    </row>
    <row r="308" spans="1:13" s="5" customFormat="1" ht="25.5">
      <c r="A308" s="222" t="s">
        <v>529</v>
      </c>
      <c r="B308" s="223" t="s">
        <v>530</v>
      </c>
      <c r="C308" s="222" t="s">
        <v>41</v>
      </c>
      <c r="D308" s="222">
        <f>'Obra Civil'!D308-'B11'!I297</f>
        <v>0</v>
      </c>
      <c r="E308" s="29">
        <f t="shared" ref="E308" si="223">G308*70%</f>
        <v>1188.7147620809999</v>
      </c>
      <c r="F308" s="29">
        <f t="shared" ref="F308" si="224">G308-E308</f>
        <v>509.44918374900021</v>
      </c>
      <c r="G308" s="224">
        <v>1698.1639458300001</v>
      </c>
      <c r="H308" s="29">
        <f t="shared" ref="H308" si="225">D308*E308</f>
        <v>0</v>
      </c>
      <c r="I308" s="29">
        <f t="shared" ref="I308" si="226">D308*F308</f>
        <v>0</v>
      </c>
      <c r="J308" s="224">
        <f t="shared" ref="J308" si="227">H308+I308</f>
        <v>0</v>
      </c>
      <c r="K308" s="36"/>
      <c r="L308" s="47"/>
    </row>
    <row r="309" spans="1:13" s="5" customFormat="1">
      <c r="A309" s="225" t="s">
        <v>531</v>
      </c>
      <c r="B309" s="226" t="s">
        <v>532</v>
      </c>
      <c r="C309" s="226"/>
      <c r="D309" s="226"/>
      <c r="E309" s="227"/>
      <c r="F309" s="227"/>
      <c r="G309" s="227"/>
      <c r="H309" s="228">
        <f>H310</f>
        <v>0</v>
      </c>
      <c r="I309" s="228">
        <f t="shared" ref="I309:J309" si="228">I310</f>
        <v>0</v>
      </c>
      <c r="J309" s="228">
        <f t="shared" si="228"/>
        <v>0</v>
      </c>
      <c r="K309" s="36"/>
      <c r="L309" s="47"/>
    </row>
    <row r="310" spans="1:13" s="5" customFormat="1" ht="25.5">
      <c r="A310" s="222" t="s">
        <v>533</v>
      </c>
      <c r="B310" s="223" t="s">
        <v>534</v>
      </c>
      <c r="C310" s="222" t="s">
        <v>41</v>
      </c>
      <c r="D310" s="222">
        <f>'Obra Civil'!D310-'B11'!I299</f>
        <v>0</v>
      </c>
      <c r="E310" s="29">
        <f t="shared" ref="E310" si="229">G310*70%</f>
        <v>1188.7147620809999</v>
      </c>
      <c r="F310" s="29">
        <f t="shared" ref="F310" si="230">G310-E310</f>
        <v>509.44918374900021</v>
      </c>
      <c r="G310" s="224">
        <v>1698.1639458300001</v>
      </c>
      <c r="H310" s="29">
        <f t="shared" ref="H310" si="231">D310*E310</f>
        <v>0</v>
      </c>
      <c r="I310" s="29">
        <f t="shared" ref="I310" si="232">D310*F310</f>
        <v>0</v>
      </c>
      <c r="J310" s="224">
        <f t="shared" ref="J310" si="233">H310+I310</f>
        <v>0</v>
      </c>
      <c r="K310" s="36"/>
      <c r="L310" s="47"/>
    </row>
    <row r="311" spans="1:13" s="5" customFormat="1">
      <c r="A311" s="225" t="s">
        <v>535</v>
      </c>
      <c r="B311" s="226" t="s">
        <v>536</v>
      </c>
      <c r="C311" s="226"/>
      <c r="D311" s="226"/>
      <c r="E311" s="227"/>
      <c r="F311" s="227"/>
      <c r="G311" s="227"/>
      <c r="H311" s="228">
        <f>H312</f>
        <v>0</v>
      </c>
      <c r="I311" s="228">
        <f t="shared" ref="I311:J311" si="234">I312</f>
        <v>0</v>
      </c>
      <c r="J311" s="228">
        <f t="shared" si="234"/>
        <v>0</v>
      </c>
      <c r="K311" s="36"/>
      <c r="L311" s="47"/>
    </row>
    <row r="312" spans="1:13" s="5" customFormat="1" ht="36" customHeight="1">
      <c r="A312" s="222" t="s">
        <v>537</v>
      </c>
      <c r="B312" s="223" t="s">
        <v>538</v>
      </c>
      <c r="C312" s="222" t="s">
        <v>41</v>
      </c>
      <c r="D312" s="222">
        <f>'Obra Civil'!D312-'B11'!I301</f>
        <v>0</v>
      </c>
      <c r="E312" s="29">
        <f t="shared" ref="E312" si="235">G312*70%</f>
        <v>1188.7147620809999</v>
      </c>
      <c r="F312" s="29">
        <f t="shared" ref="F312" si="236">G312-E312</f>
        <v>509.44918374900021</v>
      </c>
      <c r="G312" s="224">
        <v>1698.1639458300001</v>
      </c>
      <c r="H312" s="29">
        <f t="shared" ref="H312" si="237">D312*E312</f>
        <v>0</v>
      </c>
      <c r="I312" s="29">
        <f t="shared" ref="I312" si="238">D312*F312</f>
        <v>0</v>
      </c>
      <c r="J312" s="224">
        <f t="shared" ref="J312" si="239">H312+I312</f>
        <v>0</v>
      </c>
      <c r="K312" s="36" t="s">
        <v>707</v>
      </c>
      <c r="L312" s="47"/>
    </row>
    <row r="313" spans="1:13" s="5" customFormat="1">
      <c r="A313" s="225"/>
      <c r="B313" s="229" t="s">
        <v>655</v>
      </c>
      <c r="C313" s="225"/>
      <c r="D313" s="230"/>
      <c r="E313" s="24"/>
      <c r="F313" s="24"/>
      <c r="G313" s="80"/>
      <c r="H313" s="24">
        <f>H302+H306</f>
        <v>0</v>
      </c>
      <c r="I313" s="24">
        <f>I302+I306</f>
        <v>0</v>
      </c>
      <c r="J313" s="24">
        <f>J302+J306</f>
        <v>0</v>
      </c>
      <c r="K313" s="36"/>
      <c r="L313" s="47"/>
    </row>
    <row r="314" spans="1:13">
      <c r="A314" s="77" t="s">
        <v>539</v>
      </c>
      <c r="B314" s="77" t="s">
        <v>755</v>
      </c>
      <c r="C314" s="77"/>
      <c r="D314" s="77"/>
      <c r="E314" s="77"/>
      <c r="F314" s="77"/>
      <c r="G314" s="77"/>
      <c r="H314" s="77"/>
      <c r="I314" s="77"/>
      <c r="J314" s="77"/>
    </row>
    <row r="315" spans="1:13">
      <c r="A315" s="238" t="s">
        <v>543</v>
      </c>
      <c r="B315" s="239" t="s">
        <v>757</v>
      </c>
      <c r="C315" s="211" t="s">
        <v>187</v>
      </c>
      <c r="D315" s="231">
        <v>2</v>
      </c>
      <c r="E315" s="198">
        <v>100</v>
      </c>
      <c r="F315" s="198">
        <v>15</v>
      </c>
      <c r="G315" s="199">
        <f>E315+F315</f>
        <v>115</v>
      </c>
      <c r="H315" s="198">
        <f>D315*E315</f>
        <v>200</v>
      </c>
      <c r="I315" s="198">
        <f>F315*D315</f>
        <v>30</v>
      </c>
      <c r="J315" s="199">
        <f>I315+H315</f>
        <v>230</v>
      </c>
    </row>
    <row r="316" spans="1:13">
      <c r="A316" s="238" t="s">
        <v>545</v>
      </c>
      <c r="B316" s="239" t="s">
        <v>758</v>
      </c>
      <c r="C316" s="211" t="s">
        <v>187</v>
      </c>
      <c r="D316" s="231">
        <v>1</v>
      </c>
      <c r="E316" s="198">
        <v>375</v>
      </c>
      <c r="F316" s="198">
        <v>15</v>
      </c>
      <c r="G316" s="199">
        <f>E316+F316</f>
        <v>390</v>
      </c>
      <c r="H316" s="198">
        <f>D316*E316</f>
        <v>375</v>
      </c>
      <c r="I316" s="198">
        <f>D316*F316</f>
        <v>15</v>
      </c>
      <c r="J316" s="199">
        <f>H316+I316</f>
        <v>390</v>
      </c>
    </row>
    <row r="317" spans="1:13">
      <c r="A317" s="238" t="s">
        <v>547</v>
      </c>
      <c r="B317" s="239" t="s">
        <v>766</v>
      </c>
      <c r="C317" s="211" t="s">
        <v>187</v>
      </c>
      <c r="D317" s="231">
        <v>14</v>
      </c>
      <c r="E317" s="198">
        <v>55</v>
      </c>
      <c r="F317" s="198">
        <v>35</v>
      </c>
      <c r="G317" s="199">
        <f>E317+F317</f>
        <v>90</v>
      </c>
      <c r="H317" s="198">
        <f>D317*E317</f>
        <v>770</v>
      </c>
      <c r="I317" s="198">
        <f>D317*F317</f>
        <v>490</v>
      </c>
      <c r="J317" s="199">
        <f>H317+I317</f>
        <v>1260</v>
      </c>
      <c r="M317" s="1" t="s">
        <v>753</v>
      </c>
    </row>
    <row r="318" spans="1:13">
      <c r="A318" s="238" t="s">
        <v>549</v>
      </c>
      <c r="B318" s="239" t="s">
        <v>759</v>
      </c>
      <c r="C318" s="211" t="s">
        <v>187</v>
      </c>
      <c r="D318" s="231">
        <v>9</v>
      </c>
      <c r="E318" s="198">
        <v>18</v>
      </c>
      <c r="F318" s="198">
        <v>5</v>
      </c>
      <c r="G318" s="199">
        <f t="shared" ref="G318:G321" si="240">E318+F318</f>
        <v>23</v>
      </c>
      <c r="H318" s="198">
        <f t="shared" ref="H318:H321" si="241">D318*E318</f>
        <v>162</v>
      </c>
      <c r="I318" s="198">
        <f t="shared" ref="I318:I321" si="242">D318*F318</f>
        <v>45</v>
      </c>
      <c r="J318" s="199">
        <f t="shared" ref="J318:J321" si="243">H318+I318</f>
        <v>207</v>
      </c>
    </row>
    <row r="319" spans="1:13">
      <c r="A319" s="238" t="s">
        <v>762</v>
      </c>
      <c r="B319" s="239" t="s">
        <v>756</v>
      </c>
      <c r="C319" s="211" t="s">
        <v>187</v>
      </c>
      <c r="D319" s="231">
        <v>17</v>
      </c>
      <c r="E319" s="198">
        <v>12</v>
      </c>
      <c r="F319" s="198">
        <v>7</v>
      </c>
      <c r="G319" s="199">
        <f t="shared" si="240"/>
        <v>19</v>
      </c>
      <c r="H319" s="198">
        <f t="shared" si="241"/>
        <v>204</v>
      </c>
      <c r="I319" s="198">
        <f t="shared" si="242"/>
        <v>119</v>
      </c>
      <c r="J319" s="199">
        <f t="shared" si="243"/>
        <v>323</v>
      </c>
    </row>
    <row r="320" spans="1:13">
      <c r="A320" s="238" t="s">
        <v>763</v>
      </c>
      <c r="B320" s="239" t="s">
        <v>760</v>
      </c>
      <c r="C320" s="240" t="s">
        <v>122</v>
      </c>
      <c r="D320" s="231">
        <v>10.8</v>
      </c>
      <c r="E320" s="198">
        <v>90</v>
      </c>
      <c r="F320" s="198">
        <v>40</v>
      </c>
      <c r="G320" s="199">
        <f t="shared" si="240"/>
        <v>130</v>
      </c>
      <c r="H320" s="198">
        <f t="shared" si="241"/>
        <v>972.00000000000011</v>
      </c>
      <c r="I320" s="198">
        <f t="shared" si="242"/>
        <v>432</v>
      </c>
      <c r="J320" s="199">
        <f t="shared" si="243"/>
        <v>1404</v>
      </c>
    </row>
    <row r="321" spans="1:12">
      <c r="A321" s="238" t="s">
        <v>764</v>
      </c>
      <c r="B321" s="239" t="s">
        <v>765</v>
      </c>
      <c r="C321" s="211" t="s">
        <v>187</v>
      </c>
      <c r="D321" s="231">
        <v>1</v>
      </c>
      <c r="E321" s="198">
        <v>1850</v>
      </c>
      <c r="F321" s="198">
        <v>450</v>
      </c>
      <c r="G321" s="199">
        <f t="shared" si="240"/>
        <v>2300</v>
      </c>
      <c r="H321" s="198">
        <f t="shared" si="241"/>
        <v>1850</v>
      </c>
      <c r="I321" s="198">
        <f t="shared" si="242"/>
        <v>450</v>
      </c>
      <c r="J321" s="199">
        <f t="shared" si="243"/>
        <v>2300</v>
      </c>
    </row>
    <row r="322" spans="1:12">
      <c r="A322" s="15"/>
      <c r="B322" s="60" t="s">
        <v>656</v>
      </c>
      <c r="C322" s="15"/>
      <c r="D322" s="90"/>
      <c r="E322" s="24"/>
      <c r="F322" s="24"/>
      <c r="G322" s="39"/>
      <c r="H322" s="24">
        <f>SUM(H315:H321)</f>
        <v>4533</v>
      </c>
      <c r="I322" s="24">
        <f>SUM(I315:I321)</f>
        <v>1581</v>
      </c>
      <c r="J322" s="24">
        <f>SUM(J315:J321)</f>
        <v>6114</v>
      </c>
    </row>
    <row r="323" spans="1:12">
      <c r="A323" s="77">
        <v>20</v>
      </c>
      <c r="B323" s="77" t="s">
        <v>580</v>
      </c>
      <c r="C323" s="77"/>
      <c r="D323" s="77"/>
      <c r="E323" s="101"/>
      <c r="F323" s="101"/>
      <c r="G323" s="101"/>
      <c r="H323" s="101"/>
      <c r="I323" s="101"/>
      <c r="J323" s="101"/>
    </row>
    <row r="324" spans="1:12">
      <c r="A324" s="204" t="s">
        <v>581</v>
      </c>
      <c r="B324" s="196" t="s">
        <v>582</v>
      </c>
      <c r="C324" s="195" t="s">
        <v>44</v>
      </c>
      <c r="D324" s="209">
        <f>'Obra Civil'!D336-'B11'!I323</f>
        <v>400</v>
      </c>
      <c r="E324" s="198">
        <v>12</v>
      </c>
      <c r="F324" s="198">
        <v>9</v>
      </c>
      <c r="G324" s="199">
        <f>E324+F324</f>
        <v>21</v>
      </c>
      <c r="H324" s="198">
        <f t="shared" ref="H324:H327" si="244">D324*E324</f>
        <v>4800</v>
      </c>
      <c r="I324" s="198">
        <f t="shared" ref="I324:I327" si="245">D324*F324</f>
        <v>3600</v>
      </c>
      <c r="J324" s="199">
        <f t="shared" ref="J324:J327" si="246">H324+I324</f>
        <v>8400</v>
      </c>
    </row>
    <row r="325" spans="1:12" s="108" customFormat="1">
      <c r="A325" s="204" t="s">
        <v>583</v>
      </c>
      <c r="B325" s="196" t="s">
        <v>584</v>
      </c>
      <c r="C325" s="211" t="s">
        <v>187</v>
      </c>
      <c r="D325" s="209">
        <f>'Obra Civil'!D337-'B11'!I324</f>
        <v>11</v>
      </c>
      <c r="E325" s="198">
        <v>70</v>
      </c>
      <c r="F325" s="198">
        <v>30</v>
      </c>
      <c r="G325" s="199">
        <f t="shared" ref="G325:G327" si="247">E325+F325</f>
        <v>100</v>
      </c>
      <c r="H325" s="198">
        <f t="shared" si="244"/>
        <v>770</v>
      </c>
      <c r="I325" s="198">
        <f t="shared" si="245"/>
        <v>330</v>
      </c>
      <c r="J325" s="199">
        <f t="shared" si="246"/>
        <v>1100</v>
      </c>
      <c r="K325" s="106">
        <v>680000</v>
      </c>
      <c r="L325" s="107"/>
    </row>
    <row r="326" spans="1:12">
      <c r="A326" s="204" t="s">
        <v>585</v>
      </c>
      <c r="B326" s="196" t="s">
        <v>586</v>
      </c>
      <c r="C326" s="211" t="s">
        <v>187</v>
      </c>
      <c r="D326" s="209">
        <f>'Obra Civil'!D338-'B11'!I325</f>
        <v>5</v>
      </c>
      <c r="E326" s="198">
        <v>150</v>
      </c>
      <c r="F326" s="198">
        <v>70</v>
      </c>
      <c r="G326" s="199">
        <f t="shared" si="247"/>
        <v>220</v>
      </c>
      <c r="H326" s="198">
        <f t="shared" si="244"/>
        <v>750</v>
      </c>
      <c r="I326" s="198">
        <f t="shared" si="245"/>
        <v>350</v>
      </c>
      <c r="J326" s="199">
        <f t="shared" si="246"/>
        <v>1100</v>
      </c>
      <c r="K326" s="32">
        <f>J333-K325</f>
        <v>-556417.25750000007</v>
      </c>
    </row>
    <row r="327" spans="1:12" ht="25.5">
      <c r="A327" s="204" t="s">
        <v>587</v>
      </c>
      <c r="B327" s="196" t="s">
        <v>588</v>
      </c>
      <c r="C327" s="211" t="s">
        <v>187</v>
      </c>
      <c r="D327" s="209">
        <f>'Obra Civil'!D339-'B11'!I326</f>
        <v>3</v>
      </c>
      <c r="E327" s="198">
        <v>170</v>
      </c>
      <c r="F327" s="198">
        <v>70</v>
      </c>
      <c r="G327" s="199">
        <f t="shared" si="247"/>
        <v>240</v>
      </c>
      <c r="H327" s="198">
        <f t="shared" si="244"/>
        <v>510</v>
      </c>
      <c r="I327" s="198">
        <f t="shared" si="245"/>
        <v>210</v>
      </c>
      <c r="J327" s="199">
        <f t="shared" si="246"/>
        <v>720</v>
      </c>
      <c r="K327" s="117">
        <f>K326/K325</f>
        <v>-0.81826067279411774</v>
      </c>
    </row>
    <row r="328" spans="1:12">
      <c r="A328" s="15"/>
      <c r="B328" s="60" t="s">
        <v>658</v>
      </c>
      <c r="C328" s="15"/>
      <c r="D328" s="90"/>
      <c r="E328" s="24"/>
      <c r="F328" s="24"/>
      <c r="G328" s="39"/>
      <c r="H328" s="24">
        <f>SUM(H324:H327)</f>
        <v>6830</v>
      </c>
      <c r="I328" s="24">
        <f t="shared" ref="I328:J328" si="248">SUM(I324:I327)</f>
        <v>4490</v>
      </c>
      <c r="J328" s="24">
        <f t="shared" si="248"/>
        <v>11320</v>
      </c>
    </row>
    <row r="329" spans="1:12">
      <c r="A329" s="77">
        <v>21</v>
      </c>
      <c r="B329" s="77" t="s">
        <v>590</v>
      </c>
      <c r="C329" s="77"/>
      <c r="D329" s="77"/>
      <c r="E329" s="101"/>
      <c r="F329" s="101"/>
      <c r="G329" s="101"/>
      <c r="H329" s="101"/>
      <c r="I329" s="101"/>
      <c r="J329" s="101"/>
    </row>
    <row r="330" spans="1:12">
      <c r="A330" s="204" t="s">
        <v>591</v>
      </c>
      <c r="B330" s="232" t="s">
        <v>592</v>
      </c>
      <c r="C330" s="195" t="s">
        <v>44</v>
      </c>
      <c r="D330" s="202">
        <f>'Obra Civil'!D342-'B11'!I328</f>
        <v>564.5</v>
      </c>
      <c r="E330" s="198">
        <v>2.5</v>
      </c>
      <c r="F330" s="198">
        <v>1.2</v>
      </c>
      <c r="G330" s="199">
        <f>E330+F330</f>
        <v>3.7</v>
      </c>
      <c r="H330" s="198">
        <f t="shared" ref="H330" si="249">D330*E330</f>
        <v>1411.25</v>
      </c>
      <c r="I330" s="198">
        <f t="shared" ref="I330" si="250">D330*F330</f>
        <v>677.4</v>
      </c>
      <c r="J330" s="199">
        <f t="shared" ref="J330" si="251">H330+I330</f>
        <v>2088.65</v>
      </c>
    </row>
    <row r="331" spans="1:12">
      <c r="A331" s="15"/>
      <c r="B331" s="60" t="s">
        <v>761</v>
      </c>
      <c r="C331" s="15"/>
      <c r="D331" s="90"/>
      <c r="E331" s="24"/>
      <c r="F331" s="24"/>
      <c r="G331" s="39"/>
      <c r="H331" s="24">
        <f>H330</f>
        <v>1411.25</v>
      </c>
      <c r="I331" s="24">
        <f t="shared" ref="I331:J331" si="252">I330</f>
        <v>677.4</v>
      </c>
      <c r="J331" s="24">
        <f t="shared" si="252"/>
        <v>2088.65</v>
      </c>
    </row>
    <row r="332" spans="1:12">
      <c r="A332" s="86"/>
      <c r="B332" s="87"/>
      <c r="C332" s="88"/>
      <c r="D332" s="89"/>
      <c r="E332" s="82"/>
      <c r="F332" s="82"/>
      <c r="G332" s="82"/>
      <c r="H332" s="82"/>
      <c r="I332" s="82"/>
      <c r="J332" s="82"/>
    </row>
    <row r="333" spans="1:12">
      <c r="A333" s="109"/>
      <c r="B333" s="110" t="s">
        <v>659</v>
      </c>
      <c r="C333" s="109"/>
      <c r="D333" s="111"/>
      <c r="E333" s="112"/>
      <c r="F333" s="112"/>
      <c r="G333" s="112"/>
      <c r="H333" s="112">
        <f>H14+H20+H28+H38+H45+H67+H73+H77+H86+H97+H103+H111+H186+H229+H256+H293+H300+H313+H322+H328+H331+0.02</f>
        <v>90127.182750000007</v>
      </c>
      <c r="I333" s="112">
        <f>I14+I20+I28+I38+I45+I67+I73+I77+I86+I97+I103+I111+I186+I229+I256+I293+I300+I313+I322+I328+I331+0.01</f>
        <v>33455.559750000008</v>
      </c>
      <c r="J333" s="112">
        <f>J14+J20+J28+J38+J45+J67+J73+J77+J86+J97+J103+J111+J186+J229+J256+J293+J300+J313+J322+J328+J331+0.03</f>
        <v>123582.74249999998</v>
      </c>
    </row>
    <row r="334" spans="1:12">
      <c r="A334" s="86"/>
      <c r="B334" s="87"/>
      <c r="C334" s="88"/>
      <c r="D334" s="89"/>
      <c r="E334" s="82"/>
      <c r="F334" s="82"/>
      <c r="G334" s="82"/>
      <c r="H334" s="82"/>
      <c r="I334" s="82"/>
      <c r="J334" s="82"/>
    </row>
    <row r="335" spans="1:12">
      <c r="A335" s="86"/>
      <c r="B335" s="87"/>
      <c r="C335" s="88"/>
      <c r="D335" s="89"/>
      <c r="E335" s="82"/>
      <c r="F335" s="82"/>
      <c r="G335" s="82"/>
      <c r="H335" s="82"/>
      <c r="I335" s="82"/>
      <c r="J335" s="82"/>
    </row>
    <row r="336" spans="1:12">
      <c r="A336" s="86"/>
      <c r="B336" s="87"/>
      <c r="C336" s="88"/>
      <c r="D336" s="89"/>
      <c r="E336" s="82"/>
      <c r="F336" s="82"/>
      <c r="G336" s="82"/>
      <c r="H336" s="82"/>
      <c r="I336" s="82"/>
      <c r="J336" s="82"/>
    </row>
    <row r="338" spans="2:2" ht="22.5">
      <c r="B338" s="40" t="s">
        <v>767</v>
      </c>
    </row>
    <row r="339" spans="2:2">
      <c r="B339" s="40" t="s">
        <v>768</v>
      </c>
    </row>
    <row r="340" spans="2:2" ht="22.5">
      <c r="B340" s="40" t="s">
        <v>769</v>
      </c>
    </row>
    <row r="341" spans="2:2">
      <c r="B341" s="40" t="s">
        <v>770</v>
      </c>
    </row>
    <row r="342" spans="2:2">
      <c r="B342" s="40" t="s">
        <v>771</v>
      </c>
    </row>
    <row r="352" spans="2:2" ht="12.75" customHeight="1"/>
    <row r="353" spans="1:8" ht="12.75" customHeight="1"/>
    <row r="354" spans="1:8" ht="12.75" customHeight="1"/>
    <row r="355" spans="1:8" ht="12.75" customHeight="1"/>
    <row r="360" spans="1:8">
      <c r="A360" s="243"/>
      <c r="B360" s="243"/>
      <c r="C360" s="118"/>
      <c r="D360" s="119"/>
      <c r="E360" s="244"/>
      <c r="F360" s="244"/>
      <c r="G360" s="244"/>
      <c r="H360" s="244"/>
    </row>
    <row r="361" spans="1:8">
      <c r="A361" s="241"/>
      <c r="B361" s="241"/>
      <c r="C361" s="118"/>
      <c r="D361" s="119"/>
      <c r="E361" s="242"/>
      <c r="F361" s="242"/>
      <c r="G361" s="242"/>
      <c r="H361" s="242"/>
    </row>
    <row r="362" spans="1:8">
      <c r="A362" s="241"/>
      <c r="B362" s="241"/>
      <c r="C362" s="118"/>
      <c r="D362" s="119"/>
      <c r="E362" s="242"/>
      <c r="F362" s="242"/>
      <c r="G362" s="242"/>
      <c r="H362" s="242"/>
    </row>
    <row r="363" spans="1:8">
      <c r="A363" s="241"/>
      <c r="B363" s="241"/>
      <c r="C363" s="118"/>
      <c r="D363" s="119"/>
      <c r="E363" s="242"/>
      <c r="F363" s="242"/>
      <c r="G363" s="242"/>
      <c r="H363" s="242"/>
    </row>
  </sheetData>
  <mergeCells count="13">
    <mergeCell ref="A361:B361"/>
    <mergeCell ref="E361:H361"/>
    <mergeCell ref="A362:B362"/>
    <mergeCell ref="E362:H362"/>
    <mergeCell ref="A363:B363"/>
    <mergeCell ref="E363:H363"/>
    <mergeCell ref="A360:B360"/>
    <mergeCell ref="E360:H360"/>
    <mergeCell ref="B2:G2"/>
    <mergeCell ref="B4:E4"/>
    <mergeCell ref="A6:D6"/>
    <mergeCell ref="E6:G6"/>
    <mergeCell ref="H6:J6"/>
  </mergeCells>
  <conditionalFormatting sqref="D113:E113 D112 G47 D47 D55 D58 G40 D40 D98:D102 D105:D110 D166:D168 D170:D185 D187:D209 D211:D213 D216:D218 D220:D228 D273:D278 D114:D164 D315:D321">
    <cfRule type="cellIs" dxfId="1" priority="1" stopIfTrue="1" operator="equal">
      <formula>0</formula>
    </cfRule>
  </conditionalFormatting>
  <printOptions horizontalCentered="1"/>
  <pageMargins left="0.11811023622047245" right="0.19685039370078741" top="0.98425196850393704" bottom="0.6692913385826772" header="0.35433070866141736" footer="0.51181102362204722"/>
  <pageSetup paperSize="9" scale="80" fitToHeight="100" orientation="landscape" r:id="rId1"/>
  <headerFooter alignWithMargins="0"/>
  <rowBreaks count="10" manualBreakCount="10">
    <brk id="32" max="9" man="1"/>
    <brk id="60" max="9" man="1"/>
    <brk id="90" max="9" man="1"/>
    <brk id="116" max="9" man="1"/>
    <brk id="140" max="9" man="1"/>
    <brk id="177" max="9" man="1"/>
    <brk id="214" max="9" man="1"/>
    <brk id="249" max="9" man="1"/>
    <brk id="278" max="9" man="1"/>
    <brk id="308" max="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</sheetPr>
  <dimension ref="A1:L375"/>
  <sheetViews>
    <sheetView tabSelected="1" view="pageBreakPreview" zoomScale="85" zoomScaleSheetLayoutView="85" workbookViewId="0">
      <pane xSplit="4" ySplit="7" topLeftCell="E8" activePane="bottomRight" state="frozen"/>
      <selection pane="topRight" activeCell="E1" sqref="E1"/>
      <selection pane="bottomLeft" activeCell="A8" sqref="A8"/>
      <selection pane="bottomRight"/>
    </sheetView>
  </sheetViews>
  <sheetFormatPr defaultRowHeight="12.75"/>
  <cols>
    <col min="1" max="1" width="8.140625" style="11" bestFit="1" customWidth="1"/>
    <col min="2" max="2" width="74" style="40" customWidth="1"/>
    <col min="3" max="3" width="4.7109375" style="7" customWidth="1"/>
    <col min="4" max="4" width="9.28515625" style="8" customWidth="1"/>
    <col min="5" max="5" width="9.28515625" style="9" customWidth="1"/>
    <col min="6" max="6" width="8.7109375" style="9" customWidth="1"/>
    <col min="7" max="7" width="9.7109375" style="9" customWidth="1"/>
    <col min="8" max="8" width="12.85546875" style="9" bestFit="1" customWidth="1"/>
    <col min="9" max="9" width="11.28515625" style="9" bestFit="1" customWidth="1"/>
    <col min="10" max="10" width="12.85546875" style="9" bestFit="1" customWidth="1"/>
    <col min="11" max="11" width="15.140625" style="32" customWidth="1"/>
    <col min="12" max="12" width="9.140625" style="51"/>
    <col min="13" max="16384" width="9.140625" style="1"/>
  </cols>
  <sheetData>
    <row r="1" spans="1:12" s="2" customFormat="1" ht="15" customHeight="1">
      <c r="A1" s="43" t="s">
        <v>1</v>
      </c>
      <c r="B1" s="192" t="s">
        <v>660</v>
      </c>
      <c r="C1" s="192"/>
      <c r="D1" s="192"/>
      <c r="E1" s="192"/>
      <c r="F1" s="192"/>
      <c r="G1" s="192"/>
      <c r="H1" s="192"/>
      <c r="I1" s="192"/>
      <c r="J1" s="192"/>
      <c r="K1" s="32"/>
      <c r="L1" s="32"/>
    </row>
    <row r="2" spans="1:12" s="2" customFormat="1" ht="15" customHeight="1">
      <c r="A2" s="43" t="s">
        <v>2</v>
      </c>
      <c r="B2" s="245" t="s">
        <v>661</v>
      </c>
      <c r="C2" s="245"/>
      <c r="D2" s="245"/>
      <c r="E2" s="245"/>
      <c r="F2" s="245"/>
      <c r="G2" s="245"/>
      <c r="H2" s="192"/>
      <c r="I2" s="192"/>
      <c r="J2" s="192"/>
      <c r="K2" s="32"/>
      <c r="L2" s="32"/>
    </row>
    <row r="3" spans="1:12" s="2" customFormat="1" ht="15" customHeight="1">
      <c r="A3" s="43" t="s">
        <v>3</v>
      </c>
      <c r="B3" s="192" t="s">
        <v>662</v>
      </c>
      <c r="C3" s="192"/>
      <c r="D3" s="192"/>
      <c r="E3" s="192"/>
      <c r="F3" s="192"/>
      <c r="G3" s="192"/>
      <c r="H3" s="192"/>
      <c r="I3" s="192"/>
      <c r="J3" s="192"/>
      <c r="K3" s="32"/>
      <c r="L3" s="32"/>
    </row>
    <row r="4" spans="1:12" s="2" customFormat="1" ht="15" customHeight="1">
      <c r="A4" s="43" t="s">
        <v>4</v>
      </c>
      <c r="B4" s="245"/>
      <c r="C4" s="245"/>
      <c r="D4" s="245"/>
      <c r="E4" s="245"/>
      <c r="F4" s="192"/>
      <c r="G4" s="192"/>
      <c r="H4" s="192"/>
      <c r="I4" s="42"/>
      <c r="J4" s="42"/>
      <c r="K4" s="32"/>
      <c r="L4" s="32"/>
    </row>
    <row r="5" spans="1:12" s="2" customFormat="1" ht="15" customHeight="1">
      <c r="A5" s="44" t="s">
        <v>5</v>
      </c>
      <c r="B5" s="194">
        <v>41451</v>
      </c>
      <c r="C5" s="46"/>
      <c r="D5" s="42"/>
      <c r="E5" s="42"/>
      <c r="F5" s="42"/>
      <c r="G5" s="42"/>
      <c r="H5" s="42"/>
      <c r="I5" s="42"/>
      <c r="J5" s="42"/>
      <c r="K5" s="32"/>
      <c r="L5" s="32"/>
    </row>
    <row r="6" spans="1:12" s="2" customFormat="1" ht="25.5" customHeight="1">
      <c r="A6" s="246" t="s">
        <v>114</v>
      </c>
      <c r="B6" s="247"/>
      <c r="C6" s="247"/>
      <c r="D6" s="248"/>
      <c r="E6" s="249" t="s">
        <v>9</v>
      </c>
      <c r="F6" s="250"/>
      <c r="G6" s="251"/>
      <c r="H6" s="249" t="s">
        <v>10</v>
      </c>
      <c r="I6" s="250"/>
      <c r="J6" s="251"/>
      <c r="K6" s="32"/>
      <c r="L6" s="32"/>
    </row>
    <row r="7" spans="1:12" s="93" customFormat="1" ht="24">
      <c r="A7" s="55" t="s">
        <v>11</v>
      </c>
      <c r="B7" s="91" t="s">
        <v>12</v>
      </c>
      <c r="C7" s="75" t="s">
        <v>6</v>
      </c>
      <c r="D7" s="76" t="s">
        <v>7</v>
      </c>
      <c r="E7" s="54" t="s">
        <v>8</v>
      </c>
      <c r="F7" s="54" t="s">
        <v>637</v>
      </c>
      <c r="G7" s="54" t="s">
        <v>22</v>
      </c>
      <c r="H7" s="54" t="s">
        <v>8</v>
      </c>
      <c r="I7" s="54" t="s">
        <v>637</v>
      </c>
      <c r="J7" s="54" t="s">
        <v>0</v>
      </c>
      <c r="K7" s="92"/>
      <c r="L7" s="92"/>
    </row>
    <row r="8" spans="1:12" s="72" customFormat="1" ht="12.75" customHeight="1">
      <c r="A8" s="77" t="s">
        <v>39</v>
      </c>
      <c r="B8" s="78" t="s">
        <v>594</v>
      </c>
      <c r="C8" s="78"/>
      <c r="D8" s="78"/>
      <c r="E8" s="78"/>
      <c r="F8" s="78"/>
      <c r="G8" s="70"/>
      <c r="H8" s="70"/>
      <c r="I8" s="70"/>
      <c r="J8" s="70"/>
      <c r="K8" s="71"/>
      <c r="L8" s="71"/>
    </row>
    <row r="9" spans="1:12" s="3" customFormat="1">
      <c r="A9" s="12" t="s">
        <v>13</v>
      </c>
      <c r="B9" s="56" t="s">
        <v>32</v>
      </c>
      <c r="C9" s="12" t="s">
        <v>33</v>
      </c>
      <c r="D9" s="57">
        <f>'Obra Civil'!D9-'B11'!I15</f>
        <v>0</v>
      </c>
      <c r="E9" s="29">
        <f>G9*70%</f>
        <v>331.09999999999997</v>
      </c>
      <c r="F9" s="29">
        <f>G9-E9</f>
        <v>141.90000000000003</v>
      </c>
      <c r="G9" s="113">
        <v>473</v>
      </c>
      <c r="H9" s="29">
        <f>D9*E9</f>
        <v>0</v>
      </c>
      <c r="I9" s="29">
        <f>D9*F9</f>
        <v>0</v>
      </c>
      <c r="J9" s="23">
        <f>H9+I9</f>
        <v>0</v>
      </c>
      <c r="K9" s="34"/>
      <c r="L9" s="34"/>
    </row>
    <row r="10" spans="1:12" s="3" customFormat="1">
      <c r="A10" s="12" t="s">
        <v>14</v>
      </c>
      <c r="B10" s="56" t="s">
        <v>34</v>
      </c>
      <c r="C10" s="12" t="s">
        <v>35</v>
      </c>
      <c r="D10" s="57">
        <f>'Obra Civil'!D10-'B11'!I16</f>
        <v>0</v>
      </c>
      <c r="E10" s="29">
        <f t="shared" ref="E10:E13" si="0">G10*70%</f>
        <v>536.19999999999993</v>
      </c>
      <c r="F10" s="29">
        <f t="shared" ref="F10:F13" si="1">G10-E10</f>
        <v>229.80000000000007</v>
      </c>
      <c r="G10" s="23">
        <v>766</v>
      </c>
      <c r="H10" s="29">
        <f t="shared" ref="H10:H13" si="2">D10*E10</f>
        <v>0</v>
      </c>
      <c r="I10" s="29">
        <f t="shared" ref="I10:I13" si="3">D10*F10</f>
        <v>0</v>
      </c>
      <c r="J10" s="23">
        <f t="shared" ref="J10:J13" si="4">H10+I10</f>
        <v>0</v>
      </c>
      <c r="K10" s="34"/>
      <c r="L10" s="34"/>
    </row>
    <row r="11" spans="1:12" s="3" customFormat="1">
      <c r="A11" s="12" t="s">
        <v>23</v>
      </c>
      <c r="B11" s="56" t="s">
        <v>36</v>
      </c>
      <c r="C11" s="12" t="s">
        <v>35</v>
      </c>
      <c r="D11" s="57">
        <f>'Obra Civil'!D11-'B11'!I17</f>
        <v>0</v>
      </c>
      <c r="E11" s="29">
        <f t="shared" si="0"/>
        <v>1155</v>
      </c>
      <c r="F11" s="29">
        <f t="shared" si="1"/>
        <v>495</v>
      </c>
      <c r="G11" s="23">
        <v>1650</v>
      </c>
      <c r="H11" s="29">
        <f t="shared" si="2"/>
        <v>0</v>
      </c>
      <c r="I11" s="29">
        <f t="shared" si="3"/>
        <v>0</v>
      </c>
      <c r="J11" s="23">
        <f t="shared" si="4"/>
        <v>0</v>
      </c>
      <c r="K11" s="34"/>
      <c r="L11" s="34"/>
    </row>
    <row r="12" spans="1:12" s="3" customFormat="1">
      <c r="A12" s="12" t="s">
        <v>25</v>
      </c>
      <c r="B12" s="58" t="s">
        <v>37</v>
      </c>
      <c r="C12" s="12" t="s">
        <v>33</v>
      </c>
      <c r="D12" s="57">
        <f>'Obra Civil'!D12-'B11'!I18</f>
        <v>0</v>
      </c>
      <c r="E12" s="29">
        <f t="shared" si="0"/>
        <v>273</v>
      </c>
      <c r="F12" s="29">
        <f t="shared" si="1"/>
        <v>117</v>
      </c>
      <c r="G12" s="23">
        <v>390</v>
      </c>
      <c r="H12" s="29">
        <f t="shared" si="2"/>
        <v>0</v>
      </c>
      <c r="I12" s="29">
        <f t="shared" si="3"/>
        <v>0</v>
      </c>
      <c r="J12" s="23">
        <f t="shared" si="4"/>
        <v>0</v>
      </c>
      <c r="K12" s="34"/>
      <c r="L12" s="34"/>
    </row>
    <row r="13" spans="1:12" s="3" customFormat="1">
      <c r="A13" s="12" t="s">
        <v>26</v>
      </c>
      <c r="B13" s="56" t="s">
        <v>38</v>
      </c>
      <c r="C13" s="12" t="s">
        <v>33</v>
      </c>
      <c r="D13" s="57">
        <f>'Obra Civil'!D13-'B11'!I19</f>
        <v>0</v>
      </c>
      <c r="E13" s="29">
        <f t="shared" si="0"/>
        <v>2.94</v>
      </c>
      <c r="F13" s="29">
        <f t="shared" si="1"/>
        <v>1.2600000000000002</v>
      </c>
      <c r="G13" s="114">
        <v>4.2</v>
      </c>
      <c r="H13" s="29">
        <f t="shared" si="2"/>
        <v>0</v>
      </c>
      <c r="I13" s="29">
        <f t="shared" si="3"/>
        <v>0</v>
      </c>
      <c r="J13" s="23">
        <f t="shared" si="4"/>
        <v>0</v>
      </c>
      <c r="K13" s="34">
        <v>1587.66</v>
      </c>
      <c r="L13" s="34"/>
    </row>
    <row r="14" spans="1:12" s="4" customFormat="1">
      <c r="A14" s="15"/>
      <c r="B14" s="60" t="s">
        <v>638</v>
      </c>
      <c r="C14" s="15"/>
      <c r="D14" s="90"/>
      <c r="E14" s="24"/>
      <c r="F14" s="24"/>
      <c r="G14" s="39"/>
      <c r="H14" s="24">
        <f>SUM(H9:H13)</f>
        <v>0</v>
      </c>
      <c r="I14" s="24">
        <f t="shared" ref="I14:J14" si="5">SUM(I9:I13)</f>
        <v>0</v>
      </c>
      <c r="J14" s="24">
        <f t="shared" si="5"/>
        <v>0</v>
      </c>
      <c r="K14" s="33"/>
      <c r="L14" s="33"/>
    </row>
    <row r="15" spans="1:12" s="74" customFormat="1" ht="11.25" customHeight="1">
      <c r="A15" s="77" t="s">
        <v>46</v>
      </c>
      <c r="B15" s="78" t="s">
        <v>595</v>
      </c>
      <c r="C15" s="78"/>
      <c r="D15" s="78"/>
      <c r="E15" s="78"/>
      <c r="F15" s="78"/>
      <c r="G15" s="70"/>
      <c r="H15" s="70"/>
      <c r="I15" s="70"/>
      <c r="J15" s="70"/>
      <c r="K15" s="73"/>
      <c r="L15" s="73"/>
    </row>
    <row r="16" spans="1:12" s="3" customFormat="1" ht="25.5">
      <c r="A16" s="13" t="s">
        <v>15</v>
      </c>
      <c r="B16" s="58" t="s">
        <v>40</v>
      </c>
      <c r="C16" s="13" t="s">
        <v>41</v>
      </c>
      <c r="D16" s="57">
        <f>'Obra Civil'!D16-'B11'!I21</f>
        <v>0</v>
      </c>
      <c r="E16" s="29">
        <f t="shared" ref="E16:E19" si="6">G16*70%</f>
        <v>26.599999999999998</v>
      </c>
      <c r="F16" s="29">
        <f t="shared" ref="F16:F19" si="7">G16-E16</f>
        <v>11.400000000000002</v>
      </c>
      <c r="G16" s="23">
        <v>38</v>
      </c>
      <c r="H16" s="29">
        <f t="shared" ref="H16:H19" si="8">D16*E16</f>
        <v>0</v>
      </c>
      <c r="I16" s="29">
        <f t="shared" ref="I16:I19" si="9">D16*F16</f>
        <v>0</v>
      </c>
      <c r="J16" s="23">
        <f t="shared" ref="J16:J19" si="10">H16+I16</f>
        <v>0</v>
      </c>
      <c r="K16" s="34"/>
      <c r="L16" s="34"/>
    </row>
    <row r="17" spans="1:12" s="3" customFormat="1">
      <c r="A17" s="13" t="s">
        <v>16</v>
      </c>
      <c r="B17" s="58" t="s">
        <v>42</v>
      </c>
      <c r="C17" s="13" t="s">
        <v>41</v>
      </c>
      <c r="D17" s="57">
        <f>'Obra Civil'!D17-'B11'!I22</f>
        <v>0</v>
      </c>
      <c r="E17" s="29">
        <f t="shared" si="6"/>
        <v>23.799999999999997</v>
      </c>
      <c r="F17" s="29">
        <f t="shared" si="7"/>
        <v>10.200000000000003</v>
      </c>
      <c r="G17" s="23">
        <v>34</v>
      </c>
      <c r="H17" s="29">
        <f t="shared" si="8"/>
        <v>0</v>
      </c>
      <c r="I17" s="29">
        <f t="shared" si="9"/>
        <v>0</v>
      </c>
      <c r="J17" s="23">
        <f t="shared" si="10"/>
        <v>0</v>
      </c>
      <c r="K17" s="34"/>
      <c r="L17" s="34"/>
    </row>
    <row r="18" spans="1:12" s="10" customFormat="1">
      <c r="A18" s="13" t="s">
        <v>27</v>
      </c>
      <c r="B18" s="58" t="s">
        <v>43</v>
      </c>
      <c r="C18" s="13" t="s">
        <v>44</v>
      </c>
      <c r="D18" s="57">
        <f>'Obra Civil'!D18-'B11'!I23</f>
        <v>0</v>
      </c>
      <c r="E18" s="29">
        <f t="shared" si="6"/>
        <v>3.9759999999999995</v>
      </c>
      <c r="F18" s="29">
        <f t="shared" si="7"/>
        <v>1.7040000000000002</v>
      </c>
      <c r="G18" s="23">
        <v>5.68</v>
      </c>
      <c r="H18" s="29">
        <f t="shared" si="8"/>
        <v>0</v>
      </c>
      <c r="I18" s="29">
        <f t="shared" si="9"/>
        <v>0</v>
      </c>
      <c r="J18" s="23">
        <f t="shared" si="10"/>
        <v>0</v>
      </c>
      <c r="K18" s="35">
        <v>348.74</v>
      </c>
      <c r="L18" s="35"/>
    </row>
    <row r="19" spans="1:12" s="3" customFormat="1">
      <c r="A19" s="13" t="s">
        <v>28</v>
      </c>
      <c r="B19" s="58" t="s">
        <v>45</v>
      </c>
      <c r="C19" s="13" t="s">
        <v>41</v>
      </c>
      <c r="D19" s="57">
        <f>'Obra Civil'!D19-'B11'!I24</f>
        <v>0</v>
      </c>
      <c r="E19" s="29">
        <f t="shared" si="6"/>
        <v>18.2</v>
      </c>
      <c r="F19" s="29">
        <f t="shared" si="7"/>
        <v>7.8000000000000007</v>
      </c>
      <c r="G19" s="114">
        <v>26</v>
      </c>
      <c r="H19" s="29">
        <f t="shared" si="8"/>
        <v>0</v>
      </c>
      <c r="I19" s="29">
        <f t="shared" si="9"/>
        <v>0</v>
      </c>
      <c r="J19" s="23">
        <f t="shared" si="10"/>
        <v>0</v>
      </c>
      <c r="K19" s="34"/>
      <c r="L19" s="34"/>
    </row>
    <row r="20" spans="1:12" s="3" customFormat="1">
      <c r="A20" s="15"/>
      <c r="B20" s="60" t="s">
        <v>639</v>
      </c>
      <c r="C20" s="15"/>
      <c r="D20" s="90"/>
      <c r="E20" s="24"/>
      <c r="F20" s="24"/>
      <c r="G20" s="39"/>
      <c r="H20" s="24">
        <f>SUM(H16:H19)</f>
        <v>0</v>
      </c>
      <c r="I20" s="24">
        <f t="shared" ref="I20:J20" si="11">SUM(I16:I19)</f>
        <v>0</v>
      </c>
      <c r="J20" s="24">
        <f t="shared" si="11"/>
        <v>0</v>
      </c>
      <c r="K20" s="34"/>
      <c r="L20" s="34"/>
    </row>
    <row r="21" spans="1:12" s="3" customFormat="1">
      <c r="A21" s="77" t="s">
        <v>47</v>
      </c>
      <c r="B21" s="78" t="s">
        <v>518</v>
      </c>
      <c r="C21" s="78"/>
      <c r="D21" s="78"/>
      <c r="E21" s="78"/>
      <c r="F21" s="78"/>
      <c r="G21" s="96"/>
      <c r="H21" s="70"/>
      <c r="I21" s="70"/>
      <c r="J21" s="70"/>
      <c r="K21" s="34"/>
      <c r="L21" s="34"/>
    </row>
    <row r="22" spans="1:12" s="3" customFormat="1">
      <c r="A22" s="28" t="s">
        <v>17</v>
      </c>
      <c r="B22" s="79" t="s">
        <v>115</v>
      </c>
      <c r="C22" s="14"/>
      <c r="D22" s="14"/>
      <c r="E22" s="14"/>
      <c r="F22" s="14"/>
      <c r="G22" s="23"/>
      <c r="H22" s="24">
        <f>SUM(H23:H24)</f>
        <v>0</v>
      </c>
      <c r="I22" s="24">
        <f t="shared" ref="I22:J22" si="12">SUM(I23:I24)</f>
        <v>0</v>
      </c>
      <c r="J22" s="24">
        <f t="shared" si="12"/>
        <v>0</v>
      </c>
      <c r="K22" s="34"/>
      <c r="L22" s="34"/>
    </row>
    <row r="23" spans="1:12" s="3" customFormat="1">
      <c r="A23" s="12" t="s">
        <v>48</v>
      </c>
      <c r="B23" s="56" t="s">
        <v>49</v>
      </c>
      <c r="C23" s="12" t="s">
        <v>44</v>
      </c>
      <c r="D23" s="57">
        <f>'Obra Civil'!D23-'B11'!I27</f>
        <v>0</v>
      </c>
      <c r="E23" s="29">
        <f t="shared" ref="E23:E24" si="13">G23*70%</f>
        <v>10.639999999999999</v>
      </c>
      <c r="F23" s="29">
        <f t="shared" ref="F23:F24" si="14">G23-E23</f>
        <v>4.5600000000000005</v>
      </c>
      <c r="G23" s="23">
        <v>15.2</v>
      </c>
      <c r="H23" s="29">
        <f t="shared" ref="H23:H24" si="15">D23*E23</f>
        <v>0</v>
      </c>
      <c r="I23" s="29">
        <f t="shared" ref="I23:I24" si="16">D23*F23</f>
        <v>0</v>
      </c>
      <c r="J23" s="23">
        <f t="shared" ref="J23:J24" si="17">H23+I23</f>
        <v>0</v>
      </c>
      <c r="K23" s="34"/>
      <c r="L23" s="34"/>
    </row>
    <row r="24" spans="1:12" s="3" customFormat="1" ht="38.25">
      <c r="A24" s="12" t="s">
        <v>50</v>
      </c>
      <c r="B24" s="58" t="s">
        <v>596</v>
      </c>
      <c r="C24" s="12" t="s">
        <v>41</v>
      </c>
      <c r="D24" s="57">
        <f>'Obra Civil'!D24-'B11'!I28</f>
        <v>0</v>
      </c>
      <c r="E24" s="29">
        <f t="shared" si="13"/>
        <v>923.99999999999989</v>
      </c>
      <c r="F24" s="29">
        <f t="shared" si="14"/>
        <v>396.00000000000011</v>
      </c>
      <c r="G24" s="23">
        <v>1320</v>
      </c>
      <c r="H24" s="29">
        <f t="shared" si="15"/>
        <v>0</v>
      </c>
      <c r="I24" s="29">
        <f t="shared" si="16"/>
        <v>0</v>
      </c>
      <c r="J24" s="23">
        <f t="shared" si="17"/>
        <v>0</v>
      </c>
      <c r="K24" s="34"/>
      <c r="L24" s="34"/>
    </row>
    <row r="25" spans="1:12" s="3" customFormat="1">
      <c r="A25" s="15" t="s">
        <v>51</v>
      </c>
      <c r="B25" s="60" t="s">
        <v>52</v>
      </c>
      <c r="C25" s="17"/>
      <c r="D25" s="17"/>
      <c r="E25" s="17"/>
      <c r="F25" s="17"/>
      <c r="G25" s="24"/>
      <c r="H25" s="24">
        <f>SUM(H26:H27)</f>
        <v>0</v>
      </c>
      <c r="I25" s="24">
        <f t="shared" ref="I25:J25" si="18">SUM(I26:I27)</f>
        <v>0</v>
      </c>
      <c r="J25" s="24">
        <f t="shared" si="18"/>
        <v>0</v>
      </c>
      <c r="K25" s="34"/>
      <c r="L25" s="34"/>
    </row>
    <row r="26" spans="1:12" s="3" customFormat="1" ht="25.5">
      <c r="A26" s="12" t="s">
        <v>53</v>
      </c>
      <c r="B26" s="58" t="s">
        <v>54</v>
      </c>
      <c r="C26" s="12" t="s">
        <v>44</v>
      </c>
      <c r="D26" s="57">
        <f>'Obra Civil'!D26-'B11'!I30</f>
        <v>0</v>
      </c>
      <c r="E26" s="29">
        <f t="shared" ref="E26:E27" si="19">G26*70%</f>
        <v>10.639999999999999</v>
      </c>
      <c r="F26" s="29">
        <f t="shared" ref="F26:F27" si="20">G26-E26</f>
        <v>4.5600000000000005</v>
      </c>
      <c r="G26" s="23">
        <v>15.2</v>
      </c>
      <c r="H26" s="29">
        <f t="shared" ref="H26:H27" si="21">D26*E26</f>
        <v>0</v>
      </c>
      <c r="I26" s="29">
        <f t="shared" ref="I26:I27" si="22">D26*F26</f>
        <v>0</v>
      </c>
      <c r="J26" s="23">
        <f t="shared" ref="J26:J27" si="23">H26+I26</f>
        <v>0</v>
      </c>
      <c r="K26" s="34">
        <v>1853.51</v>
      </c>
      <c r="L26" s="34"/>
    </row>
    <row r="27" spans="1:12" s="3" customFormat="1" ht="25.5">
      <c r="A27" s="12" t="s">
        <v>55</v>
      </c>
      <c r="B27" s="58" t="s">
        <v>56</v>
      </c>
      <c r="C27" s="12" t="s">
        <v>41</v>
      </c>
      <c r="D27" s="57">
        <f>'Obra Civil'!D27-'B11'!I31</f>
        <v>0</v>
      </c>
      <c r="E27" s="29">
        <f t="shared" si="19"/>
        <v>923.99999999999989</v>
      </c>
      <c r="F27" s="29">
        <f t="shared" si="20"/>
        <v>396.00000000000011</v>
      </c>
      <c r="G27" s="114">
        <v>1320</v>
      </c>
      <c r="H27" s="29">
        <f t="shared" si="21"/>
        <v>0</v>
      </c>
      <c r="I27" s="29">
        <f t="shared" si="22"/>
        <v>0</v>
      </c>
      <c r="J27" s="23">
        <f t="shared" si="23"/>
        <v>0</v>
      </c>
      <c r="K27" s="34"/>
      <c r="L27" s="34"/>
    </row>
    <row r="28" spans="1:12" s="3" customFormat="1">
      <c r="A28" s="15"/>
      <c r="B28" s="60" t="s">
        <v>640</v>
      </c>
      <c r="C28" s="15"/>
      <c r="D28" s="90"/>
      <c r="E28" s="24"/>
      <c r="F28" s="24"/>
      <c r="G28" s="39"/>
      <c r="H28" s="24">
        <f>H25+H22</f>
        <v>0</v>
      </c>
      <c r="I28" s="24">
        <f t="shared" ref="I28:J28" si="24">I25+I22</f>
        <v>0</v>
      </c>
      <c r="J28" s="24">
        <f t="shared" si="24"/>
        <v>0</v>
      </c>
      <c r="K28" s="34"/>
      <c r="L28" s="34"/>
    </row>
    <row r="29" spans="1:12" s="3" customFormat="1" ht="27.75" customHeight="1">
      <c r="A29" s="77" t="s">
        <v>57</v>
      </c>
      <c r="B29" s="77" t="s">
        <v>526</v>
      </c>
      <c r="C29" s="77"/>
      <c r="D29" s="77"/>
      <c r="E29" s="77"/>
      <c r="F29" s="77"/>
      <c r="G29" s="94"/>
      <c r="H29" s="95"/>
      <c r="I29" s="95"/>
      <c r="J29" s="94"/>
      <c r="K29" s="34"/>
      <c r="L29" s="34"/>
    </row>
    <row r="30" spans="1:12" s="3" customFormat="1">
      <c r="A30" s="15" t="s">
        <v>18</v>
      </c>
      <c r="B30" s="60" t="s">
        <v>58</v>
      </c>
      <c r="C30" s="17"/>
      <c r="D30" s="17"/>
      <c r="E30" s="17"/>
      <c r="F30" s="17"/>
      <c r="G30" s="24"/>
      <c r="H30" s="24">
        <f>H31</f>
        <v>0</v>
      </c>
      <c r="I30" s="24">
        <f t="shared" ref="I30:J30" si="25">I31</f>
        <v>0</v>
      </c>
      <c r="J30" s="24">
        <f t="shared" si="25"/>
        <v>0</v>
      </c>
      <c r="K30" s="34"/>
      <c r="L30" s="34"/>
    </row>
    <row r="31" spans="1:12" s="3" customFormat="1" ht="25.5">
      <c r="A31" s="12" t="s">
        <v>59</v>
      </c>
      <c r="B31" s="58" t="s">
        <v>60</v>
      </c>
      <c r="C31" s="12" t="s">
        <v>41</v>
      </c>
      <c r="D31" s="57">
        <f>'Obra Civil'!D31-'B11'!I34</f>
        <v>0</v>
      </c>
      <c r="E31" s="29">
        <f>G31*70%</f>
        <v>1256.5</v>
      </c>
      <c r="F31" s="29">
        <f>G31-E31</f>
        <v>538.5</v>
      </c>
      <c r="G31" s="23">
        <v>1795</v>
      </c>
      <c r="H31" s="29">
        <f>D31*E31</f>
        <v>0</v>
      </c>
      <c r="I31" s="29">
        <f>D31*F31</f>
        <v>0</v>
      </c>
      <c r="J31" s="23">
        <f>H31+I31</f>
        <v>0</v>
      </c>
      <c r="K31" s="34"/>
      <c r="L31" s="34"/>
    </row>
    <row r="32" spans="1:12" s="3" customFormat="1">
      <c r="A32" s="15" t="s">
        <v>19</v>
      </c>
      <c r="B32" s="16" t="s">
        <v>61</v>
      </c>
      <c r="C32" s="17"/>
      <c r="D32" s="17"/>
      <c r="E32" s="23"/>
      <c r="F32" s="23"/>
      <c r="G32" s="24"/>
      <c r="H32" s="24">
        <f>H33</f>
        <v>0</v>
      </c>
      <c r="I32" s="24">
        <f t="shared" ref="I32:J32" si="26">I33</f>
        <v>0</v>
      </c>
      <c r="J32" s="24">
        <f t="shared" si="26"/>
        <v>0</v>
      </c>
      <c r="K32" s="34"/>
      <c r="L32" s="34"/>
    </row>
    <row r="33" spans="1:12" s="3" customFormat="1" ht="38.25">
      <c r="A33" s="12" t="s">
        <v>62</v>
      </c>
      <c r="B33" s="58" t="s">
        <v>63</v>
      </c>
      <c r="C33" s="12" t="s">
        <v>41</v>
      </c>
      <c r="D33" s="57">
        <f>'Obra Civil'!D33-'B11'!I36</f>
        <v>0</v>
      </c>
      <c r="E33" s="29">
        <f>G33*70%</f>
        <v>1256.5</v>
      </c>
      <c r="F33" s="29">
        <f>G33-E33</f>
        <v>538.5</v>
      </c>
      <c r="G33" s="23">
        <v>1795</v>
      </c>
      <c r="H33" s="29">
        <f>D33*E33</f>
        <v>0</v>
      </c>
      <c r="I33" s="29">
        <f>D33*F33</f>
        <v>0</v>
      </c>
      <c r="J33" s="23">
        <f>H33+I33</f>
        <v>0</v>
      </c>
      <c r="K33" s="34"/>
      <c r="L33" s="34"/>
    </row>
    <row r="34" spans="1:12" s="3" customFormat="1">
      <c r="A34" s="15" t="s">
        <v>20</v>
      </c>
      <c r="B34" s="60" t="s">
        <v>64</v>
      </c>
      <c r="C34" s="17"/>
      <c r="D34" s="17"/>
      <c r="E34" s="23"/>
      <c r="F34" s="23"/>
      <c r="G34" s="24"/>
      <c r="H34" s="24">
        <f>H35</f>
        <v>0</v>
      </c>
      <c r="I34" s="24">
        <f t="shared" ref="I34:J34" si="27">I35</f>
        <v>0</v>
      </c>
      <c r="J34" s="24">
        <f t="shared" si="27"/>
        <v>0</v>
      </c>
      <c r="K34" s="34"/>
      <c r="L34" s="34"/>
    </row>
    <row r="35" spans="1:12" s="3" customFormat="1">
      <c r="A35" s="12" t="s">
        <v>65</v>
      </c>
      <c r="B35" s="58" t="s">
        <v>66</v>
      </c>
      <c r="C35" s="12" t="s">
        <v>41</v>
      </c>
      <c r="D35" s="57">
        <f>'Obra Civil'!D35-'B11'!I38</f>
        <v>0</v>
      </c>
      <c r="E35" s="29">
        <f>G35*70%</f>
        <v>972.99999999999989</v>
      </c>
      <c r="F35" s="29">
        <f>G35-E35</f>
        <v>417.00000000000011</v>
      </c>
      <c r="G35" s="23">
        <v>1390</v>
      </c>
      <c r="H35" s="29">
        <f>D35*E35</f>
        <v>0</v>
      </c>
      <c r="I35" s="29">
        <f>D35*F35</f>
        <v>0</v>
      </c>
      <c r="J35" s="23">
        <f>H35+I35</f>
        <v>0</v>
      </c>
      <c r="K35" s="34"/>
      <c r="L35" s="34"/>
    </row>
    <row r="36" spans="1:12" s="3" customFormat="1">
      <c r="A36" s="15" t="s">
        <v>67</v>
      </c>
      <c r="B36" s="60" t="s">
        <v>68</v>
      </c>
      <c r="C36" s="17"/>
      <c r="D36" s="17"/>
      <c r="E36" s="23"/>
      <c r="F36" s="37"/>
      <c r="G36" s="24"/>
      <c r="H36" s="24">
        <f>H37</f>
        <v>0</v>
      </c>
      <c r="I36" s="24">
        <f t="shared" ref="I36:J36" si="28">I37</f>
        <v>0</v>
      </c>
      <c r="J36" s="24">
        <f t="shared" si="28"/>
        <v>0</v>
      </c>
      <c r="K36" s="34"/>
      <c r="L36" s="34"/>
    </row>
    <row r="37" spans="1:12" s="3" customFormat="1" ht="38.25">
      <c r="A37" s="12" t="s">
        <v>69</v>
      </c>
      <c r="B37" s="58" t="s">
        <v>70</v>
      </c>
      <c r="C37" s="12" t="s">
        <v>44</v>
      </c>
      <c r="D37" s="57">
        <f>'Obra Civil'!D37-'B11'!I40</f>
        <v>0</v>
      </c>
      <c r="E37" s="29">
        <f>G37*70%</f>
        <v>40.991999999999997</v>
      </c>
      <c r="F37" s="29">
        <f>G37-E37</f>
        <v>17.568000000000005</v>
      </c>
      <c r="G37" s="114">
        <v>58.56</v>
      </c>
      <c r="H37" s="29">
        <f>D37*E37</f>
        <v>0</v>
      </c>
      <c r="I37" s="29">
        <f>D37*F37</f>
        <v>0</v>
      </c>
      <c r="J37" s="23">
        <f>H37+I37</f>
        <v>0</v>
      </c>
      <c r="K37" s="34"/>
      <c r="L37" s="34"/>
    </row>
    <row r="38" spans="1:12" s="3" customFormat="1">
      <c r="A38" s="15"/>
      <c r="B38" s="60" t="s">
        <v>641</v>
      </c>
      <c r="C38" s="15"/>
      <c r="D38" s="90"/>
      <c r="E38" s="24"/>
      <c r="F38" s="24"/>
      <c r="G38" s="39"/>
      <c r="H38" s="24">
        <f>H36+H34+H32+H30</f>
        <v>0</v>
      </c>
      <c r="I38" s="24">
        <f t="shared" ref="I38:J38" si="29">I36+I34+I32+I30</f>
        <v>0</v>
      </c>
      <c r="J38" s="24">
        <f t="shared" si="29"/>
        <v>0</v>
      </c>
      <c r="K38" s="34"/>
      <c r="L38" s="34"/>
    </row>
    <row r="39" spans="1:12" s="3" customFormat="1">
      <c r="A39" s="77" t="s">
        <v>71</v>
      </c>
      <c r="B39" s="77" t="s">
        <v>597</v>
      </c>
      <c r="C39" s="77"/>
      <c r="D39" s="77"/>
      <c r="E39" s="95"/>
      <c r="F39" s="95"/>
      <c r="G39" s="94"/>
      <c r="H39" s="95"/>
      <c r="I39" s="95"/>
      <c r="J39" s="94"/>
      <c r="K39" s="34"/>
      <c r="L39" s="34"/>
    </row>
    <row r="40" spans="1:12" s="3" customFormat="1">
      <c r="A40" s="18" t="s">
        <v>21</v>
      </c>
      <c r="B40" s="61" t="s">
        <v>72</v>
      </c>
      <c r="C40" s="13"/>
      <c r="D40" s="19"/>
      <c r="E40" s="24"/>
      <c r="F40" s="24"/>
      <c r="G40" s="25"/>
      <c r="H40" s="24">
        <f>H41</f>
        <v>0</v>
      </c>
      <c r="I40" s="24">
        <f t="shared" ref="I40:J40" si="30">I41</f>
        <v>0</v>
      </c>
      <c r="J40" s="24">
        <f t="shared" si="30"/>
        <v>0</v>
      </c>
      <c r="K40" s="34"/>
      <c r="L40" s="34"/>
    </row>
    <row r="41" spans="1:12" s="3" customFormat="1" ht="25.5">
      <c r="A41" s="13" t="s">
        <v>73</v>
      </c>
      <c r="B41" s="58" t="s">
        <v>74</v>
      </c>
      <c r="C41" s="13" t="s">
        <v>44</v>
      </c>
      <c r="D41" s="57">
        <f>'Obra Civil'!D41-'B11'!I43</f>
        <v>0</v>
      </c>
      <c r="E41" s="29">
        <f>G41*70%</f>
        <v>54.355000000000004</v>
      </c>
      <c r="F41" s="29">
        <f>G41-E41</f>
        <v>23.295000000000002</v>
      </c>
      <c r="G41" s="23">
        <v>77.650000000000006</v>
      </c>
      <c r="H41" s="29">
        <f>D41*E41</f>
        <v>0</v>
      </c>
      <c r="I41" s="29">
        <f>D41*F41</f>
        <v>0</v>
      </c>
      <c r="J41" s="23">
        <f>H41+I41</f>
        <v>0</v>
      </c>
      <c r="K41" s="34"/>
      <c r="L41" s="34"/>
    </row>
    <row r="42" spans="1:12" s="3" customFormat="1" ht="12" customHeight="1">
      <c r="A42" s="18" t="s">
        <v>29</v>
      </c>
      <c r="B42" s="61" t="s">
        <v>75</v>
      </c>
      <c r="C42" s="13"/>
      <c r="D42" s="59"/>
      <c r="E42" s="29"/>
      <c r="F42" s="29"/>
      <c r="G42" s="23"/>
      <c r="H42" s="24">
        <f>SUM(H43:H44)</f>
        <v>3280.5727499999998</v>
      </c>
      <c r="I42" s="24">
        <f t="shared" ref="I42:J42" si="31">SUM(I43:I44)</f>
        <v>1405.95975</v>
      </c>
      <c r="J42" s="24">
        <f t="shared" si="31"/>
        <v>4686.5324999999993</v>
      </c>
      <c r="K42" s="34"/>
      <c r="L42" s="34"/>
    </row>
    <row r="43" spans="1:12" s="3" customFormat="1" ht="38.25">
      <c r="A43" s="13" t="s">
        <v>76</v>
      </c>
      <c r="B43" s="58" t="s">
        <v>77</v>
      </c>
      <c r="C43" s="13" t="s">
        <v>44</v>
      </c>
      <c r="D43" s="57">
        <f>'Obra Civil'!D43-'B11'!I45</f>
        <v>0</v>
      </c>
      <c r="E43" s="29">
        <f t="shared" ref="E43:E44" si="32">G43*70%</f>
        <v>21</v>
      </c>
      <c r="F43" s="29">
        <f t="shared" ref="F43:F44" si="33">G43-E43</f>
        <v>9</v>
      </c>
      <c r="G43" s="23">
        <v>30</v>
      </c>
      <c r="H43" s="29">
        <f t="shared" ref="H43:H44" si="34">D43*E43</f>
        <v>0</v>
      </c>
      <c r="I43" s="29">
        <f t="shared" ref="I43:I44" si="35">D43*F43</f>
        <v>0</v>
      </c>
      <c r="J43" s="23">
        <f t="shared" ref="J43:J44" si="36">H43+I43</f>
        <v>0</v>
      </c>
      <c r="K43" s="34"/>
      <c r="L43" s="34"/>
    </row>
    <row r="44" spans="1:12" s="3" customFormat="1" ht="25.5">
      <c r="A44" s="13" t="s">
        <v>78</v>
      </c>
      <c r="B44" s="58" t="s">
        <v>79</v>
      </c>
      <c r="C44" s="13" t="s">
        <v>44</v>
      </c>
      <c r="D44" s="59">
        <f>'Obra Civil'!D44-'B11'!I46</f>
        <v>33.85</v>
      </c>
      <c r="E44" s="29">
        <f t="shared" si="32"/>
        <v>96.914999999999992</v>
      </c>
      <c r="F44" s="29">
        <f t="shared" si="33"/>
        <v>41.534999999999997</v>
      </c>
      <c r="G44" s="114">
        <v>138.44999999999999</v>
      </c>
      <c r="H44" s="29">
        <f t="shared" si="34"/>
        <v>3280.5727499999998</v>
      </c>
      <c r="I44" s="29">
        <f t="shared" si="35"/>
        <v>1405.95975</v>
      </c>
      <c r="J44" s="23">
        <f t="shared" si="36"/>
        <v>4686.5324999999993</v>
      </c>
      <c r="K44" s="34"/>
      <c r="L44" s="34"/>
    </row>
    <row r="45" spans="1:12" s="3" customFormat="1" ht="12" customHeight="1">
      <c r="A45" s="15"/>
      <c r="B45" s="60" t="s">
        <v>642</v>
      </c>
      <c r="C45" s="15"/>
      <c r="D45" s="90"/>
      <c r="E45" s="24"/>
      <c r="F45" s="24"/>
      <c r="G45" s="39"/>
      <c r="H45" s="24">
        <f>H42+H40</f>
        <v>3280.5727499999998</v>
      </c>
      <c r="I45" s="24">
        <f t="shared" ref="I45:J45" si="37">I42+I40</f>
        <v>1405.95975</v>
      </c>
      <c r="J45" s="24">
        <f t="shared" si="37"/>
        <v>4686.5324999999993</v>
      </c>
      <c r="K45" s="34"/>
      <c r="L45" s="34"/>
    </row>
    <row r="46" spans="1:12" s="3" customFormat="1">
      <c r="A46" s="77" t="s">
        <v>80</v>
      </c>
      <c r="B46" s="77" t="s">
        <v>598</v>
      </c>
      <c r="C46" s="77"/>
      <c r="D46" s="77"/>
      <c r="E46" s="95"/>
      <c r="F46" s="95"/>
      <c r="G46" s="94"/>
      <c r="H46" s="95"/>
      <c r="I46" s="95"/>
      <c r="J46" s="94"/>
      <c r="K46" s="34"/>
      <c r="L46" s="34"/>
    </row>
    <row r="47" spans="1:12" s="3" customFormat="1">
      <c r="A47" s="15" t="s">
        <v>24</v>
      </c>
      <c r="B47" s="20" t="s">
        <v>81</v>
      </c>
      <c r="C47" s="21"/>
      <c r="D47" s="62"/>
      <c r="E47" s="24"/>
      <c r="F47" s="24"/>
      <c r="G47" s="25"/>
      <c r="H47" s="24">
        <f>SUM(H48:H54)</f>
        <v>9992.57</v>
      </c>
      <c r="I47" s="24">
        <f t="shared" ref="I47:J47" si="38">SUM(I48:I54)</f>
        <v>4282.53</v>
      </c>
      <c r="J47" s="24">
        <f t="shared" si="38"/>
        <v>14275.1</v>
      </c>
      <c r="K47" s="34"/>
      <c r="L47" s="34"/>
    </row>
    <row r="48" spans="1:12" s="3" customFormat="1">
      <c r="A48" s="13" t="s">
        <v>82</v>
      </c>
      <c r="B48" s="58" t="s">
        <v>83</v>
      </c>
      <c r="C48" s="13" t="s">
        <v>84</v>
      </c>
      <c r="D48" s="59">
        <f>'Obra Civil'!D48-'B11'!I49</f>
        <v>9</v>
      </c>
      <c r="E48" s="29">
        <f t="shared" ref="E48:E54" si="39">G48*70%</f>
        <v>288.61</v>
      </c>
      <c r="F48" s="29">
        <f t="shared" ref="F48:F54" si="40">G48-E48</f>
        <v>123.69</v>
      </c>
      <c r="G48" s="23">
        <v>412.3</v>
      </c>
      <c r="H48" s="29">
        <f t="shared" ref="H48:H54" si="41">D48*E48</f>
        <v>2597.4900000000002</v>
      </c>
      <c r="I48" s="29">
        <f t="shared" ref="I48:I54" si="42">D48*F48</f>
        <v>1113.21</v>
      </c>
      <c r="J48" s="23">
        <f t="shared" ref="J48:J54" si="43">H48+I48</f>
        <v>3710.7000000000003</v>
      </c>
      <c r="K48" s="34"/>
      <c r="L48" s="34"/>
    </row>
    <row r="49" spans="1:12" s="3" customFormat="1">
      <c r="A49" s="13" t="s">
        <v>85</v>
      </c>
      <c r="B49" s="58" t="s">
        <v>86</v>
      </c>
      <c r="C49" s="13" t="s">
        <v>84</v>
      </c>
      <c r="D49" s="59">
        <f>'Obra Civil'!D49-'B11'!I50</f>
        <v>6</v>
      </c>
      <c r="E49" s="29">
        <f t="shared" si="39"/>
        <v>208.35499999999996</v>
      </c>
      <c r="F49" s="29">
        <f t="shared" si="40"/>
        <v>89.295000000000016</v>
      </c>
      <c r="G49" s="23">
        <v>297.64999999999998</v>
      </c>
      <c r="H49" s="29">
        <f t="shared" si="41"/>
        <v>1250.1299999999997</v>
      </c>
      <c r="I49" s="29">
        <f t="shared" si="42"/>
        <v>535.7700000000001</v>
      </c>
      <c r="J49" s="23">
        <f t="shared" si="43"/>
        <v>1785.8999999999996</v>
      </c>
      <c r="K49" s="34"/>
      <c r="L49" s="34"/>
    </row>
    <row r="50" spans="1:12" s="3" customFormat="1">
      <c r="A50" s="13" t="s">
        <v>87</v>
      </c>
      <c r="B50" s="58" t="s">
        <v>88</v>
      </c>
      <c r="C50" s="13" t="s">
        <v>84</v>
      </c>
      <c r="D50" s="59">
        <f>'Obra Civil'!D50-'B11'!I51</f>
        <v>6</v>
      </c>
      <c r="E50" s="29">
        <f t="shared" si="39"/>
        <v>240.23999999999998</v>
      </c>
      <c r="F50" s="29">
        <f t="shared" si="40"/>
        <v>102.96000000000001</v>
      </c>
      <c r="G50" s="23">
        <v>343.2</v>
      </c>
      <c r="H50" s="29">
        <f t="shared" si="41"/>
        <v>1441.4399999999998</v>
      </c>
      <c r="I50" s="29">
        <f t="shared" si="42"/>
        <v>617.76</v>
      </c>
      <c r="J50" s="23">
        <f t="shared" si="43"/>
        <v>2059.1999999999998</v>
      </c>
      <c r="K50" s="34"/>
      <c r="L50" s="34"/>
    </row>
    <row r="51" spans="1:12" s="3" customFormat="1">
      <c r="A51" s="13" t="s">
        <v>89</v>
      </c>
      <c r="B51" s="58" t="s">
        <v>90</v>
      </c>
      <c r="C51" s="13" t="s">
        <v>84</v>
      </c>
      <c r="D51" s="59">
        <f>'Obra Civil'!D51-'B11'!I52</f>
        <v>9</v>
      </c>
      <c r="E51" s="29">
        <f t="shared" si="39"/>
        <v>185.71</v>
      </c>
      <c r="F51" s="29">
        <f t="shared" si="40"/>
        <v>79.59</v>
      </c>
      <c r="G51" s="23">
        <v>265.3</v>
      </c>
      <c r="H51" s="29">
        <f t="shared" si="41"/>
        <v>1671.39</v>
      </c>
      <c r="I51" s="29">
        <f t="shared" si="42"/>
        <v>716.31000000000006</v>
      </c>
      <c r="J51" s="23">
        <f t="shared" si="43"/>
        <v>2387.7000000000003</v>
      </c>
      <c r="K51" s="34"/>
      <c r="L51" s="34"/>
    </row>
    <row r="52" spans="1:12" s="3" customFormat="1">
      <c r="A52" s="13" t="s">
        <v>91</v>
      </c>
      <c r="B52" s="58" t="s">
        <v>92</v>
      </c>
      <c r="C52" s="13" t="s">
        <v>84</v>
      </c>
      <c r="D52" s="59">
        <f>'Obra Civil'!D52-'B11'!I53</f>
        <v>2</v>
      </c>
      <c r="E52" s="29">
        <f t="shared" si="39"/>
        <v>142.345</v>
      </c>
      <c r="F52" s="29">
        <f t="shared" si="40"/>
        <v>61.004999999999995</v>
      </c>
      <c r="G52" s="23">
        <v>203.35</v>
      </c>
      <c r="H52" s="29">
        <f t="shared" si="41"/>
        <v>284.69</v>
      </c>
      <c r="I52" s="29">
        <f t="shared" si="42"/>
        <v>122.00999999999999</v>
      </c>
      <c r="J52" s="23">
        <f t="shared" si="43"/>
        <v>406.7</v>
      </c>
      <c r="K52" s="34"/>
      <c r="L52" s="34"/>
    </row>
    <row r="53" spans="1:12" s="3" customFormat="1">
      <c r="A53" s="13" t="s">
        <v>93</v>
      </c>
      <c r="B53" s="58" t="s">
        <v>94</v>
      </c>
      <c r="C53" s="13" t="s">
        <v>84</v>
      </c>
      <c r="D53" s="59">
        <f>'Obra Civil'!D53-'B11'!I54</f>
        <v>2</v>
      </c>
      <c r="E53" s="29">
        <f t="shared" si="39"/>
        <v>163.506</v>
      </c>
      <c r="F53" s="29">
        <f t="shared" si="40"/>
        <v>70.074000000000012</v>
      </c>
      <c r="G53" s="23">
        <v>233.58</v>
      </c>
      <c r="H53" s="29">
        <f t="shared" si="41"/>
        <v>327.012</v>
      </c>
      <c r="I53" s="29">
        <f t="shared" si="42"/>
        <v>140.14800000000002</v>
      </c>
      <c r="J53" s="23">
        <f t="shared" si="43"/>
        <v>467.16</v>
      </c>
      <c r="K53" s="34"/>
      <c r="L53" s="34"/>
    </row>
    <row r="54" spans="1:12" s="3" customFormat="1">
      <c r="A54" s="13" t="s">
        <v>95</v>
      </c>
      <c r="B54" s="58" t="s">
        <v>96</v>
      </c>
      <c r="C54" s="13" t="s">
        <v>84</v>
      </c>
      <c r="D54" s="59">
        <f>'Obra Civil'!D54-'B11'!I55</f>
        <v>13</v>
      </c>
      <c r="E54" s="29">
        <f t="shared" si="39"/>
        <v>186.18600000000001</v>
      </c>
      <c r="F54" s="29">
        <f t="shared" si="40"/>
        <v>79.794000000000011</v>
      </c>
      <c r="G54" s="23">
        <v>265.98</v>
      </c>
      <c r="H54" s="29">
        <f t="shared" si="41"/>
        <v>2420.4180000000001</v>
      </c>
      <c r="I54" s="29">
        <f t="shared" si="42"/>
        <v>1037.3220000000001</v>
      </c>
      <c r="J54" s="23">
        <f t="shared" si="43"/>
        <v>3457.7400000000002</v>
      </c>
      <c r="K54" s="34"/>
      <c r="L54" s="34"/>
    </row>
    <row r="55" spans="1:12" s="3" customFormat="1">
      <c r="A55" s="15" t="s">
        <v>97</v>
      </c>
      <c r="B55" s="20" t="s">
        <v>98</v>
      </c>
      <c r="C55" s="21"/>
      <c r="D55" s="62"/>
      <c r="E55" s="29"/>
      <c r="F55" s="29"/>
      <c r="G55" s="23"/>
      <c r="H55" s="24">
        <f>SUM(H56:H57)</f>
        <v>246.14099999999996</v>
      </c>
      <c r="I55" s="24">
        <f t="shared" ref="I55:J55" si="44">SUM(I56:I57)</f>
        <v>105.48900000000002</v>
      </c>
      <c r="J55" s="24">
        <f t="shared" si="44"/>
        <v>351.63</v>
      </c>
      <c r="K55" s="34"/>
      <c r="L55" s="34"/>
    </row>
    <row r="56" spans="1:12" s="3" customFormat="1">
      <c r="A56" s="13" t="s">
        <v>99</v>
      </c>
      <c r="B56" s="58" t="s">
        <v>100</v>
      </c>
      <c r="C56" s="13" t="s">
        <v>44</v>
      </c>
      <c r="D56" s="59">
        <f>'Obra Civil'!D56-'B11'!I57</f>
        <v>1</v>
      </c>
      <c r="E56" s="29">
        <f t="shared" ref="E56:E57" si="45">G56*70%</f>
        <v>151.99099999999999</v>
      </c>
      <c r="F56" s="29">
        <f t="shared" ref="F56:F57" si="46">G56-E56</f>
        <v>65.13900000000001</v>
      </c>
      <c r="G56" s="23">
        <v>217.13</v>
      </c>
      <c r="H56" s="29">
        <f t="shared" ref="H56:H57" si="47">D56*E56</f>
        <v>151.99099999999999</v>
      </c>
      <c r="I56" s="29">
        <f t="shared" ref="I56:I57" si="48">D56*F56</f>
        <v>65.13900000000001</v>
      </c>
      <c r="J56" s="23">
        <f t="shared" ref="J56:J57" si="49">H56+I56</f>
        <v>217.13</v>
      </c>
      <c r="K56" s="34"/>
      <c r="L56" s="34"/>
    </row>
    <row r="57" spans="1:12" s="3" customFormat="1">
      <c r="A57" s="13" t="s">
        <v>101</v>
      </c>
      <c r="B57" s="58" t="s">
        <v>102</v>
      </c>
      <c r="C57" s="13" t="s">
        <v>44</v>
      </c>
      <c r="D57" s="59">
        <f>'Obra Civil'!D57-'B11'!I58</f>
        <v>1</v>
      </c>
      <c r="E57" s="29">
        <f t="shared" si="45"/>
        <v>94.149999999999991</v>
      </c>
      <c r="F57" s="29">
        <f t="shared" si="46"/>
        <v>40.350000000000009</v>
      </c>
      <c r="G57" s="23">
        <v>134.5</v>
      </c>
      <c r="H57" s="29">
        <f t="shared" si="47"/>
        <v>94.149999999999991</v>
      </c>
      <c r="I57" s="29">
        <f t="shared" si="48"/>
        <v>40.350000000000009</v>
      </c>
      <c r="J57" s="23">
        <f t="shared" si="49"/>
        <v>134.5</v>
      </c>
      <c r="K57" s="34"/>
      <c r="L57" s="34"/>
    </row>
    <row r="58" spans="1:12" s="3" customFormat="1">
      <c r="A58" s="15" t="s">
        <v>30</v>
      </c>
      <c r="B58" s="20" t="s">
        <v>103</v>
      </c>
      <c r="C58" s="21"/>
      <c r="D58" s="62"/>
      <c r="E58" s="24"/>
      <c r="F58" s="24"/>
      <c r="G58" s="23"/>
      <c r="H58" s="24">
        <f>SUM(H59:H66)</f>
        <v>800.0089999999999</v>
      </c>
      <c r="I58" s="24">
        <f>SUM(I59:I66)</f>
        <v>342.8610000000001</v>
      </c>
      <c r="J58" s="24">
        <f>SUM(J59:J66)</f>
        <v>1142.8699999999999</v>
      </c>
      <c r="K58" s="34"/>
      <c r="L58" s="34"/>
    </row>
    <row r="59" spans="1:12" s="4" customFormat="1" ht="25.5">
      <c r="A59" s="13" t="s">
        <v>104</v>
      </c>
      <c r="B59" s="58" t="s">
        <v>599</v>
      </c>
      <c r="C59" s="13" t="s">
        <v>44</v>
      </c>
      <c r="D59" s="57">
        <f>'Obra Civil'!D59-'B11'!I60</f>
        <v>0</v>
      </c>
      <c r="E59" s="29">
        <f t="shared" ref="E59:E64" si="50">G59*70%</f>
        <v>194.684</v>
      </c>
      <c r="F59" s="29">
        <f t="shared" ref="F59:F64" si="51">G59-E59</f>
        <v>83.436000000000007</v>
      </c>
      <c r="G59" s="23">
        <v>278.12</v>
      </c>
      <c r="H59" s="29">
        <f t="shared" ref="H59:H64" si="52">D59*E59</f>
        <v>0</v>
      </c>
      <c r="I59" s="29">
        <f t="shared" ref="I59:I64" si="53">D59*F59</f>
        <v>0</v>
      </c>
      <c r="J59" s="23">
        <f t="shared" ref="J59:J64" si="54">H59+I59</f>
        <v>0</v>
      </c>
      <c r="K59" s="33"/>
      <c r="L59" s="33"/>
    </row>
    <row r="60" spans="1:12" s="3" customFormat="1" ht="25.5">
      <c r="A60" s="13" t="s">
        <v>105</v>
      </c>
      <c r="B60" s="58" t="s">
        <v>600</v>
      </c>
      <c r="C60" s="13" t="s">
        <v>44</v>
      </c>
      <c r="D60" s="57">
        <f>'Obra Civil'!D60-'B11'!I61</f>
        <v>0</v>
      </c>
      <c r="E60" s="29">
        <f t="shared" si="50"/>
        <v>194.684</v>
      </c>
      <c r="F60" s="29">
        <f t="shared" si="51"/>
        <v>83.436000000000007</v>
      </c>
      <c r="G60" s="23">
        <v>278.12</v>
      </c>
      <c r="H60" s="29">
        <f t="shared" si="52"/>
        <v>0</v>
      </c>
      <c r="I60" s="29">
        <f t="shared" si="53"/>
        <v>0</v>
      </c>
      <c r="J60" s="23">
        <f t="shared" si="54"/>
        <v>0</v>
      </c>
      <c r="K60" s="34"/>
      <c r="L60" s="34"/>
    </row>
    <row r="61" spans="1:12" s="3" customFormat="1" ht="25.5">
      <c r="A61" s="13" t="s">
        <v>106</v>
      </c>
      <c r="B61" s="58" t="s">
        <v>601</v>
      </c>
      <c r="C61" s="13" t="s">
        <v>44</v>
      </c>
      <c r="D61" s="57">
        <f>'Obra Civil'!D61-'B11'!I62</f>
        <v>0</v>
      </c>
      <c r="E61" s="29">
        <f t="shared" si="50"/>
        <v>207.03199999999998</v>
      </c>
      <c r="F61" s="29">
        <f t="shared" si="51"/>
        <v>88.728000000000009</v>
      </c>
      <c r="G61" s="23">
        <v>295.76</v>
      </c>
      <c r="H61" s="29">
        <f t="shared" si="52"/>
        <v>0</v>
      </c>
      <c r="I61" s="29">
        <f t="shared" si="53"/>
        <v>0</v>
      </c>
      <c r="J61" s="23">
        <f t="shared" si="54"/>
        <v>0</v>
      </c>
      <c r="K61" s="34"/>
      <c r="L61" s="34"/>
    </row>
    <row r="62" spans="1:12" s="3" customFormat="1" ht="25.5">
      <c r="A62" s="13" t="s">
        <v>107</v>
      </c>
      <c r="B62" s="58" t="s">
        <v>602</v>
      </c>
      <c r="C62" s="13" t="s">
        <v>44</v>
      </c>
      <c r="D62" s="57">
        <f>'Obra Civil'!D62-'B11'!I63</f>
        <v>0</v>
      </c>
      <c r="E62" s="29">
        <f t="shared" si="50"/>
        <v>207.03199999999998</v>
      </c>
      <c r="F62" s="29">
        <f t="shared" si="51"/>
        <v>88.728000000000009</v>
      </c>
      <c r="G62" s="23">
        <v>295.76</v>
      </c>
      <c r="H62" s="29">
        <f t="shared" si="52"/>
        <v>0</v>
      </c>
      <c r="I62" s="29">
        <f t="shared" si="53"/>
        <v>0</v>
      </c>
      <c r="J62" s="23">
        <f t="shared" si="54"/>
        <v>0</v>
      </c>
      <c r="K62" s="34"/>
      <c r="L62" s="34"/>
    </row>
    <row r="63" spans="1:12" s="3" customFormat="1" ht="25.5">
      <c r="A63" s="13" t="s">
        <v>108</v>
      </c>
      <c r="B63" s="58" t="s">
        <v>603</v>
      </c>
      <c r="C63" s="13" t="s">
        <v>44</v>
      </c>
      <c r="D63" s="57">
        <f>'Obra Civil'!D63-'B11'!I64</f>
        <v>0</v>
      </c>
      <c r="E63" s="29">
        <f t="shared" si="50"/>
        <v>207.03199999999998</v>
      </c>
      <c r="F63" s="29">
        <f t="shared" si="51"/>
        <v>88.728000000000009</v>
      </c>
      <c r="G63" s="23">
        <v>295.76</v>
      </c>
      <c r="H63" s="29">
        <f t="shared" si="52"/>
        <v>0</v>
      </c>
      <c r="I63" s="29">
        <f t="shared" si="53"/>
        <v>0</v>
      </c>
      <c r="J63" s="23">
        <f t="shared" si="54"/>
        <v>0</v>
      </c>
      <c r="K63" s="34"/>
      <c r="L63" s="34"/>
    </row>
    <row r="64" spans="1:12" s="5" customFormat="1" ht="25.5">
      <c r="A64" s="13" t="s">
        <v>109</v>
      </c>
      <c r="B64" s="58" t="s">
        <v>604</v>
      </c>
      <c r="C64" s="13" t="s">
        <v>44</v>
      </c>
      <c r="D64" s="57">
        <f>'Obra Civil'!D64-'B11'!I65</f>
        <v>0</v>
      </c>
      <c r="E64" s="29">
        <f t="shared" si="50"/>
        <v>194.684</v>
      </c>
      <c r="F64" s="29">
        <f t="shared" si="51"/>
        <v>83.436000000000007</v>
      </c>
      <c r="G64" s="23">
        <v>278.12</v>
      </c>
      <c r="H64" s="29">
        <f t="shared" si="52"/>
        <v>0</v>
      </c>
      <c r="I64" s="29">
        <f t="shared" si="53"/>
        <v>0</v>
      </c>
      <c r="J64" s="23">
        <f t="shared" si="54"/>
        <v>0</v>
      </c>
      <c r="K64" s="36"/>
      <c r="L64" s="47"/>
    </row>
    <row r="65" spans="1:12" s="5" customFormat="1">
      <c r="A65" s="18" t="s">
        <v>31</v>
      </c>
      <c r="B65" s="61" t="s">
        <v>110</v>
      </c>
      <c r="C65" s="13"/>
      <c r="D65" s="59"/>
      <c r="E65" s="80"/>
      <c r="F65" s="80"/>
      <c r="G65" s="24"/>
      <c r="H65" s="24"/>
      <c r="I65" s="24"/>
      <c r="J65" s="24"/>
      <c r="K65" s="36"/>
      <c r="L65" s="47"/>
    </row>
    <row r="66" spans="1:12" s="5" customFormat="1" ht="24" customHeight="1">
      <c r="A66" s="167" t="s">
        <v>111</v>
      </c>
      <c r="B66" s="168" t="s">
        <v>112</v>
      </c>
      <c r="C66" s="167" t="s">
        <v>44</v>
      </c>
      <c r="D66" s="169">
        <v>5.75</v>
      </c>
      <c r="E66" s="170">
        <f>G66*70%</f>
        <v>139.13199999999998</v>
      </c>
      <c r="F66" s="170">
        <f>G66-E66</f>
        <v>59.628000000000014</v>
      </c>
      <c r="G66" s="171">
        <v>198.76</v>
      </c>
      <c r="H66" s="170">
        <f>D66*E66</f>
        <v>800.0089999999999</v>
      </c>
      <c r="I66" s="170">
        <f>D66*F66</f>
        <v>342.8610000000001</v>
      </c>
      <c r="J66" s="172">
        <f>H66+I66</f>
        <v>1142.8699999999999</v>
      </c>
      <c r="K66" s="166" t="s">
        <v>706</v>
      </c>
      <c r="L66" s="47"/>
    </row>
    <row r="67" spans="1:12" s="5" customFormat="1">
      <c r="A67" s="15"/>
      <c r="B67" s="60" t="s">
        <v>643</v>
      </c>
      <c r="C67" s="15"/>
      <c r="D67" s="90"/>
      <c r="E67" s="24"/>
      <c r="F67" s="24"/>
      <c r="G67" s="39"/>
      <c r="H67" s="24">
        <f>H58+H55+H47</f>
        <v>11038.72</v>
      </c>
      <c r="I67" s="24">
        <f t="shared" ref="I67:J67" si="55">I58+I55+I47</f>
        <v>4730.88</v>
      </c>
      <c r="J67" s="24">
        <f t="shared" si="55"/>
        <v>15769.6</v>
      </c>
      <c r="K67" s="36"/>
      <c r="L67" s="47"/>
    </row>
    <row r="68" spans="1:12" s="5" customFormat="1">
      <c r="A68" s="77" t="s">
        <v>113</v>
      </c>
      <c r="B68" s="77" t="s">
        <v>605</v>
      </c>
      <c r="C68" s="77"/>
      <c r="D68" s="77"/>
      <c r="E68" s="95"/>
      <c r="F68" s="95"/>
      <c r="G68" s="94"/>
      <c r="H68" s="95"/>
      <c r="I68" s="95"/>
      <c r="J68" s="94"/>
      <c r="K68" s="36"/>
      <c r="L68" s="47"/>
    </row>
    <row r="69" spans="1:12" s="5" customFormat="1">
      <c r="A69" s="13" t="s">
        <v>116</v>
      </c>
      <c r="B69" s="58" t="s">
        <v>117</v>
      </c>
      <c r="C69" s="13" t="s">
        <v>44</v>
      </c>
      <c r="D69" s="57">
        <f>'Obra Civil'!D69-'B11'!I69</f>
        <v>0</v>
      </c>
      <c r="E69" s="29">
        <f t="shared" ref="E69:E72" si="56">G69*70%</f>
        <v>20.957999999999998</v>
      </c>
      <c r="F69" s="29">
        <f t="shared" ref="F69:F72" si="57">G69-E69</f>
        <v>8.9820000000000029</v>
      </c>
      <c r="G69" s="23">
        <v>29.94</v>
      </c>
      <c r="H69" s="29">
        <f t="shared" ref="H69:H72" si="58">D69*E69</f>
        <v>0</v>
      </c>
      <c r="I69" s="29">
        <f t="shared" ref="I69:I72" si="59">D69*F69</f>
        <v>0</v>
      </c>
      <c r="J69" s="23">
        <f t="shared" ref="J69:J72" si="60">H69+I69</f>
        <v>0</v>
      </c>
      <c r="K69" s="36">
        <v>4750.03</v>
      </c>
      <c r="L69" s="47"/>
    </row>
    <row r="70" spans="1:12" s="5" customFormat="1">
      <c r="A70" s="13" t="s">
        <v>118</v>
      </c>
      <c r="B70" s="58" t="s">
        <v>119</v>
      </c>
      <c r="C70" s="13" t="s">
        <v>44</v>
      </c>
      <c r="D70" s="57">
        <f>'Obra Civil'!D70-'B11'!I70</f>
        <v>0</v>
      </c>
      <c r="E70" s="29">
        <f t="shared" si="56"/>
        <v>27.341999999999999</v>
      </c>
      <c r="F70" s="29">
        <f t="shared" si="57"/>
        <v>11.718000000000004</v>
      </c>
      <c r="G70" s="23">
        <v>39.06</v>
      </c>
      <c r="H70" s="29">
        <f t="shared" si="58"/>
        <v>0</v>
      </c>
      <c r="I70" s="29">
        <f t="shared" si="59"/>
        <v>0</v>
      </c>
      <c r="J70" s="23">
        <f t="shared" si="60"/>
        <v>0</v>
      </c>
      <c r="K70" s="36">
        <v>12653.97</v>
      </c>
      <c r="L70" s="47"/>
    </row>
    <row r="71" spans="1:12" s="5" customFormat="1">
      <c r="A71" s="13" t="s">
        <v>120</v>
      </c>
      <c r="B71" s="58" t="s">
        <v>121</v>
      </c>
      <c r="C71" s="13" t="s">
        <v>122</v>
      </c>
      <c r="D71" s="57">
        <f>'Obra Civil'!D71-'B11'!I71</f>
        <v>0</v>
      </c>
      <c r="E71" s="29">
        <f t="shared" si="56"/>
        <v>9.0790000000000006</v>
      </c>
      <c r="F71" s="29">
        <f t="shared" si="57"/>
        <v>3.891</v>
      </c>
      <c r="G71" s="23">
        <v>12.97</v>
      </c>
      <c r="H71" s="29">
        <f t="shared" si="58"/>
        <v>0</v>
      </c>
      <c r="I71" s="29">
        <f t="shared" si="59"/>
        <v>0</v>
      </c>
      <c r="J71" s="23">
        <f t="shared" si="60"/>
        <v>0</v>
      </c>
      <c r="K71" s="36">
        <v>14236.21</v>
      </c>
      <c r="L71" s="47"/>
    </row>
    <row r="72" spans="1:12" s="5" customFormat="1">
      <c r="A72" s="13" t="s">
        <v>123</v>
      </c>
      <c r="B72" s="58" t="s">
        <v>124</v>
      </c>
      <c r="C72" s="13" t="s">
        <v>122</v>
      </c>
      <c r="D72" s="57">
        <f>'Obra Civil'!D72-'B11'!I72</f>
        <v>0</v>
      </c>
      <c r="E72" s="29">
        <f t="shared" si="56"/>
        <v>15.449</v>
      </c>
      <c r="F72" s="29">
        <f t="shared" si="57"/>
        <v>6.6210000000000004</v>
      </c>
      <c r="G72" s="114">
        <v>22.07</v>
      </c>
      <c r="H72" s="29">
        <f t="shared" si="58"/>
        <v>0</v>
      </c>
      <c r="I72" s="29">
        <f t="shared" si="59"/>
        <v>0</v>
      </c>
      <c r="J72" s="23">
        <f t="shared" si="60"/>
        <v>0</v>
      </c>
      <c r="K72" s="36">
        <v>7491.92</v>
      </c>
      <c r="L72" s="47"/>
    </row>
    <row r="73" spans="1:12" s="5" customFormat="1">
      <c r="A73" s="15"/>
      <c r="B73" s="60" t="s">
        <v>644</v>
      </c>
      <c r="C73" s="15"/>
      <c r="D73" s="90"/>
      <c r="E73" s="24"/>
      <c r="F73" s="24"/>
      <c r="G73" s="39"/>
      <c r="H73" s="24">
        <f>SUM(H69:H72)</f>
        <v>0</v>
      </c>
      <c r="I73" s="24">
        <f t="shared" ref="I73:J73" si="61">SUM(I69:I72)</f>
        <v>0</v>
      </c>
      <c r="J73" s="24">
        <f t="shared" si="61"/>
        <v>0</v>
      </c>
      <c r="K73" s="36"/>
      <c r="L73" s="47"/>
    </row>
    <row r="74" spans="1:12" s="5" customFormat="1">
      <c r="A74" s="77" t="s">
        <v>125</v>
      </c>
      <c r="B74" s="77" t="s">
        <v>606</v>
      </c>
      <c r="C74" s="77"/>
      <c r="D74" s="77"/>
      <c r="E74" s="95"/>
      <c r="F74" s="95"/>
      <c r="G74" s="94"/>
      <c r="H74" s="95"/>
      <c r="I74" s="95"/>
      <c r="J74" s="94"/>
      <c r="K74" s="36"/>
      <c r="L74" s="47"/>
    </row>
    <row r="75" spans="1:12" s="5" customFormat="1" ht="18" customHeight="1">
      <c r="A75" s="13" t="s">
        <v>126</v>
      </c>
      <c r="B75" s="58" t="s">
        <v>607</v>
      </c>
      <c r="C75" s="13" t="s">
        <v>44</v>
      </c>
      <c r="D75" s="19">
        <f>'Obra Civil'!D75-'B11'!I74</f>
        <v>0</v>
      </c>
      <c r="E75" s="29">
        <f t="shared" ref="E75:E76" si="62">G75*70%</f>
        <v>4.4449999999999994</v>
      </c>
      <c r="F75" s="29">
        <f t="shared" ref="F75:F76" si="63">G75-E75</f>
        <v>1.9050000000000002</v>
      </c>
      <c r="G75" s="23">
        <v>6.35</v>
      </c>
      <c r="H75" s="29">
        <f t="shared" ref="H75:H76" si="64">D75*E75</f>
        <v>0</v>
      </c>
      <c r="I75" s="29">
        <f t="shared" ref="I75:I76" si="65">D75*F75</f>
        <v>0</v>
      </c>
      <c r="J75" s="23">
        <f t="shared" ref="J75:J76" si="66">H75+I75</f>
        <v>0</v>
      </c>
      <c r="K75" s="36"/>
      <c r="L75" s="47"/>
    </row>
    <row r="76" spans="1:12" s="5" customFormat="1">
      <c r="A76" s="13" t="s">
        <v>127</v>
      </c>
      <c r="B76" s="58" t="s">
        <v>128</v>
      </c>
      <c r="C76" s="13" t="s">
        <v>122</v>
      </c>
      <c r="D76" s="19">
        <f>'Obra Civil'!D76-'B11'!I75</f>
        <v>0</v>
      </c>
      <c r="E76" s="29">
        <f t="shared" si="62"/>
        <v>13.545</v>
      </c>
      <c r="F76" s="29">
        <f t="shared" si="63"/>
        <v>5.8050000000000015</v>
      </c>
      <c r="G76" s="114">
        <v>19.350000000000001</v>
      </c>
      <c r="H76" s="29">
        <f t="shared" si="64"/>
        <v>0</v>
      </c>
      <c r="I76" s="29">
        <f t="shared" si="65"/>
        <v>0</v>
      </c>
      <c r="J76" s="23">
        <f t="shared" si="66"/>
        <v>0</v>
      </c>
      <c r="K76" s="36"/>
      <c r="L76" s="47"/>
    </row>
    <row r="77" spans="1:12" s="5" customFormat="1" ht="15.75" customHeight="1">
      <c r="A77" s="15"/>
      <c r="B77" s="60" t="s">
        <v>645</v>
      </c>
      <c r="C77" s="15"/>
      <c r="D77" s="90"/>
      <c r="E77" s="24"/>
      <c r="F77" s="24"/>
      <c r="G77" s="39"/>
      <c r="H77" s="24">
        <f>SUM(H75:H76)</f>
        <v>0</v>
      </c>
      <c r="I77" s="24">
        <f t="shared" ref="I77:J77" si="67">SUM(I75:I76)</f>
        <v>0</v>
      </c>
      <c r="J77" s="24">
        <f t="shared" si="67"/>
        <v>0</v>
      </c>
      <c r="K77" s="36"/>
      <c r="L77" s="47"/>
    </row>
    <row r="78" spans="1:12" s="5" customFormat="1">
      <c r="A78" s="77" t="s">
        <v>129</v>
      </c>
      <c r="B78" s="77" t="s">
        <v>143</v>
      </c>
      <c r="C78" s="77"/>
      <c r="D78" s="77"/>
      <c r="E78" s="95"/>
      <c r="F78" s="95"/>
      <c r="G78" s="94"/>
      <c r="H78" s="95"/>
      <c r="I78" s="95"/>
      <c r="J78" s="94"/>
      <c r="K78" s="36"/>
      <c r="L78" s="47"/>
    </row>
    <row r="79" spans="1:12" s="5" customFormat="1">
      <c r="A79" s="13" t="s">
        <v>130</v>
      </c>
      <c r="B79" s="58" t="s">
        <v>131</v>
      </c>
      <c r="C79" s="13" t="s">
        <v>44</v>
      </c>
      <c r="D79" s="19">
        <f>'Obra Civil'!D79-'B11'!I77</f>
        <v>0</v>
      </c>
      <c r="E79" s="29">
        <f t="shared" ref="E79:E85" si="68">G79*70%</f>
        <v>1.4</v>
      </c>
      <c r="F79" s="29">
        <f t="shared" ref="F79:F85" si="69">G79-E79</f>
        <v>0.60000000000000009</v>
      </c>
      <c r="G79" s="23">
        <v>2</v>
      </c>
      <c r="H79" s="29">
        <f t="shared" ref="H79:H85" si="70">D79*E79</f>
        <v>0</v>
      </c>
      <c r="I79" s="29">
        <f t="shared" ref="I79:I85" si="71">D79*F79</f>
        <v>0</v>
      </c>
      <c r="J79" s="23">
        <f t="shared" ref="J79:J85" si="72">H79+I79</f>
        <v>0</v>
      </c>
      <c r="K79" s="36"/>
      <c r="L79" s="47"/>
    </row>
    <row r="80" spans="1:12" s="5" customFormat="1">
      <c r="A80" s="13" t="s">
        <v>132</v>
      </c>
      <c r="B80" s="58" t="s">
        <v>133</v>
      </c>
      <c r="C80" s="13" t="s">
        <v>44</v>
      </c>
      <c r="D80" s="19">
        <f>'Obra Civil'!D80-'B11'!I78</f>
        <v>0</v>
      </c>
      <c r="E80" s="29">
        <f t="shared" si="68"/>
        <v>2.8</v>
      </c>
      <c r="F80" s="29">
        <f t="shared" si="69"/>
        <v>1.2000000000000002</v>
      </c>
      <c r="G80" s="23">
        <v>4</v>
      </c>
      <c r="H80" s="29">
        <f t="shared" si="70"/>
        <v>0</v>
      </c>
      <c r="I80" s="29">
        <f t="shared" si="71"/>
        <v>0</v>
      </c>
      <c r="J80" s="23">
        <f t="shared" si="72"/>
        <v>0</v>
      </c>
      <c r="K80" s="36"/>
      <c r="L80" s="47"/>
    </row>
    <row r="81" spans="1:12" s="5" customFormat="1" ht="18" customHeight="1">
      <c r="A81" s="13" t="s">
        <v>134</v>
      </c>
      <c r="B81" s="58" t="s">
        <v>665</v>
      </c>
      <c r="C81" s="13" t="s">
        <v>44</v>
      </c>
      <c r="D81" s="19">
        <f>'Obra Civil'!D81-'B11'!I79</f>
        <v>0</v>
      </c>
      <c r="E81" s="29">
        <f t="shared" si="68"/>
        <v>7.6999999999999993</v>
      </c>
      <c r="F81" s="29">
        <f t="shared" si="69"/>
        <v>3.3000000000000007</v>
      </c>
      <c r="G81" s="23">
        <v>11</v>
      </c>
      <c r="H81" s="29">
        <f t="shared" si="70"/>
        <v>0</v>
      </c>
      <c r="I81" s="29">
        <f t="shared" si="71"/>
        <v>0</v>
      </c>
      <c r="J81" s="23">
        <f t="shared" si="72"/>
        <v>0</v>
      </c>
      <c r="K81" s="36"/>
      <c r="L81" s="47"/>
    </row>
    <row r="82" spans="1:12" s="5" customFormat="1">
      <c r="A82" s="13" t="s">
        <v>135</v>
      </c>
      <c r="B82" s="58" t="s">
        <v>136</v>
      </c>
      <c r="C82" s="13" t="s">
        <v>44</v>
      </c>
      <c r="D82" s="19">
        <f>'Obra Civil'!D82-'B11'!I80</f>
        <v>0</v>
      </c>
      <c r="E82" s="29">
        <f t="shared" si="68"/>
        <v>8.3999999999999986</v>
      </c>
      <c r="F82" s="29">
        <f t="shared" si="69"/>
        <v>3.6000000000000014</v>
      </c>
      <c r="G82" s="23">
        <v>12</v>
      </c>
      <c r="H82" s="29">
        <f t="shared" si="70"/>
        <v>0</v>
      </c>
      <c r="I82" s="29">
        <f t="shared" si="71"/>
        <v>0</v>
      </c>
      <c r="J82" s="23">
        <f t="shared" si="72"/>
        <v>0</v>
      </c>
      <c r="K82" s="36"/>
      <c r="L82" s="47"/>
    </row>
    <row r="83" spans="1:12" s="5" customFormat="1">
      <c r="A83" s="13" t="s">
        <v>137</v>
      </c>
      <c r="B83" s="58" t="s">
        <v>138</v>
      </c>
      <c r="C83" s="13" t="s">
        <v>44</v>
      </c>
      <c r="D83" s="19">
        <f>'Obra Civil'!D83-'B11'!I81</f>
        <v>0</v>
      </c>
      <c r="E83" s="29">
        <f t="shared" si="68"/>
        <v>8.3999999999999986</v>
      </c>
      <c r="F83" s="29">
        <f t="shared" si="69"/>
        <v>3.6000000000000014</v>
      </c>
      <c r="G83" s="23">
        <v>12</v>
      </c>
      <c r="H83" s="29">
        <f t="shared" si="70"/>
        <v>0</v>
      </c>
      <c r="I83" s="29">
        <f t="shared" si="71"/>
        <v>0</v>
      </c>
      <c r="J83" s="23">
        <f t="shared" si="72"/>
        <v>0</v>
      </c>
      <c r="K83" s="36"/>
      <c r="L83" s="47"/>
    </row>
    <row r="84" spans="1:12" s="5" customFormat="1" ht="25.5">
      <c r="A84" s="13" t="s">
        <v>139</v>
      </c>
      <c r="B84" s="58" t="s">
        <v>140</v>
      </c>
      <c r="C84" s="13" t="s">
        <v>44</v>
      </c>
      <c r="D84" s="19">
        <f>'Obra Civil'!D84-'B11'!I82</f>
        <v>13.20999999999998</v>
      </c>
      <c r="E84" s="29">
        <f t="shared" si="68"/>
        <v>21.027999999999999</v>
      </c>
      <c r="F84" s="29">
        <f t="shared" si="69"/>
        <v>9.0120000000000005</v>
      </c>
      <c r="G84" s="23">
        <v>30.04</v>
      </c>
      <c r="H84" s="29">
        <f t="shared" si="70"/>
        <v>277.77987999999954</v>
      </c>
      <c r="I84" s="29">
        <f t="shared" si="71"/>
        <v>119.04851999999983</v>
      </c>
      <c r="J84" s="23">
        <f t="shared" si="72"/>
        <v>396.82839999999936</v>
      </c>
      <c r="K84" s="36"/>
      <c r="L84" s="47"/>
    </row>
    <row r="85" spans="1:12" s="5" customFormat="1" ht="25.5">
      <c r="A85" s="13" t="s">
        <v>141</v>
      </c>
      <c r="B85" s="58" t="s">
        <v>142</v>
      </c>
      <c r="C85" s="13" t="s">
        <v>44</v>
      </c>
      <c r="D85" s="19">
        <f>'Obra Civil'!D85-'B11'!I83</f>
        <v>14.939999999999998</v>
      </c>
      <c r="E85" s="29">
        <f t="shared" si="68"/>
        <v>20.530999999999999</v>
      </c>
      <c r="F85" s="29">
        <f t="shared" si="69"/>
        <v>8.7989999999999995</v>
      </c>
      <c r="G85" s="114">
        <v>29.33</v>
      </c>
      <c r="H85" s="29">
        <f t="shared" si="70"/>
        <v>306.73313999999993</v>
      </c>
      <c r="I85" s="29">
        <f t="shared" si="71"/>
        <v>131.45705999999998</v>
      </c>
      <c r="J85" s="23">
        <f t="shared" si="72"/>
        <v>438.19019999999989</v>
      </c>
      <c r="K85" s="36"/>
      <c r="L85" s="47"/>
    </row>
    <row r="86" spans="1:12" s="5" customFormat="1">
      <c r="A86" s="15"/>
      <c r="B86" s="60" t="s">
        <v>646</v>
      </c>
      <c r="C86" s="15"/>
      <c r="D86" s="90"/>
      <c r="E86" s="24"/>
      <c r="F86" s="24"/>
      <c r="G86" s="39"/>
      <c r="H86" s="24">
        <f>SUM(H79:H85)</f>
        <v>584.51301999999941</v>
      </c>
      <c r="I86" s="24">
        <f t="shared" ref="I86:J86" si="73">SUM(I79:I85)</f>
        <v>250.50557999999981</v>
      </c>
      <c r="J86" s="24">
        <f t="shared" si="73"/>
        <v>835.0185999999992</v>
      </c>
      <c r="K86" s="36">
        <v>12741.55</v>
      </c>
      <c r="L86" s="47"/>
    </row>
    <row r="87" spans="1:12" s="5" customFormat="1">
      <c r="A87" s="77" t="s">
        <v>144</v>
      </c>
      <c r="B87" s="77" t="s">
        <v>608</v>
      </c>
      <c r="C87" s="77"/>
      <c r="D87" s="77"/>
      <c r="E87" s="95"/>
      <c r="F87" s="95"/>
      <c r="G87" s="94"/>
      <c r="H87" s="95"/>
      <c r="I87" s="95"/>
      <c r="J87" s="94"/>
      <c r="K87" s="36"/>
      <c r="L87" s="47"/>
    </row>
    <row r="88" spans="1:12" s="5" customFormat="1">
      <c r="A88" s="13" t="s">
        <v>145</v>
      </c>
      <c r="B88" s="58" t="s">
        <v>146</v>
      </c>
      <c r="C88" s="13" t="s">
        <v>44</v>
      </c>
      <c r="D88" s="19">
        <f>'Obra Civil'!D88-'B11'!I85</f>
        <v>0</v>
      </c>
      <c r="E88" s="29">
        <f t="shared" ref="E88:E96" si="74">G88*70%</f>
        <v>9.016</v>
      </c>
      <c r="F88" s="29">
        <f t="shared" ref="F88:F96" si="75">G88-E88</f>
        <v>3.8640000000000008</v>
      </c>
      <c r="G88" s="23">
        <v>12.88</v>
      </c>
      <c r="H88" s="29">
        <f t="shared" ref="H88:H96" si="76">D88*E88</f>
        <v>0</v>
      </c>
      <c r="I88" s="29">
        <f t="shared" ref="I88:I96" si="77">D88*F88</f>
        <v>0</v>
      </c>
      <c r="J88" s="23">
        <f t="shared" ref="J88:J96" si="78">H88+I88</f>
        <v>0</v>
      </c>
      <c r="K88" s="36"/>
      <c r="L88" s="47"/>
    </row>
    <row r="89" spans="1:12" s="5" customFormat="1">
      <c r="A89" s="13" t="s">
        <v>147</v>
      </c>
      <c r="B89" s="58" t="s">
        <v>148</v>
      </c>
      <c r="C89" s="13" t="s">
        <v>44</v>
      </c>
      <c r="D89" s="19">
        <f>'Obra Civil'!D89-'B11'!I86</f>
        <v>0</v>
      </c>
      <c r="E89" s="29">
        <f t="shared" si="74"/>
        <v>7.6439999999999992</v>
      </c>
      <c r="F89" s="29">
        <f t="shared" si="75"/>
        <v>3.2760000000000007</v>
      </c>
      <c r="G89" s="23">
        <v>10.92</v>
      </c>
      <c r="H89" s="29">
        <f t="shared" si="76"/>
        <v>0</v>
      </c>
      <c r="I89" s="29">
        <f t="shared" si="77"/>
        <v>0</v>
      </c>
      <c r="J89" s="23">
        <f t="shared" si="78"/>
        <v>0</v>
      </c>
      <c r="K89" s="36"/>
      <c r="L89" s="47"/>
    </row>
    <row r="90" spans="1:12" s="5" customFormat="1">
      <c r="A90" s="13" t="s">
        <v>149</v>
      </c>
      <c r="B90" s="58" t="s">
        <v>150</v>
      </c>
      <c r="C90" s="13" t="s">
        <v>44</v>
      </c>
      <c r="D90" s="19">
        <f>'Obra Civil'!D90-'B11'!I87</f>
        <v>0</v>
      </c>
      <c r="E90" s="29">
        <f t="shared" si="74"/>
        <v>30.099999999999998</v>
      </c>
      <c r="F90" s="29">
        <f t="shared" si="75"/>
        <v>12.900000000000002</v>
      </c>
      <c r="G90" s="23">
        <v>43</v>
      </c>
      <c r="H90" s="29">
        <f t="shared" si="76"/>
        <v>0</v>
      </c>
      <c r="I90" s="29">
        <f t="shared" si="77"/>
        <v>0</v>
      </c>
      <c r="J90" s="23">
        <f t="shared" si="78"/>
        <v>0</v>
      </c>
      <c r="K90" s="36"/>
      <c r="L90" s="47"/>
    </row>
    <row r="91" spans="1:12" s="5" customFormat="1">
      <c r="A91" s="13" t="s">
        <v>151</v>
      </c>
      <c r="B91" s="58" t="s">
        <v>152</v>
      </c>
      <c r="C91" s="13" t="s">
        <v>44</v>
      </c>
      <c r="D91" s="19">
        <f>'Obra Civil'!D91-'B11'!I88</f>
        <v>7.58</v>
      </c>
      <c r="E91" s="29">
        <f t="shared" si="74"/>
        <v>20.936999999999998</v>
      </c>
      <c r="F91" s="29">
        <f t="shared" si="75"/>
        <v>8.9730000000000025</v>
      </c>
      <c r="G91" s="23">
        <v>29.91</v>
      </c>
      <c r="H91" s="29">
        <f t="shared" si="76"/>
        <v>158.70245999999997</v>
      </c>
      <c r="I91" s="29">
        <f t="shared" si="77"/>
        <v>68.015340000000023</v>
      </c>
      <c r="J91" s="23">
        <f t="shared" si="78"/>
        <v>226.71780000000001</v>
      </c>
      <c r="K91" s="36"/>
      <c r="L91" s="47"/>
    </row>
    <row r="92" spans="1:12" s="5" customFormat="1">
      <c r="A92" s="13" t="s">
        <v>153</v>
      </c>
      <c r="B92" s="58" t="s">
        <v>154</v>
      </c>
      <c r="C92" s="13" t="s">
        <v>41</v>
      </c>
      <c r="D92" s="19">
        <f>'Obra Civil'!D92-'B11'!I89</f>
        <v>18.399999999999999</v>
      </c>
      <c r="E92" s="29">
        <f t="shared" si="74"/>
        <v>31.499999999999996</v>
      </c>
      <c r="F92" s="29">
        <f t="shared" si="75"/>
        <v>13.500000000000004</v>
      </c>
      <c r="G92" s="23">
        <v>45</v>
      </c>
      <c r="H92" s="29">
        <f t="shared" si="76"/>
        <v>579.59999999999991</v>
      </c>
      <c r="I92" s="29">
        <f t="shared" si="77"/>
        <v>248.40000000000003</v>
      </c>
      <c r="J92" s="23">
        <f t="shared" si="78"/>
        <v>828</v>
      </c>
      <c r="K92" s="36"/>
      <c r="L92" s="47"/>
    </row>
    <row r="93" spans="1:12" s="5" customFormat="1">
      <c r="A93" s="13" t="s">
        <v>155</v>
      </c>
      <c r="B93" s="58" t="s">
        <v>609</v>
      </c>
      <c r="C93" s="13" t="s">
        <v>44</v>
      </c>
      <c r="D93" s="19">
        <f>'Obra Civil'!D93-'B11'!I90</f>
        <v>31.22</v>
      </c>
      <c r="E93" s="29">
        <f t="shared" si="74"/>
        <v>13.545</v>
      </c>
      <c r="F93" s="29">
        <f t="shared" si="75"/>
        <v>5.8050000000000015</v>
      </c>
      <c r="G93" s="23">
        <v>19.350000000000001</v>
      </c>
      <c r="H93" s="29">
        <f t="shared" si="76"/>
        <v>422.87489999999997</v>
      </c>
      <c r="I93" s="29">
        <f t="shared" si="77"/>
        <v>181.23210000000003</v>
      </c>
      <c r="J93" s="23">
        <f t="shared" si="78"/>
        <v>604.10699999999997</v>
      </c>
      <c r="K93" s="36"/>
      <c r="L93" s="47"/>
    </row>
    <row r="94" spans="1:12" s="5" customFormat="1">
      <c r="A94" s="13" t="s">
        <v>156</v>
      </c>
      <c r="B94" s="58" t="s">
        <v>610</v>
      </c>
      <c r="C94" s="13" t="s">
        <v>44</v>
      </c>
      <c r="D94" s="19">
        <f>'Obra Civil'!D94-'B11'!I91</f>
        <v>52.93</v>
      </c>
      <c r="E94" s="29">
        <f t="shared" si="74"/>
        <v>20.880999999999997</v>
      </c>
      <c r="F94" s="29">
        <f t="shared" si="75"/>
        <v>8.9490000000000016</v>
      </c>
      <c r="G94" s="23">
        <v>29.83</v>
      </c>
      <c r="H94" s="29">
        <f t="shared" si="76"/>
        <v>1105.2313299999998</v>
      </c>
      <c r="I94" s="29">
        <f t="shared" si="77"/>
        <v>473.67057000000011</v>
      </c>
      <c r="J94" s="23">
        <f t="shared" si="78"/>
        <v>1578.9018999999998</v>
      </c>
      <c r="K94" s="36"/>
      <c r="L94" s="47"/>
    </row>
    <row r="95" spans="1:12" s="5" customFormat="1">
      <c r="A95" s="13" t="s">
        <v>157</v>
      </c>
      <c r="B95" s="58" t="s">
        <v>158</v>
      </c>
      <c r="C95" s="13" t="s">
        <v>44</v>
      </c>
      <c r="D95" s="19">
        <f>'Obra Civil'!D95-'B11'!I92</f>
        <v>68.150000000000006</v>
      </c>
      <c r="E95" s="29">
        <f t="shared" si="74"/>
        <v>5.0889999999999995</v>
      </c>
      <c r="F95" s="29">
        <f t="shared" si="75"/>
        <v>2.181</v>
      </c>
      <c r="G95" s="23">
        <v>7.27</v>
      </c>
      <c r="H95" s="29">
        <f t="shared" si="76"/>
        <v>346.81535000000002</v>
      </c>
      <c r="I95" s="29">
        <f t="shared" si="77"/>
        <v>148.63515000000001</v>
      </c>
      <c r="J95" s="23">
        <f t="shared" si="78"/>
        <v>495.45050000000003</v>
      </c>
      <c r="K95" s="36"/>
      <c r="L95" s="47"/>
    </row>
    <row r="96" spans="1:12" s="5" customFormat="1">
      <c r="A96" s="13" t="s">
        <v>159</v>
      </c>
      <c r="B96" s="58" t="s">
        <v>160</v>
      </c>
      <c r="C96" s="13" t="s">
        <v>44</v>
      </c>
      <c r="D96" s="19">
        <f>'Obra Civil'!D96-'B11'!I93</f>
        <v>43.400000000000006</v>
      </c>
      <c r="E96" s="29">
        <f t="shared" si="74"/>
        <v>25.605999999999998</v>
      </c>
      <c r="F96" s="29">
        <f t="shared" si="75"/>
        <v>10.974</v>
      </c>
      <c r="G96" s="114">
        <v>36.58</v>
      </c>
      <c r="H96" s="29">
        <f t="shared" si="76"/>
        <v>1111.3004000000001</v>
      </c>
      <c r="I96" s="29">
        <f t="shared" si="77"/>
        <v>476.27160000000009</v>
      </c>
      <c r="J96" s="23">
        <f t="shared" si="78"/>
        <v>1587.5720000000001</v>
      </c>
      <c r="K96" s="36"/>
      <c r="L96" s="47"/>
    </row>
    <row r="97" spans="1:12" s="5" customFormat="1">
      <c r="A97" s="15"/>
      <c r="B97" s="60" t="s">
        <v>647</v>
      </c>
      <c r="C97" s="15"/>
      <c r="D97" s="90"/>
      <c r="E97" s="24"/>
      <c r="F97" s="24"/>
      <c r="G97" s="39"/>
      <c r="H97" s="24">
        <f>SUM(H88:H96)</f>
        <v>3724.5244399999997</v>
      </c>
      <c r="I97" s="24">
        <f t="shared" ref="I97:J97" si="79">SUM(I88:I96)</f>
        <v>1596.2247600000003</v>
      </c>
      <c r="J97" s="24">
        <f t="shared" si="79"/>
        <v>5320.7492000000002</v>
      </c>
      <c r="K97" s="36"/>
      <c r="L97" s="47"/>
    </row>
    <row r="98" spans="1:12" s="5" customFormat="1">
      <c r="A98" s="77" t="s">
        <v>161</v>
      </c>
      <c r="B98" s="77" t="s">
        <v>611</v>
      </c>
      <c r="C98" s="77"/>
      <c r="D98" s="77"/>
      <c r="E98" s="95"/>
      <c r="F98" s="95"/>
      <c r="G98" s="97"/>
      <c r="H98" s="95"/>
      <c r="I98" s="95"/>
      <c r="J98" s="94"/>
      <c r="K98" s="36">
        <v>1282.5</v>
      </c>
      <c r="L98" s="47"/>
    </row>
    <row r="99" spans="1:12" s="5" customFormat="1" ht="12.75" customHeight="1">
      <c r="A99" s="13" t="s">
        <v>162</v>
      </c>
      <c r="B99" s="58" t="s">
        <v>163</v>
      </c>
      <c r="C99" s="13" t="s">
        <v>44</v>
      </c>
      <c r="D99" s="193">
        <f>'Obra Civil'!D99-'B11'!I95</f>
        <v>0</v>
      </c>
      <c r="E99" s="29">
        <f t="shared" ref="E99:E102" si="80">G99*70%</f>
        <v>11.116</v>
      </c>
      <c r="F99" s="29">
        <f t="shared" ref="F99:F102" si="81">G99-E99</f>
        <v>4.7640000000000011</v>
      </c>
      <c r="G99" s="23">
        <v>15.88</v>
      </c>
      <c r="H99" s="29">
        <f t="shared" ref="H99:H102" si="82">D99*E99</f>
        <v>0</v>
      </c>
      <c r="I99" s="29">
        <f t="shared" ref="I99:I102" si="83">D99*F99</f>
        <v>0</v>
      </c>
      <c r="J99" s="23">
        <f t="shared" ref="J99:J102" si="84">H99+I99</f>
        <v>0</v>
      </c>
      <c r="K99" s="36"/>
      <c r="L99" s="47"/>
    </row>
    <row r="100" spans="1:12" s="5" customFormat="1" ht="12.75" customHeight="1">
      <c r="A100" s="13" t="s">
        <v>164</v>
      </c>
      <c r="B100" s="58" t="s">
        <v>612</v>
      </c>
      <c r="C100" s="13" t="s">
        <v>122</v>
      </c>
      <c r="D100" s="193">
        <f>'Obra Civil'!D100-'B11'!I96</f>
        <v>0</v>
      </c>
      <c r="E100" s="29">
        <f t="shared" si="80"/>
        <v>49.469000000000001</v>
      </c>
      <c r="F100" s="29">
        <f t="shared" si="81"/>
        <v>21.201000000000001</v>
      </c>
      <c r="G100" s="23">
        <v>70.67</v>
      </c>
      <c r="H100" s="29">
        <f t="shared" si="82"/>
        <v>0</v>
      </c>
      <c r="I100" s="29">
        <f t="shared" si="83"/>
        <v>0</v>
      </c>
      <c r="J100" s="23">
        <f t="shared" si="84"/>
        <v>0</v>
      </c>
      <c r="K100" s="36">
        <v>461.25</v>
      </c>
      <c r="L100" s="47"/>
    </row>
    <row r="101" spans="1:12" s="5" customFormat="1" ht="12.75" customHeight="1">
      <c r="A101" s="13" t="s">
        <v>165</v>
      </c>
      <c r="B101" s="58" t="s">
        <v>166</v>
      </c>
      <c r="C101" s="13" t="s">
        <v>122</v>
      </c>
      <c r="D101" s="193">
        <f>'Obra Civil'!D101-'B11'!I97</f>
        <v>0</v>
      </c>
      <c r="E101" s="29">
        <f t="shared" si="80"/>
        <v>41.404999999999994</v>
      </c>
      <c r="F101" s="29">
        <f t="shared" si="81"/>
        <v>17.745000000000005</v>
      </c>
      <c r="G101" s="23">
        <v>59.15</v>
      </c>
      <c r="H101" s="29">
        <f t="shared" si="82"/>
        <v>0</v>
      </c>
      <c r="I101" s="29">
        <f t="shared" si="83"/>
        <v>0</v>
      </c>
      <c r="J101" s="23">
        <f t="shared" si="84"/>
        <v>0</v>
      </c>
      <c r="K101" s="36"/>
      <c r="L101" s="47"/>
    </row>
    <row r="102" spans="1:12" s="5" customFormat="1" ht="12.75" customHeight="1">
      <c r="A102" s="13" t="s">
        <v>167</v>
      </c>
      <c r="B102" s="58" t="s">
        <v>168</v>
      </c>
      <c r="C102" s="13" t="s">
        <v>122</v>
      </c>
      <c r="D102" s="193">
        <f>'Obra Civil'!D102-'B11'!I98</f>
        <v>99.45</v>
      </c>
      <c r="E102" s="29">
        <f t="shared" si="80"/>
        <v>6.544999999999999</v>
      </c>
      <c r="F102" s="29">
        <f t="shared" si="81"/>
        <v>2.8050000000000006</v>
      </c>
      <c r="G102" s="114">
        <v>9.35</v>
      </c>
      <c r="H102" s="29">
        <f t="shared" si="82"/>
        <v>650.90024999999991</v>
      </c>
      <c r="I102" s="29">
        <f t="shared" si="83"/>
        <v>278.95725000000004</v>
      </c>
      <c r="J102" s="23">
        <f t="shared" si="84"/>
        <v>929.85749999999996</v>
      </c>
      <c r="K102" s="36"/>
      <c r="L102" s="47"/>
    </row>
    <row r="103" spans="1:12" s="5" customFormat="1" ht="12.75" customHeight="1">
      <c r="A103" s="15"/>
      <c r="B103" s="60" t="s">
        <v>648</v>
      </c>
      <c r="C103" s="15"/>
      <c r="D103" s="90"/>
      <c r="E103" s="24"/>
      <c r="F103" s="24"/>
      <c r="G103" s="39"/>
      <c r="H103" s="24">
        <f>SUM(H99:H102)</f>
        <v>650.90024999999991</v>
      </c>
      <c r="I103" s="24">
        <f t="shared" ref="I103:J103" si="85">SUM(I99:I102)</f>
        <v>278.95725000000004</v>
      </c>
      <c r="J103" s="24">
        <f t="shared" si="85"/>
        <v>929.85749999999996</v>
      </c>
      <c r="K103" s="36">
        <v>386</v>
      </c>
      <c r="L103" s="47"/>
    </row>
    <row r="104" spans="1:12" s="5" customFormat="1" ht="12.75" customHeight="1">
      <c r="A104" s="77" t="s">
        <v>181</v>
      </c>
      <c r="B104" s="77" t="s">
        <v>613</v>
      </c>
      <c r="C104" s="77"/>
      <c r="D104" s="77"/>
      <c r="E104" s="98"/>
      <c r="F104" s="98"/>
      <c r="G104" s="97"/>
      <c r="H104" s="70"/>
      <c r="I104" s="70"/>
      <c r="J104" s="96"/>
      <c r="K104" s="36"/>
      <c r="L104" s="47"/>
    </row>
    <row r="105" spans="1:12" s="5" customFormat="1">
      <c r="A105" s="13" t="s">
        <v>169</v>
      </c>
      <c r="B105" s="58" t="s">
        <v>170</v>
      </c>
      <c r="C105" s="13" t="s">
        <v>44</v>
      </c>
      <c r="D105" s="19">
        <f>'Obra Civil'!D105-'B11'!I100</f>
        <v>102.51999999999987</v>
      </c>
      <c r="E105" s="29">
        <f t="shared" ref="E105:E110" si="86">G105*70%</f>
        <v>4.1999999999999993</v>
      </c>
      <c r="F105" s="29">
        <f t="shared" ref="F105:F110" si="87">G105-E105</f>
        <v>1.8000000000000007</v>
      </c>
      <c r="G105" s="23">
        <v>6</v>
      </c>
      <c r="H105" s="29">
        <f t="shared" ref="H105:H110" si="88">D105*E105</f>
        <v>430.58399999999938</v>
      </c>
      <c r="I105" s="29">
        <f t="shared" ref="I105:I110" si="89">D105*F105</f>
        <v>184.53599999999983</v>
      </c>
      <c r="J105" s="23">
        <f t="shared" ref="J105:J110" si="90">H105+I105</f>
        <v>615.11999999999921</v>
      </c>
      <c r="K105" s="36"/>
      <c r="L105" s="47"/>
    </row>
    <row r="106" spans="1:12" s="5" customFormat="1">
      <c r="A106" s="13" t="s">
        <v>171</v>
      </c>
      <c r="B106" s="58" t="s">
        <v>172</v>
      </c>
      <c r="C106" s="13" t="s">
        <v>44</v>
      </c>
      <c r="D106" s="19">
        <f>'Obra Civil'!D106-'B11'!I101</f>
        <v>217.89</v>
      </c>
      <c r="E106" s="29">
        <f t="shared" si="86"/>
        <v>5.6980000000000004</v>
      </c>
      <c r="F106" s="29">
        <f t="shared" si="87"/>
        <v>2.4420000000000002</v>
      </c>
      <c r="G106" s="23">
        <v>8.14</v>
      </c>
      <c r="H106" s="29">
        <f t="shared" si="88"/>
        <v>1241.5372199999999</v>
      </c>
      <c r="I106" s="29">
        <f t="shared" si="89"/>
        <v>532.08738000000005</v>
      </c>
      <c r="J106" s="23">
        <f t="shared" si="90"/>
        <v>1773.6246000000001</v>
      </c>
      <c r="K106" s="36">
        <v>155</v>
      </c>
      <c r="L106" s="47"/>
    </row>
    <row r="107" spans="1:12" s="5" customFormat="1">
      <c r="A107" s="13" t="s">
        <v>173</v>
      </c>
      <c r="B107" s="58" t="s">
        <v>174</v>
      </c>
      <c r="C107" s="13" t="s">
        <v>44</v>
      </c>
      <c r="D107" s="19">
        <f>'Obra Civil'!D107-'B11'!I102</f>
        <v>229.61999999999989</v>
      </c>
      <c r="E107" s="29">
        <f t="shared" si="86"/>
        <v>6.3</v>
      </c>
      <c r="F107" s="29">
        <f t="shared" si="87"/>
        <v>2.7</v>
      </c>
      <c r="G107" s="23">
        <v>9</v>
      </c>
      <c r="H107" s="29">
        <f t="shared" si="88"/>
        <v>1446.6059999999993</v>
      </c>
      <c r="I107" s="29">
        <f t="shared" si="89"/>
        <v>619.97399999999971</v>
      </c>
      <c r="J107" s="23">
        <f t="shared" si="90"/>
        <v>2066.579999999999</v>
      </c>
      <c r="K107" s="36">
        <v>6021.88</v>
      </c>
      <c r="L107" s="47"/>
    </row>
    <row r="108" spans="1:12" s="5" customFormat="1">
      <c r="A108" s="13" t="s">
        <v>175</v>
      </c>
      <c r="B108" s="58" t="s">
        <v>176</v>
      </c>
      <c r="C108" s="13" t="s">
        <v>44</v>
      </c>
      <c r="D108" s="19">
        <f>'Obra Civil'!D108-'B11'!I103</f>
        <v>317.89</v>
      </c>
      <c r="E108" s="29">
        <f t="shared" si="86"/>
        <v>6.9509999999999996</v>
      </c>
      <c r="F108" s="29">
        <f t="shared" si="87"/>
        <v>2.9790000000000001</v>
      </c>
      <c r="G108" s="23">
        <v>9.93</v>
      </c>
      <c r="H108" s="29">
        <f t="shared" si="88"/>
        <v>2209.6533899999999</v>
      </c>
      <c r="I108" s="29">
        <f t="shared" si="89"/>
        <v>946.99431000000004</v>
      </c>
      <c r="J108" s="23">
        <f t="shared" si="90"/>
        <v>3156.6477</v>
      </c>
      <c r="K108" s="36">
        <v>2935.63</v>
      </c>
      <c r="L108" s="47"/>
    </row>
    <row r="109" spans="1:12" s="5" customFormat="1">
      <c r="A109" s="13" t="s">
        <v>177</v>
      </c>
      <c r="B109" s="58" t="s">
        <v>178</v>
      </c>
      <c r="C109" s="13" t="s">
        <v>44</v>
      </c>
      <c r="D109" s="19">
        <f>'Obra Civil'!D109-'B11'!I104</f>
        <v>133.91999999999999</v>
      </c>
      <c r="E109" s="29">
        <f t="shared" si="86"/>
        <v>7.7489999999999997</v>
      </c>
      <c r="F109" s="29">
        <f t="shared" si="87"/>
        <v>3.3210000000000006</v>
      </c>
      <c r="G109" s="23">
        <v>11.07</v>
      </c>
      <c r="H109" s="29">
        <f t="shared" si="88"/>
        <v>1037.7460799999999</v>
      </c>
      <c r="I109" s="29">
        <f t="shared" si="89"/>
        <v>444.74832000000004</v>
      </c>
      <c r="J109" s="23">
        <f t="shared" si="90"/>
        <v>1482.4944</v>
      </c>
      <c r="K109" s="36"/>
      <c r="L109" s="47"/>
    </row>
    <row r="110" spans="1:12" s="5" customFormat="1">
      <c r="A110" s="13" t="s">
        <v>179</v>
      </c>
      <c r="B110" s="58" t="s">
        <v>180</v>
      </c>
      <c r="C110" s="13" t="s">
        <v>44</v>
      </c>
      <c r="D110" s="19">
        <f>'Obra Civil'!D110-'B11'!I105</f>
        <v>132.4</v>
      </c>
      <c r="E110" s="29">
        <f t="shared" si="86"/>
        <v>10.388</v>
      </c>
      <c r="F110" s="29">
        <f t="shared" si="87"/>
        <v>4.452</v>
      </c>
      <c r="G110" s="114">
        <v>14.84</v>
      </c>
      <c r="H110" s="29">
        <f t="shared" si="88"/>
        <v>1375.3712</v>
      </c>
      <c r="I110" s="29">
        <f t="shared" si="89"/>
        <v>589.44479999999999</v>
      </c>
      <c r="J110" s="23">
        <f t="shared" si="90"/>
        <v>1964.816</v>
      </c>
      <c r="K110" s="36">
        <v>1244.5</v>
      </c>
      <c r="L110" s="47"/>
    </row>
    <row r="111" spans="1:12" s="5" customFormat="1" ht="12.75" customHeight="1">
      <c r="A111" s="15"/>
      <c r="B111" s="60" t="s">
        <v>649</v>
      </c>
      <c r="C111" s="15"/>
      <c r="D111" s="90"/>
      <c r="E111" s="24"/>
      <c r="F111" s="24"/>
      <c r="G111" s="39"/>
      <c r="H111" s="24">
        <f>SUM(H105:H110)</f>
        <v>7741.4978899999987</v>
      </c>
      <c r="I111" s="24">
        <f t="shared" ref="I111:J111" si="91">SUM(I105:I110)</f>
        <v>3317.7848100000001</v>
      </c>
      <c r="J111" s="24">
        <f t="shared" si="91"/>
        <v>11059.282699999998</v>
      </c>
      <c r="K111" s="36"/>
      <c r="L111" s="47"/>
    </row>
    <row r="112" spans="1:12" s="5" customFormat="1">
      <c r="A112" s="77" t="s">
        <v>182</v>
      </c>
      <c r="B112" s="77" t="s">
        <v>183</v>
      </c>
      <c r="C112" s="77"/>
      <c r="D112" s="77"/>
      <c r="E112" s="95"/>
      <c r="F112" s="95"/>
      <c r="G112" s="97"/>
      <c r="H112" s="95"/>
      <c r="I112" s="95"/>
      <c r="J112" s="94"/>
      <c r="K112" s="36"/>
      <c r="L112" s="47"/>
    </row>
    <row r="113" spans="1:12" s="5" customFormat="1" ht="12.75" customHeight="1">
      <c r="A113" s="18" t="s">
        <v>184</v>
      </c>
      <c r="B113" s="61" t="s">
        <v>185</v>
      </c>
      <c r="C113" s="17"/>
      <c r="D113" s="17"/>
      <c r="E113" s="37"/>
      <c r="F113" s="37"/>
      <c r="G113" s="26"/>
      <c r="H113" s="24">
        <f>SUM(H114:H119)</f>
        <v>2877.8399999999997</v>
      </c>
      <c r="I113" s="24">
        <f t="shared" ref="I113:J113" si="92">SUM(I114:I119)</f>
        <v>1233.3600000000004</v>
      </c>
      <c r="J113" s="24">
        <f t="shared" si="92"/>
        <v>4111.2</v>
      </c>
      <c r="K113" s="36"/>
      <c r="L113" s="47"/>
    </row>
    <row r="114" spans="1:12" s="5" customFormat="1" ht="63.75">
      <c r="A114" s="13" t="s">
        <v>186</v>
      </c>
      <c r="B114" s="58" t="s">
        <v>614</v>
      </c>
      <c r="C114" s="12" t="s">
        <v>187</v>
      </c>
      <c r="D114" s="63">
        <f>'Obra Civil'!D114-'B11'!I108</f>
        <v>1</v>
      </c>
      <c r="E114" s="29">
        <f t="shared" ref="E114:E119" si="93">G114*70%</f>
        <v>1888.11</v>
      </c>
      <c r="F114" s="29">
        <f t="shared" ref="F114:F119" si="94">G114-E114</f>
        <v>809.19000000000028</v>
      </c>
      <c r="G114" s="26">
        <v>2697.3</v>
      </c>
      <c r="H114" s="29">
        <f t="shared" ref="H114:H119" si="95">D114*E114</f>
        <v>1888.11</v>
      </c>
      <c r="I114" s="29">
        <f t="shared" ref="I114:I119" si="96">D114*F114</f>
        <v>809.19000000000028</v>
      </c>
      <c r="J114" s="23">
        <f t="shared" ref="J114:J119" si="97">H114+I114</f>
        <v>2697.3</v>
      </c>
      <c r="K114" s="36"/>
      <c r="L114" s="47"/>
    </row>
    <row r="115" spans="1:12" s="5" customFormat="1" ht="63.75">
      <c r="A115" s="13" t="s">
        <v>188</v>
      </c>
      <c r="B115" s="58" t="s">
        <v>189</v>
      </c>
      <c r="C115" s="12" t="s">
        <v>187</v>
      </c>
      <c r="D115" s="63">
        <f>'Obra Civil'!D115-'B11'!I109</f>
        <v>0</v>
      </c>
      <c r="E115" s="29">
        <f t="shared" si="93"/>
        <v>187.17999999999998</v>
      </c>
      <c r="F115" s="29">
        <f t="shared" si="94"/>
        <v>80.22</v>
      </c>
      <c r="G115" s="26">
        <v>267.39999999999998</v>
      </c>
      <c r="H115" s="29">
        <f t="shared" si="95"/>
        <v>0</v>
      </c>
      <c r="I115" s="29">
        <f t="shared" si="96"/>
        <v>0</v>
      </c>
      <c r="J115" s="23">
        <f t="shared" si="97"/>
        <v>0</v>
      </c>
      <c r="K115" s="36">
        <v>637.5</v>
      </c>
      <c r="L115" s="47"/>
    </row>
    <row r="116" spans="1:12" s="5" customFormat="1" ht="63.75">
      <c r="A116" s="13" t="s">
        <v>190</v>
      </c>
      <c r="B116" s="58" t="s">
        <v>615</v>
      </c>
      <c r="C116" s="12" t="s">
        <v>187</v>
      </c>
      <c r="D116" s="63">
        <f>'Obra Civil'!D116-'B11'!I110</f>
        <v>0</v>
      </c>
      <c r="E116" s="29">
        <f t="shared" si="93"/>
        <v>218.67999999999998</v>
      </c>
      <c r="F116" s="29">
        <f t="shared" si="94"/>
        <v>93.72</v>
      </c>
      <c r="G116" s="26">
        <v>312.39999999999998</v>
      </c>
      <c r="H116" s="29">
        <f t="shared" si="95"/>
        <v>0</v>
      </c>
      <c r="I116" s="29">
        <f t="shared" si="96"/>
        <v>0</v>
      </c>
      <c r="J116" s="23">
        <f t="shared" si="97"/>
        <v>0</v>
      </c>
      <c r="K116" s="36">
        <v>365.75</v>
      </c>
      <c r="L116" s="47"/>
    </row>
    <row r="117" spans="1:12" s="5" customFormat="1" ht="63.75">
      <c r="A117" s="13" t="s">
        <v>191</v>
      </c>
      <c r="B117" s="58" t="s">
        <v>616</v>
      </c>
      <c r="C117" s="12" t="s">
        <v>187</v>
      </c>
      <c r="D117" s="63">
        <f>'Obra Civil'!D117-'B11'!I111</f>
        <v>1</v>
      </c>
      <c r="E117" s="29">
        <f t="shared" si="93"/>
        <v>214.33999999999997</v>
      </c>
      <c r="F117" s="29">
        <f t="shared" si="94"/>
        <v>91.860000000000014</v>
      </c>
      <c r="G117" s="26">
        <v>306.2</v>
      </c>
      <c r="H117" s="29">
        <f t="shared" si="95"/>
        <v>214.33999999999997</v>
      </c>
      <c r="I117" s="29">
        <f t="shared" si="96"/>
        <v>91.860000000000014</v>
      </c>
      <c r="J117" s="23">
        <f t="shared" si="97"/>
        <v>306.2</v>
      </c>
      <c r="K117" s="36"/>
      <c r="L117" s="47"/>
    </row>
    <row r="118" spans="1:12" s="5" customFormat="1" ht="63.75">
      <c r="A118" s="13" t="s">
        <v>192</v>
      </c>
      <c r="B118" s="58" t="s">
        <v>617</v>
      </c>
      <c r="C118" s="12" t="s">
        <v>187</v>
      </c>
      <c r="D118" s="63">
        <f>'Obra Civil'!D118-'B11'!I112</f>
        <v>1</v>
      </c>
      <c r="E118" s="29">
        <f t="shared" si="93"/>
        <v>548.93999999999994</v>
      </c>
      <c r="F118" s="29">
        <f t="shared" si="94"/>
        <v>235.2600000000001</v>
      </c>
      <c r="G118" s="26">
        <v>784.2</v>
      </c>
      <c r="H118" s="29">
        <f t="shared" si="95"/>
        <v>548.93999999999994</v>
      </c>
      <c r="I118" s="29">
        <f t="shared" si="96"/>
        <v>235.2600000000001</v>
      </c>
      <c r="J118" s="23">
        <f t="shared" si="97"/>
        <v>784.2</v>
      </c>
      <c r="K118" s="36"/>
      <c r="L118" s="47"/>
    </row>
    <row r="119" spans="1:12" s="5" customFormat="1" ht="63.75">
      <c r="A119" s="13" t="s">
        <v>193</v>
      </c>
      <c r="B119" s="58" t="s">
        <v>194</v>
      </c>
      <c r="C119" s="12" t="s">
        <v>187</v>
      </c>
      <c r="D119" s="63">
        <f>'Obra Civil'!D119-'B11'!I113</f>
        <v>1</v>
      </c>
      <c r="E119" s="29">
        <f t="shared" si="93"/>
        <v>226.45</v>
      </c>
      <c r="F119" s="29">
        <f t="shared" si="94"/>
        <v>97.050000000000011</v>
      </c>
      <c r="G119" s="26">
        <v>323.5</v>
      </c>
      <c r="H119" s="29">
        <f t="shared" si="95"/>
        <v>226.45</v>
      </c>
      <c r="I119" s="29">
        <f t="shared" si="96"/>
        <v>97.050000000000011</v>
      </c>
      <c r="J119" s="23">
        <f t="shared" si="97"/>
        <v>323.5</v>
      </c>
      <c r="K119" s="36"/>
      <c r="L119" s="47"/>
    </row>
    <row r="120" spans="1:12" s="5" customFormat="1">
      <c r="A120" s="18" t="s">
        <v>195</v>
      </c>
      <c r="B120" s="61" t="s">
        <v>196</v>
      </c>
      <c r="C120" s="17"/>
      <c r="D120" s="17"/>
      <c r="E120" s="29"/>
      <c r="F120" s="29"/>
      <c r="G120" s="26"/>
      <c r="H120" s="24">
        <f>SUM(H121:H129)</f>
        <v>0</v>
      </c>
      <c r="I120" s="24">
        <f t="shared" ref="I120:J120" si="98">SUM(I121:I129)</f>
        <v>0</v>
      </c>
      <c r="J120" s="24">
        <f t="shared" si="98"/>
        <v>0</v>
      </c>
      <c r="K120" s="36"/>
      <c r="L120" s="47"/>
    </row>
    <row r="121" spans="1:12" s="5" customFormat="1">
      <c r="A121" s="13" t="s">
        <v>197</v>
      </c>
      <c r="B121" s="58" t="s">
        <v>618</v>
      </c>
      <c r="C121" s="13" t="s">
        <v>122</v>
      </c>
      <c r="D121" s="63">
        <f>'Obra Civil'!D121-'B11'!I115</f>
        <v>0</v>
      </c>
      <c r="E121" s="29">
        <f t="shared" ref="E121:E129" si="99">G121*70%</f>
        <v>1.3859999999999999</v>
      </c>
      <c r="F121" s="29">
        <f t="shared" ref="F121:F129" si="100">G121-E121</f>
        <v>0.59400000000000008</v>
      </c>
      <c r="G121" s="26">
        <v>1.98</v>
      </c>
      <c r="H121" s="29">
        <f t="shared" ref="H121:H129" si="101">D121*E121</f>
        <v>0</v>
      </c>
      <c r="I121" s="29">
        <f t="shared" ref="I121:I129" si="102">D121*F121</f>
        <v>0</v>
      </c>
      <c r="J121" s="23">
        <f t="shared" ref="J121:J129" si="103">H121+I121</f>
        <v>0</v>
      </c>
      <c r="K121" s="36"/>
      <c r="L121" s="47"/>
    </row>
    <row r="122" spans="1:12" s="5" customFormat="1">
      <c r="A122" s="13" t="s">
        <v>198</v>
      </c>
      <c r="B122" s="58" t="s">
        <v>199</v>
      </c>
      <c r="C122" s="13" t="s">
        <v>122</v>
      </c>
      <c r="D122" s="63">
        <f>'Obra Civil'!D122-'B11'!I116</f>
        <v>0</v>
      </c>
      <c r="E122" s="29">
        <f t="shared" si="99"/>
        <v>1.498</v>
      </c>
      <c r="F122" s="29">
        <f t="shared" si="100"/>
        <v>0.64200000000000013</v>
      </c>
      <c r="G122" s="26">
        <v>2.14</v>
      </c>
      <c r="H122" s="29">
        <f t="shared" si="101"/>
        <v>0</v>
      </c>
      <c r="I122" s="29">
        <f t="shared" si="102"/>
        <v>0</v>
      </c>
      <c r="J122" s="23">
        <f t="shared" si="103"/>
        <v>0</v>
      </c>
      <c r="K122" s="36"/>
      <c r="L122" s="47"/>
    </row>
    <row r="123" spans="1:12" s="5" customFormat="1">
      <c r="A123" s="13" t="s">
        <v>200</v>
      </c>
      <c r="B123" s="58" t="s">
        <v>201</v>
      </c>
      <c r="C123" s="13" t="s">
        <v>122</v>
      </c>
      <c r="D123" s="63">
        <f>'Obra Civil'!D123-'B11'!I117</f>
        <v>0</v>
      </c>
      <c r="E123" s="29">
        <f t="shared" si="99"/>
        <v>2.0089999999999999</v>
      </c>
      <c r="F123" s="29">
        <f t="shared" si="100"/>
        <v>0.86100000000000021</v>
      </c>
      <c r="G123" s="26">
        <v>2.87</v>
      </c>
      <c r="H123" s="29">
        <f t="shared" si="101"/>
        <v>0</v>
      </c>
      <c r="I123" s="29">
        <f t="shared" si="102"/>
        <v>0</v>
      </c>
      <c r="J123" s="23">
        <f t="shared" si="103"/>
        <v>0</v>
      </c>
      <c r="K123" s="36">
        <v>55.6</v>
      </c>
      <c r="L123" s="47"/>
    </row>
    <row r="124" spans="1:12" s="5" customFormat="1">
      <c r="A124" s="13" t="s">
        <v>202</v>
      </c>
      <c r="B124" s="58" t="s">
        <v>203</v>
      </c>
      <c r="C124" s="13" t="s">
        <v>122</v>
      </c>
      <c r="D124" s="63">
        <f>'Obra Civil'!D124-'B11'!I118</f>
        <v>0</v>
      </c>
      <c r="E124" s="29">
        <f t="shared" si="99"/>
        <v>4.984</v>
      </c>
      <c r="F124" s="29">
        <f t="shared" si="100"/>
        <v>2.1360000000000001</v>
      </c>
      <c r="G124" s="26">
        <v>7.12</v>
      </c>
      <c r="H124" s="29">
        <f t="shared" si="101"/>
        <v>0</v>
      </c>
      <c r="I124" s="29">
        <f t="shared" si="102"/>
        <v>0</v>
      </c>
      <c r="J124" s="23">
        <f t="shared" si="103"/>
        <v>0</v>
      </c>
      <c r="K124" s="36">
        <v>81.96</v>
      </c>
      <c r="L124" s="47"/>
    </row>
    <row r="125" spans="1:12" s="5" customFormat="1">
      <c r="A125" s="13" t="s">
        <v>204</v>
      </c>
      <c r="B125" s="58" t="s">
        <v>205</v>
      </c>
      <c r="C125" s="13" t="s">
        <v>122</v>
      </c>
      <c r="D125" s="63">
        <f>'Obra Civil'!D125-'B11'!I119</f>
        <v>0</v>
      </c>
      <c r="E125" s="29">
        <f t="shared" si="99"/>
        <v>6.5519999999999996</v>
      </c>
      <c r="F125" s="29">
        <f t="shared" si="100"/>
        <v>2.8079999999999998</v>
      </c>
      <c r="G125" s="26">
        <v>9.36</v>
      </c>
      <c r="H125" s="29">
        <f t="shared" si="101"/>
        <v>0</v>
      </c>
      <c r="I125" s="29">
        <f t="shared" si="102"/>
        <v>0</v>
      </c>
      <c r="J125" s="23">
        <f t="shared" si="103"/>
        <v>0</v>
      </c>
      <c r="K125" s="36">
        <v>146.13</v>
      </c>
      <c r="L125" s="47"/>
    </row>
    <row r="126" spans="1:12" s="30" customFormat="1" ht="12.75" customHeight="1">
      <c r="A126" s="13" t="s">
        <v>206</v>
      </c>
      <c r="B126" s="58" t="s">
        <v>619</v>
      </c>
      <c r="C126" s="13" t="s">
        <v>122</v>
      </c>
      <c r="D126" s="63">
        <f>'Obra Civil'!D126-'B11'!I120</f>
        <v>0</v>
      </c>
      <c r="E126" s="29">
        <f t="shared" si="99"/>
        <v>8.6239999999999988</v>
      </c>
      <c r="F126" s="29">
        <f t="shared" si="100"/>
        <v>3.6960000000000015</v>
      </c>
      <c r="G126" s="23">
        <v>12.32</v>
      </c>
      <c r="H126" s="29">
        <f t="shared" si="101"/>
        <v>0</v>
      </c>
      <c r="I126" s="29">
        <f t="shared" si="102"/>
        <v>0</v>
      </c>
      <c r="J126" s="23">
        <f t="shared" si="103"/>
        <v>0</v>
      </c>
      <c r="K126" s="38"/>
      <c r="L126" s="48"/>
    </row>
    <row r="127" spans="1:12" s="5" customFormat="1" ht="12.75" customHeight="1">
      <c r="A127" s="13" t="s">
        <v>207</v>
      </c>
      <c r="B127" s="58" t="s">
        <v>208</v>
      </c>
      <c r="C127" s="13" t="s">
        <v>122</v>
      </c>
      <c r="D127" s="63">
        <f>'Obra Civil'!D127-'B11'!I121</f>
        <v>0</v>
      </c>
      <c r="E127" s="29">
        <f t="shared" si="99"/>
        <v>12.760999999999999</v>
      </c>
      <c r="F127" s="29">
        <f t="shared" si="100"/>
        <v>5.4690000000000012</v>
      </c>
      <c r="G127" s="26">
        <v>18.23</v>
      </c>
      <c r="H127" s="29">
        <f t="shared" si="101"/>
        <v>0</v>
      </c>
      <c r="I127" s="29">
        <f t="shared" si="102"/>
        <v>0</v>
      </c>
      <c r="J127" s="23">
        <f t="shared" si="103"/>
        <v>0</v>
      </c>
      <c r="K127" s="36"/>
      <c r="L127" s="47"/>
    </row>
    <row r="128" spans="1:12" s="5" customFormat="1">
      <c r="A128" s="13" t="s">
        <v>620</v>
      </c>
      <c r="B128" s="58" t="s">
        <v>621</v>
      </c>
      <c r="C128" s="13" t="s">
        <v>122</v>
      </c>
      <c r="D128" s="63">
        <f>'Obra Civil'!D128-'B11'!I122</f>
        <v>0</v>
      </c>
      <c r="E128" s="29">
        <f t="shared" si="99"/>
        <v>15.014999999999999</v>
      </c>
      <c r="F128" s="29">
        <f t="shared" si="100"/>
        <v>6.4350000000000005</v>
      </c>
      <c r="G128" s="23">
        <v>21.45</v>
      </c>
      <c r="H128" s="29">
        <f t="shared" si="101"/>
        <v>0</v>
      </c>
      <c r="I128" s="29">
        <f t="shared" si="102"/>
        <v>0</v>
      </c>
      <c r="J128" s="23">
        <f t="shared" si="103"/>
        <v>0</v>
      </c>
      <c r="K128" s="36"/>
      <c r="L128" s="47"/>
    </row>
    <row r="129" spans="1:12" s="5" customFormat="1">
      <c r="A129" s="13" t="s">
        <v>622</v>
      </c>
      <c r="B129" s="58" t="s">
        <v>623</v>
      </c>
      <c r="C129" s="12" t="s">
        <v>187</v>
      </c>
      <c r="D129" s="63">
        <f>'Obra Civil'!D129-'B11'!I123</f>
        <v>0</v>
      </c>
      <c r="E129" s="29">
        <f t="shared" si="99"/>
        <v>47.53</v>
      </c>
      <c r="F129" s="29">
        <f t="shared" si="100"/>
        <v>20.370000000000005</v>
      </c>
      <c r="G129" s="26">
        <v>67.900000000000006</v>
      </c>
      <c r="H129" s="29">
        <f t="shared" si="101"/>
        <v>0</v>
      </c>
      <c r="I129" s="29">
        <f t="shared" si="102"/>
        <v>0</v>
      </c>
      <c r="J129" s="23">
        <f t="shared" si="103"/>
        <v>0</v>
      </c>
      <c r="K129" s="36"/>
      <c r="L129" s="47"/>
    </row>
    <row r="130" spans="1:12" s="5" customFormat="1" ht="12.75" customHeight="1">
      <c r="A130" s="18" t="s">
        <v>209</v>
      </c>
      <c r="B130" s="61" t="s">
        <v>210</v>
      </c>
      <c r="C130" s="6"/>
      <c r="D130" s="6"/>
      <c r="E130" s="29"/>
      <c r="F130" s="29"/>
      <c r="G130" s="26"/>
      <c r="H130" s="24">
        <f>SUM(H131:H141)</f>
        <v>12599.132</v>
      </c>
      <c r="I130" s="24">
        <f t="shared" ref="I130:J130" si="104">SUM(I131:I141)</f>
        <v>5399.6280000000006</v>
      </c>
      <c r="J130" s="24">
        <f t="shared" si="104"/>
        <v>17998.760000000002</v>
      </c>
      <c r="K130" s="36"/>
      <c r="L130" s="47"/>
    </row>
    <row r="131" spans="1:12" s="5" customFormat="1" ht="38.25">
      <c r="A131" s="18"/>
      <c r="B131" s="58" t="s">
        <v>211</v>
      </c>
      <c r="C131" s="12"/>
      <c r="D131" s="63"/>
      <c r="E131" s="29">
        <f t="shared" ref="E131:E141" si="105">G131*70%</f>
        <v>70</v>
      </c>
      <c r="F131" s="29">
        <f t="shared" ref="F131:F141" si="106">G131-E131</f>
        <v>30</v>
      </c>
      <c r="G131" s="23">
        <v>100</v>
      </c>
      <c r="H131" s="29">
        <f t="shared" ref="H131:H141" si="107">D131*E131</f>
        <v>0</v>
      </c>
      <c r="I131" s="29">
        <f t="shared" ref="I131:I141" si="108">D131*F131</f>
        <v>0</v>
      </c>
      <c r="J131" s="23">
        <f t="shared" ref="J131:J141" si="109">H131+I131</f>
        <v>0</v>
      </c>
      <c r="K131" s="36"/>
      <c r="L131" s="47"/>
    </row>
    <row r="132" spans="1:12" s="5" customFormat="1">
      <c r="A132" s="13" t="s">
        <v>212</v>
      </c>
      <c r="B132" s="58" t="s">
        <v>213</v>
      </c>
      <c r="C132" s="13" t="s">
        <v>122</v>
      </c>
      <c r="D132" s="63">
        <f>'Obra Civil'!D132-'B11'!I126</f>
        <v>0</v>
      </c>
      <c r="E132" s="29">
        <f t="shared" si="105"/>
        <v>1.0639999999999998</v>
      </c>
      <c r="F132" s="29">
        <f t="shared" si="106"/>
        <v>0.45600000000000018</v>
      </c>
      <c r="G132" s="115">
        <v>1.52</v>
      </c>
      <c r="H132" s="29">
        <f t="shared" si="107"/>
        <v>0</v>
      </c>
      <c r="I132" s="29">
        <f t="shared" si="108"/>
        <v>0</v>
      </c>
      <c r="J132" s="23">
        <f t="shared" si="109"/>
        <v>0</v>
      </c>
      <c r="K132" s="36"/>
      <c r="L132" s="47"/>
    </row>
    <row r="133" spans="1:12" s="5" customFormat="1" ht="14.25" customHeight="1">
      <c r="A133" s="13" t="s">
        <v>214</v>
      </c>
      <c r="B133" s="58" t="s">
        <v>215</v>
      </c>
      <c r="C133" s="13" t="s">
        <v>122</v>
      </c>
      <c r="D133" s="63">
        <f>'Obra Civil'!D133-'B11'!I127</f>
        <v>350</v>
      </c>
      <c r="E133" s="29">
        <f t="shared" si="105"/>
        <v>1.4139999999999999</v>
      </c>
      <c r="F133" s="29">
        <f t="shared" si="106"/>
        <v>0.60600000000000009</v>
      </c>
      <c r="G133" s="26">
        <v>2.02</v>
      </c>
      <c r="H133" s="29">
        <f t="shared" si="107"/>
        <v>494.9</v>
      </c>
      <c r="I133" s="29">
        <f t="shared" si="108"/>
        <v>212.10000000000002</v>
      </c>
      <c r="J133" s="23">
        <f t="shared" si="109"/>
        <v>707</v>
      </c>
      <c r="K133" s="36"/>
      <c r="L133" s="47"/>
    </row>
    <row r="134" spans="1:12" s="5" customFormat="1" ht="12.75" customHeight="1">
      <c r="A134" s="13" t="s">
        <v>216</v>
      </c>
      <c r="B134" s="58" t="s">
        <v>217</v>
      </c>
      <c r="C134" s="13" t="s">
        <v>122</v>
      </c>
      <c r="D134" s="63">
        <f>'Obra Civil'!D134-'B11'!I128</f>
        <v>200</v>
      </c>
      <c r="E134" s="29">
        <f t="shared" si="105"/>
        <v>2.1279999999999997</v>
      </c>
      <c r="F134" s="29">
        <f t="shared" si="106"/>
        <v>0.91200000000000037</v>
      </c>
      <c r="G134" s="26">
        <v>3.04</v>
      </c>
      <c r="H134" s="29">
        <f t="shared" si="107"/>
        <v>425.59999999999991</v>
      </c>
      <c r="I134" s="29">
        <f t="shared" si="108"/>
        <v>182.40000000000006</v>
      </c>
      <c r="J134" s="23">
        <f t="shared" si="109"/>
        <v>608</v>
      </c>
      <c r="K134" s="36"/>
      <c r="L134" s="47"/>
    </row>
    <row r="135" spans="1:12" s="5" customFormat="1" ht="12.75" customHeight="1">
      <c r="A135" s="13" t="s">
        <v>218</v>
      </c>
      <c r="B135" s="58" t="s">
        <v>219</v>
      </c>
      <c r="C135" s="13" t="s">
        <v>122</v>
      </c>
      <c r="D135" s="63">
        <f>'Obra Civil'!D135-'B11'!I129</f>
        <v>0</v>
      </c>
      <c r="E135" s="29">
        <f t="shared" si="105"/>
        <v>2.8770000000000002</v>
      </c>
      <c r="F135" s="29">
        <f t="shared" si="106"/>
        <v>1.2330000000000001</v>
      </c>
      <c r="G135" s="26">
        <v>4.1100000000000003</v>
      </c>
      <c r="H135" s="29">
        <f t="shared" si="107"/>
        <v>0</v>
      </c>
      <c r="I135" s="29">
        <f t="shared" si="108"/>
        <v>0</v>
      </c>
      <c r="J135" s="23">
        <f t="shared" si="109"/>
        <v>0</v>
      </c>
      <c r="K135" s="36"/>
      <c r="L135" s="47"/>
    </row>
    <row r="136" spans="1:12" s="5" customFormat="1" ht="12.75" customHeight="1">
      <c r="A136" s="13" t="s">
        <v>220</v>
      </c>
      <c r="B136" s="58" t="s">
        <v>221</v>
      </c>
      <c r="C136" s="13" t="s">
        <v>122</v>
      </c>
      <c r="D136" s="63">
        <f>'Obra Civil'!D136-'B11'!I130</f>
        <v>52</v>
      </c>
      <c r="E136" s="29">
        <f t="shared" si="105"/>
        <v>5.1659999999999995</v>
      </c>
      <c r="F136" s="29">
        <f t="shared" si="106"/>
        <v>2.2140000000000004</v>
      </c>
      <c r="G136" s="26">
        <v>7.38</v>
      </c>
      <c r="H136" s="29">
        <f t="shared" si="107"/>
        <v>268.63199999999995</v>
      </c>
      <c r="I136" s="29">
        <f t="shared" si="108"/>
        <v>115.12800000000001</v>
      </c>
      <c r="J136" s="23">
        <f t="shared" si="109"/>
        <v>383.76</v>
      </c>
      <c r="K136" s="36"/>
      <c r="L136" s="47"/>
    </row>
    <row r="137" spans="1:12" s="5" customFormat="1">
      <c r="A137" s="13" t="s">
        <v>222</v>
      </c>
      <c r="B137" s="58" t="s">
        <v>223</v>
      </c>
      <c r="C137" s="13" t="s">
        <v>122</v>
      </c>
      <c r="D137" s="63">
        <f>'Obra Civil'!D137-'B11'!I131</f>
        <v>0</v>
      </c>
      <c r="E137" s="29">
        <f t="shared" si="105"/>
        <v>5.2149999999999999</v>
      </c>
      <c r="F137" s="29">
        <f t="shared" si="106"/>
        <v>2.2350000000000003</v>
      </c>
      <c r="G137" s="26">
        <v>7.45</v>
      </c>
      <c r="H137" s="29">
        <f t="shared" si="107"/>
        <v>0</v>
      </c>
      <c r="I137" s="29">
        <f t="shared" si="108"/>
        <v>0</v>
      </c>
      <c r="J137" s="23">
        <f t="shared" si="109"/>
        <v>0</v>
      </c>
      <c r="K137" s="36">
        <v>810</v>
      </c>
      <c r="L137" s="47"/>
    </row>
    <row r="138" spans="1:12" s="5" customFormat="1" ht="12.75" customHeight="1">
      <c r="A138" s="13" t="s">
        <v>224</v>
      </c>
      <c r="B138" s="58" t="s">
        <v>225</v>
      </c>
      <c r="C138" s="13" t="s">
        <v>122</v>
      </c>
      <c r="D138" s="63">
        <f>'Obra Civil'!D138-'B11'!I132</f>
        <v>0</v>
      </c>
      <c r="E138" s="29">
        <f t="shared" si="105"/>
        <v>7.6439999999999992</v>
      </c>
      <c r="F138" s="29">
        <f t="shared" si="106"/>
        <v>3.2760000000000007</v>
      </c>
      <c r="G138" s="26">
        <v>10.92</v>
      </c>
      <c r="H138" s="29">
        <f t="shared" si="107"/>
        <v>0</v>
      </c>
      <c r="I138" s="29">
        <f t="shared" si="108"/>
        <v>0</v>
      </c>
      <c r="J138" s="23">
        <f t="shared" si="109"/>
        <v>0</v>
      </c>
      <c r="K138" s="36">
        <v>38.549999999999997</v>
      </c>
      <c r="L138" s="47"/>
    </row>
    <row r="139" spans="1:12" s="5" customFormat="1" ht="12.75" customHeight="1">
      <c r="A139" s="13" t="s">
        <v>226</v>
      </c>
      <c r="B139" s="58" t="s">
        <v>624</v>
      </c>
      <c r="C139" s="13" t="s">
        <v>122</v>
      </c>
      <c r="D139" s="63">
        <f>'Obra Civil'!D139-'B11'!I133</f>
        <v>63</v>
      </c>
      <c r="E139" s="29">
        <f t="shared" si="105"/>
        <v>70</v>
      </c>
      <c r="F139" s="29">
        <f t="shared" si="106"/>
        <v>30</v>
      </c>
      <c r="G139" s="23">
        <v>100</v>
      </c>
      <c r="H139" s="29">
        <f t="shared" si="107"/>
        <v>4410</v>
      </c>
      <c r="I139" s="29">
        <f t="shared" si="108"/>
        <v>1890</v>
      </c>
      <c r="J139" s="23">
        <f t="shared" si="109"/>
        <v>6300</v>
      </c>
      <c r="K139" s="36">
        <v>45.94</v>
      </c>
      <c r="L139" s="47"/>
    </row>
    <row r="140" spans="1:12" s="5" customFormat="1" ht="12.75" customHeight="1">
      <c r="A140" s="13" t="s">
        <v>625</v>
      </c>
      <c r="B140" s="58" t="s">
        <v>626</v>
      </c>
      <c r="C140" s="13" t="s">
        <v>122</v>
      </c>
      <c r="D140" s="63">
        <f>'Obra Civil'!D140-'B11'!I134</f>
        <v>20</v>
      </c>
      <c r="E140" s="29">
        <f t="shared" si="105"/>
        <v>70</v>
      </c>
      <c r="F140" s="29">
        <f t="shared" si="106"/>
        <v>30</v>
      </c>
      <c r="G140" s="23">
        <v>100</v>
      </c>
      <c r="H140" s="29">
        <f t="shared" si="107"/>
        <v>1400</v>
      </c>
      <c r="I140" s="29">
        <f t="shared" si="108"/>
        <v>600</v>
      </c>
      <c r="J140" s="23">
        <f t="shared" si="109"/>
        <v>2000</v>
      </c>
      <c r="K140" s="36"/>
      <c r="L140" s="47"/>
    </row>
    <row r="141" spans="1:12" s="5" customFormat="1">
      <c r="A141" s="13" t="s">
        <v>627</v>
      </c>
      <c r="B141" s="58" t="s">
        <v>628</v>
      </c>
      <c r="C141" s="13" t="s">
        <v>122</v>
      </c>
      <c r="D141" s="63">
        <f>'Obra Civil'!D141-'B11'!I135</f>
        <v>80</v>
      </c>
      <c r="E141" s="29">
        <f t="shared" si="105"/>
        <v>70</v>
      </c>
      <c r="F141" s="29">
        <f t="shared" si="106"/>
        <v>30</v>
      </c>
      <c r="G141" s="23">
        <v>100</v>
      </c>
      <c r="H141" s="29">
        <f t="shared" si="107"/>
        <v>5600</v>
      </c>
      <c r="I141" s="29">
        <f t="shared" si="108"/>
        <v>2400</v>
      </c>
      <c r="J141" s="23">
        <f t="shared" si="109"/>
        <v>8000</v>
      </c>
      <c r="K141" s="36">
        <v>841.5</v>
      </c>
      <c r="L141" s="47"/>
    </row>
    <row r="142" spans="1:12" s="5" customFormat="1">
      <c r="A142" s="18" t="s">
        <v>227</v>
      </c>
      <c r="B142" s="61" t="s">
        <v>228</v>
      </c>
      <c r="C142" s="58"/>
      <c r="D142" s="58"/>
      <c r="E142" s="29"/>
      <c r="F142" s="29"/>
      <c r="G142" s="26"/>
      <c r="H142" s="24">
        <f>SUM(H143:H154)</f>
        <v>3091.1229999999996</v>
      </c>
      <c r="I142" s="24">
        <f t="shared" ref="I142:J142" si="110">SUM(I143:I154)</f>
        <v>1324.7670000000001</v>
      </c>
      <c r="J142" s="24">
        <f t="shared" si="110"/>
        <v>4415.8899999999994</v>
      </c>
      <c r="K142" s="36">
        <v>19.690000000000001</v>
      </c>
      <c r="L142" s="47"/>
    </row>
    <row r="143" spans="1:12" s="5" customFormat="1">
      <c r="A143" s="13" t="s">
        <v>229</v>
      </c>
      <c r="B143" s="58" t="s">
        <v>230</v>
      </c>
      <c r="C143" s="13" t="s">
        <v>187</v>
      </c>
      <c r="D143" s="63">
        <f>'Obra Civil'!D143-'B11'!I137</f>
        <v>70</v>
      </c>
      <c r="E143" s="29">
        <f t="shared" ref="E143:E154" si="111">G143*70%</f>
        <v>9.0579999999999998</v>
      </c>
      <c r="F143" s="29">
        <f t="shared" ref="F143:F154" si="112">G143-E143</f>
        <v>3.8819999999999997</v>
      </c>
      <c r="G143" s="26">
        <v>12.94</v>
      </c>
      <c r="H143" s="29">
        <f t="shared" ref="H143:H154" si="113">D143*E143</f>
        <v>634.05999999999995</v>
      </c>
      <c r="I143" s="29">
        <f t="shared" ref="I143:I154" si="114">D143*F143</f>
        <v>271.73999999999995</v>
      </c>
      <c r="J143" s="23">
        <f t="shared" ref="J143:J154" si="115">H143+I143</f>
        <v>905.8</v>
      </c>
      <c r="K143" s="36">
        <v>436.5</v>
      </c>
      <c r="L143" s="47"/>
    </row>
    <row r="144" spans="1:12" s="5" customFormat="1">
      <c r="A144" s="13" t="s">
        <v>231</v>
      </c>
      <c r="B144" s="58" t="s">
        <v>232</v>
      </c>
      <c r="C144" s="13" t="s">
        <v>187</v>
      </c>
      <c r="D144" s="63">
        <f>'Obra Civil'!D144-'B11'!I138</f>
        <v>10</v>
      </c>
      <c r="E144" s="29">
        <f t="shared" si="111"/>
        <v>10.366999999999999</v>
      </c>
      <c r="F144" s="29">
        <f t="shared" si="112"/>
        <v>4.4430000000000014</v>
      </c>
      <c r="G144" s="26">
        <v>14.81</v>
      </c>
      <c r="H144" s="29">
        <f t="shared" si="113"/>
        <v>103.66999999999999</v>
      </c>
      <c r="I144" s="29">
        <f t="shared" si="114"/>
        <v>44.430000000000014</v>
      </c>
      <c r="J144" s="23">
        <f t="shared" si="115"/>
        <v>148.1</v>
      </c>
      <c r="K144" s="36">
        <v>873</v>
      </c>
      <c r="L144" s="47"/>
    </row>
    <row r="145" spans="1:12" s="5" customFormat="1" ht="12" customHeight="1">
      <c r="A145" s="13" t="s">
        <v>233</v>
      </c>
      <c r="B145" s="58" t="s">
        <v>234</v>
      </c>
      <c r="C145" s="13" t="s">
        <v>187</v>
      </c>
      <c r="D145" s="63">
        <f>'Obra Civil'!D145-'B11'!I139</f>
        <v>30</v>
      </c>
      <c r="E145" s="29">
        <f t="shared" si="111"/>
        <v>5.1379999999999999</v>
      </c>
      <c r="F145" s="29">
        <f t="shared" si="112"/>
        <v>2.202</v>
      </c>
      <c r="G145" s="26">
        <v>7.34</v>
      </c>
      <c r="H145" s="29">
        <f t="shared" si="113"/>
        <v>154.13999999999999</v>
      </c>
      <c r="I145" s="29">
        <f t="shared" si="114"/>
        <v>66.06</v>
      </c>
      <c r="J145" s="23">
        <f t="shared" si="115"/>
        <v>220.2</v>
      </c>
      <c r="K145" s="36"/>
      <c r="L145" s="47"/>
    </row>
    <row r="146" spans="1:12" s="5" customFormat="1" ht="12.75" customHeight="1">
      <c r="A146" s="13" t="s">
        <v>235</v>
      </c>
      <c r="B146" s="58" t="s">
        <v>236</v>
      </c>
      <c r="C146" s="13" t="s">
        <v>187</v>
      </c>
      <c r="D146" s="63">
        <f>'Obra Civil'!D146-'B11'!I140</f>
        <v>1</v>
      </c>
      <c r="E146" s="29">
        <f t="shared" si="111"/>
        <v>6.923</v>
      </c>
      <c r="F146" s="29">
        <f t="shared" si="112"/>
        <v>2.9670000000000005</v>
      </c>
      <c r="G146" s="26">
        <v>9.89</v>
      </c>
      <c r="H146" s="29">
        <f t="shared" si="113"/>
        <v>6.923</v>
      </c>
      <c r="I146" s="29">
        <f t="shared" si="114"/>
        <v>2.9670000000000005</v>
      </c>
      <c r="J146" s="23">
        <f t="shared" si="115"/>
        <v>9.89</v>
      </c>
      <c r="K146" s="36">
        <v>405</v>
      </c>
      <c r="L146" s="47"/>
    </row>
    <row r="147" spans="1:12" s="5" customFormat="1" ht="12.75" customHeight="1">
      <c r="A147" s="13" t="s">
        <v>237</v>
      </c>
      <c r="B147" s="58" t="s">
        <v>238</v>
      </c>
      <c r="C147" s="13" t="s">
        <v>187</v>
      </c>
      <c r="D147" s="63">
        <f>'Obra Civil'!D147-'B11'!I141</f>
        <v>1</v>
      </c>
      <c r="E147" s="29">
        <f t="shared" si="111"/>
        <v>8.9459999999999997</v>
      </c>
      <c r="F147" s="29">
        <f t="shared" si="112"/>
        <v>3.8339999999999996</v>
      </c>
      <c r="G147" s="26">
        <v>12.78</v>
      </c>
      <c r="H147" s="29">
        <f t="shared" si="113"/>
        <v>8.9459999999999997</v>
      </c>
      <c r="I147" s="29">
        <f t="shared" si="114"/>
        <v>3.8339999999999996</v>
      </c>
      <c r="J147" s="23">
        <f t="shared" si="115"/>
        <v>12.78</v>
      </c>
      <c r="K147" s="36"/>
      <c r="L147" s="47"/>
    </row>
    <row r="148" spans="1:12" s="5" customFormat="1" ht="12.75" customHeight="1">
      <c r="A148" s="13" t="s">
        <v>239</v>
      </c>
      <c r="B148" s="58" t="s">
        <v>240</v>
      </c>
      <c r="C148" s="13" t="s">
        <v>187</v>
      </c>
      <c r="D148" s="63">
        <f>'Obra Civil'!D148-'B11'!I142</f>
        <v>28</v>
      </c>
      <c r="E148" s="29">
        <f t="shared" si="111"/>
        <v>53.990999999999993</v>
      </c>
      <c r="F148" s="29">
        <f t="shared" si="112"/>
        <v>23.139000000000003</v>
      </c>
      <c r="G148" s="26">
        <v>77.13</v>
      </c>
      <c r="H148" s="29">
        <f t="shared" si="113"/>
        <v>1511.7479999999998</v>
      </c>
      <c r="I148" s="29">
        <f t="shared" si="114"/>
        <v>647.89200000000005</v>
      </c>
      <c r="J148" s="23">
        <f t="shared" si="115"/>
        <v>2159.64</v>
      </c>
      <c r="K148" s="36"/>
      <c r="L148" s="47"/>
    </row>
    <row r="149" spans="1:12" s="5" customFormat="1">
      <c r="A149" s="13" t="s">
        <v>241</v>
      </c>
      <c r="B149" s="58" t="s">
        <v>242</v>
      </c>
      <c r="C149" s="13" t="s">
        <v>187</v>
      </c>
      <c r="D149" s="63">
        <f>'Obra Civil'!D149-'B11'!I143</f>
        <v>8</v>
      </c>
      <c r="E149" s="29">
        <f t="shared" si="111"/>
        <v>41.754999999999995</v>
      </c>
      <c r="F149" s="29">
        <f t="shared" si="112"/>
        <v>17.895000000000003</v>
      </c>
      <c r="G149" s="26">
        <v>59.65</v>
      </c>
      <c r="H149" s="29">
        <f t="shared" si="113"/>
        <v>334.03999999999996</v>
      </c>
      <c r="I149" s="29">
        <f t="shared" si="114"/>
        <v>143.16000000000003</v>
      </c>
      <c r="J149" s="23">
        <f t="shared" si="115"/>
        <v>477.2</v>
      </c>
      <c r="K149" s="36"/>
      <c r="L149" s="47"/>
    </row>
    <row r="150" spans="1:12" s="5" customFormat="1" ht="12.75" customHeight="1">
      <c r="A150" s="13" t="s">
        <v>243</v>
      </c>
      <c r="B150" s="58" t="s">
        <v>244</v>
      </c>
      <c r="C150" s="13" t="s">
        <v>187</v>
      </c>
      <c r="D150" s="63">
        <f>'Obra Civil'!D150-'B11'!I144</f>
        <v>6</v>
      </c>
      <c r="E150" s="29">
        <f t="shared" si="111"/>
        <v>16.309999999999999</v>
      </c>
      <c r="F150" s="29">
        <f t="shared" si="112"/>
        <v>6.990000000000002</v>
      </c>
      <c r="G150" s="26">
        <v>23.3</v>
      </c>
      <c r="H150" s="29">
        <f t="shared" si="113"/>
        <v>97.859999999999985</v>
      </c>
      <c r="I150" s="29">
        <f t="shared" si="114"/>
        <v>41.940000000000012</v>
      </c>
      <c r="J150" s="23">
        <f t="shared" si="115"/>
        <v>139.80000000000001</v>
      </c>
      <c r="K150" s="36"/>
      <c r="L150" s="47"/>
    </row>
    <row r="151" spans="1:12" s="5" customFormat="1" ht="12.75" customHeight="1">
      <c r="A151" s="13" t="s">
        <v>245</v>
      </c>
      <c r="B151" s="58" t="s">
        <v>246</v>
      </c>
      <c r="C151" s="13" t="s">
        <v>187</v>
      </c>
      <c r="D151" s="63">
        <f>'Obra Civil'!D151-'B11'!I145</f>
        <v>12</v>
      </c>
      <c r="E151" s="29">
        <f t="shared" si="111"/>
        <v>19.977999999999998</v>
      </c>
      <c r="F151" s="29">
        <f t="shared" si="112"/>
        <v>8.5620000000000012</v>
      </c>
      <c r="G151" s="26">
        <v>28.54</v>
      </c>
      <c r="H151" s="29">
        <f t="shared" si="113"/>
        <v>239.73599999999999</v>
      </c>
      <c r="I151" s="29">
        <f t="shared" si="114"/>
        <v>102.74400000000001</v>
      </c>
      <c r="J151" s="23">
        <f t="shared" si="115"/>
        <v>342.48</v>
      </c>
      <c r="K151" s="36">
        <v>355.5</v>
      </c>
      <c r="L151" s="47"/>
    </row>
    <row r="152" spans="1:12" s="5" customFormat="1" ht="12.75" customHeight="1">
      <c r="A152" s="13" t="s">
        <v>247</v>
      </c>
      <c r="B152" s="58" t="s">
        <v>248</v>
      </c>
      <c r="C152" s="12" t="s">
        <v>187</v>
      </c>
      <c r="D152" s="63">
        <f>'Obra Civil'!D152-'B11'!I146</f>
        <v>0</v>
      </c>
      <c r="E152" s="29">
        <f t="shared" si="111"/>
        <v>1.2529999999999999</v>
      </c>
      <c r="F152" s="29">
        <f t="shared" si="112"/>
        <v>0.53700000000000014</v>
      </c>
      <c r="G152" s="26">
        <v>1.79</v>
      </c>
      <c r="H152" s="29">
        <f t="shared" si="113"/>
        <v>0</v>
      </c>
      <c r="I152" s="29">
        <f t="shared" si="114"/>
        <v>0</v>
      </c>
      <c r="J152" s="23">
        <f t="shared" si="115"/>
        <v>0</v>
      </c>
      <c r="K152" s="36"/>
      <c r="L152" s="47"/>
    </row>
    <row r="153" spans="1:12" s="5" customFormat="1" ht="12.75" customHeight="1">
      <c r="A153" s="13" t="s">
        <v>249</v>
      </c>
      <c r="B153" s="58" t="s">
        <v>250</v>
      </c>
      <c r="C153" s="12" t="s">
        <v>187</v>
      </c>
      <c r="D153" s="63">
        <f>'Obra Civil'!D153-'B11'!I147</f>
        <v>0</v>
      </c>
      <c r="E153" s="29">
        <f t="shared" si="111"/>
        <v>0.78400000000000003</v>
      </c>
      <c r="F153" s="29">
        <f t="shared" si="112"/>
        <v>0.33600000000000008</v>
      </c>
      <c r="G153" s="26">
        <v>1.1200000000000001</v>
      </c>
      <c r="H153" s="29">
        <f t="shared" si="113"/>
        <v>0</v>
      </c>
      <c r="I153" s="29">
        <f t="shared" si="114"/>
        <v>0</v>
      </c>
      <c r="J153" s="23">
        <f t="shared" si="115"/>
        <v>0</v>
      </c>
      <c r="K153" s="36"/>
      <c r="L153" s="47"/>
    </row>
    <row r="154" spans="1:12" s="30" customFormat="1" ht="12.75" customHeight="1">
      <c r="A154" s="13" t="s">
        <v>251</v>
      </c>
      <c r="B154" s="58" t="s">
        <v>252</v>
      </c>
      <c r="C154" s="12" t="s">
        <v>187</v>
      </c>
      <c r="D154" s="63">
        <f>'Obra Civil'!D154-'B11'!I148</f>
        <v>0</v>
      </c>
      <c r="E154" s="29">
        <f t="shared" si="111"/>
        <v>1.4279999999999999</v>
      </c>
      <c r="F154" s="29">
        <f t="shared" si="112"/>
        <v>0.6120000000000001</v>
      </c>
      <c r="G154" s="26">
        <v>2.04</v>
      </c>
      <c r="H154" s="29">
        <f t="shared" si="113"/>
        <v>0</v>
      </c>
      <c r="I154" s="29">
        <f t="shared" si="114"/>
        <v>0</v>
      </c>
      <c r="J154" s="23">
        <f t="shared" si="115"/>
        <v>0</v>
      </c>
      <c r="K154" s="38"/>
      <c r="L154" s="48"/>
    </row>
    <row r="155" spans="1:12" s="5" customFormat="1" ht="12.75" customHeight="1">
      <c r="A155" s="15" t="s">
        <v>253</v>
      </c>
      <c r="B155" s="20" t="s">
        <v>254</v>
      </c>
      <c r="C155" s="21"/>
      <c r="D155" s="62"/>
      <c r="E155" s="29"/>
      <c r="F155" s="29"/>
      <c r="G155" s="29"/>
      <c r="H155" s="24">
        <f>H156+H165+H169+H174+H177+H183</f>
        <v>5201.9380000000001</v>
      </c>
      <c r="I155" s="24">
        <f t="shared" ref="I155:J155" si="116">I156+I165+I169+I174+I177+I183</f>
        <v>2229.4020000000005</v>
      </c>
      <c r="J155" s="24">
        <f t="shared" si="116"/>
        <v>7431.3399999999992</v>
      </c>
      <c r="K155" s="36"/>
      <c r="L155" s="47"/>
    </row>
    <row r="156" spans="1:12" s="5" customFormat="1" ht="12.75" customHeight="1">
      <c r="A156" s="15" t="s">
        <v>255</v>
      </c>
      <c r="B156" s="61" t="s">
        <v>256</v>
      </c>
      <c r="C156" s="6"/>
      <c r="D156" s="6"/>
      <c r="E156" s="29"/>
      <c r="F156" s="29"/>
      <c r="G156" s="29"/>
      <c r="H156" s="24">
        <f>SUM(H157:H164)</f>
        <v>2211.279</v>
      </c>
      <c r="I156" s="24">
        <f t="shared" ref="I156:J156" si="117">SUM(I157:I164)</f>
        <v>947.69100000000026</v>
      </c>
      <c r="J156" s="24">
        <f t="shared" si="117"/>
        <v>3158.9699999999993</v>
      </c>
      <c r="K156" s="36">
        <v>1471.63</v>
      </c>
      <c r="L156" s="47"/>
    </row>
    <row r="157" spans="1:12" s="5" customFormat="1" ht="12.75" customHeight="1">
      <c r="A157" s="12" t="s">
        <v>257</v>
      </c>
      <c r="B157" s="56" t="s">
        <v>258</v>
      </c>
      <c r="C157" s="12" t="s">
        <v>259</v>
      </c>
      <c r="D157" s="57">
        <f>'Obra Civil'!D157-'B11'!I151</f>
        <v>2</v>
      </c>
      <c r="E157" s="29">
        <f t="shared" ref="E157:E164" si="118">G157*70%</f>
        <v>372.93899999999996</v>
      </c>
      <c r="F157" s="29">
        <f t="shared" ref="F157:F164" si="119">G157-E157</f>
        <v>159.83100000000002</v>
      </c>
      <c r="G157" s="26">
        <v>532.77</v>
      </c>
      <c r="H157" s="29">
        <f t="shared" ref="H157:H164" si="120">D157*E157</f>
        <v>745.87799999999993</v>
      </c>
      <c r="I157" s="29">
        <f t="shared" ref="I157:I164" si="121">D157*F157</f>
        <v>319.66200000000003</v>
      </c>
      <c r="J157" s="23">
        <f t="shared" ref="J157:J164" si="122">H157+I157</f>
        <v>1065.54</v>
      </c>
      <c r="K157" s="36"/>
      <c r="L157" s="47"/>
    </row>
    <row r="158" spans="1:12" s="5" customFormat="1" ht="12.75" customHeight="1">
      <c r="A158" s="12" t="s">
        <v>260</v>
      </c>
      <c r="B158" s="56" t="s">
        <v>261</v>
      </c>
      <c r="C158" s="12" t="s">
        <v>259</v>
      </c>
      <c r="D158" s="57">
        <f>'Obra Civil'!D158-'B11'!I152</f>
        <v>2</v>
      </c>
      <c r="E158" s="29">
        <f t="shared" si="118"/>
        <v>514.58399999999995</v>
      </c>
      <c r="F158" s="29">
        <f t="shared" si="119"/>
        <v>220.53600000000006</v>
      </c>
      <c r="G158" s="26">
        <v>735.12</v>
      </c>
      <c r="H158" s="29">
        <f t="shared" si="120"/>
        <v>1029.1679999999999</v>
      </c>
      <c r="I158" s="29">
        <f t="shared" si="121"/>
        <v>441.07200000000012</v>
      </c>
      <c r="J158" s="23">
        <f t="shared" si="122"/>
        <v>1470.24</v>
      </c>
      <c r="K158" s="36"/>
      <c r="L158" s="47"/>
    </row>
    <row r="159" spans="1:12" s="5" customFormat="1" ht="12.75" customHeight="1">
      <c r="A159" s="12" t="s">
        <v>262</v>
      </c>
      <c r="B159" s="56" t="s">
        <v>263</v>
      </c>
      <c r="C159" s="12" t="s">
        <v>259</v>
      </c>
      <c r="D159" s="57">
        <f>'Obra Civil'!D159-'B11'!I153</f>
        <v>1</v>
      </c>
      <c r="E159" s="29">
        <f t="shared" si="118"/>
        <v>221.54999999999998</v>
      </c>
      <c r="F159" s="29">
        <f t="shared" si="119"/>
        <v>94.950000000000017</v>
      </c>
      <c r="G159" s="26">
        <v>316.5</v>
      </c>
      <c r="H159" s="29">
        <f t="shared" si="120"/>
        <v>221.54999999999998</v>
      </c>
      <c r="I159" s="29">
        <f t="shared" si="121"/>
        <v>94.950000000000017</v>
      </c>
      <c r="J159" s="23">
        <f t="shared" si="122"/>
        <v>316.5</v>
      </c>
      <c r="K159" s="36"/>
      <c r="L159" s="47"/>
    </row>
    <row r="160" spans="1:12" s="5" customFormat="1" ht="12.75" customHeight="1">
      <c r="A160" s="12" t="s">
        <v>264</v>
      </c>
      <c r="B160" s="56" t="s">
        <v>265</v>
      </c>
      <c r="C160" s="12" t="s">
        <v>259</v>
      </c>
      <c r="D160" s="57">
        <f>'Obra Civil'!D160-'B11'!I154</f>
        <v>4</v>
      </c>
      <c r="E160" s="29">
        <f t="shared" si="118"/>
        <v>16.45</v>
      </c>
      <c r="F160" s="29">
        <f t="shared" si="119"/>
        <v>7.0500000000000007</v>
      </c>
      <c r="G160" s="26">
        <v>23.5</v>
      </c>
      <c r="H160" s="29">
        <f t="shared" si="120"/>
        <v>65.8</v>
      </c>
      <c r="I160" s="29">
        <f t="shared" si="121"/>
        <v>28.200000000000003</v>
      </c>
      <c r="J160" s="23">
        <f t="shared" si="122"/>
        <v>94</v>
      </c>
      <c r="K160" s="36"/>
      <c r="L160" s="47"/>
    </row>
    <row r="161" spans="1:12" s="5" customFormat="1" ht="12.75" customHeight="1">
      <c r="A161" s="12" t="s">
        <v>266</v>
      </c>
      <c r="B161" s="56" t="s">
        <v>267</v>
      </c>
      <c r="C161" s="12" t="s">
        <v>259</v>
      </c>
      <c r="D161" s="57">
        <f>'Obra Civil'!D161-'B11'!I155</f>
        <v>4</v>
      </c>
      <c r="E161" s="29">
        <f t="shared" si="118"/>
        <v>13.72</v>
      </c>
      <c r="F161" s="29">
        <f t="shared" si="119"/>
        <v>5.8800000000000008</v>
      </c>
      <c r="G161" s="26">
        <v>19.600000000000001</v>
      </c>
      <c r="H161" s="29">
        <f t="shared" si="120"/>
        <v>54.88</v>
      </c>
      <c r="I161" s="29">
        <f t="shared" si="121"/>
        <v>23.520000000000003</v>
      </c>
      <c r="J161" s="23">
        <f t="shared" si="122"/>
        <v>78.400000000000006</v>
      </c>
      <c r="K161" s="36"/>
      <c r="L161" s="47"/>
    </row>
    <row r="162" spans="1:12" s="5" customFormat="1" ht="12.75" customHeight="1">
      <c r="A162" s="12" t="s">
        <v>268</v>
      </c>
      <c r="B162" s="56" t="s">
        <v>269</v>
      </c>
      <c r="C162" s="12" t="s">
        <v>259</v>
      </c>
      <c r="D162" s="57">
        <f>'Obra Civil'!D162-'B11'!I156</f>
        <v>4</v>
      </c>
      <c r="E162" s="29">
        <f t="shared" si="118"/>
        <v>8.61</v>
      </c>
      <c r="F162" s="29">
        <f t="shared" si="119"/>
        <v>3.6900000000000013</v>
      </c>
      <c r="G162" s="26">
        <v>12.3</v>
      </c>
      <c r="H162" s="29">
        <f t="shared" si="120"/>
        <v>34.44</v>
      </c>
      <c r="I162" s="29">
        <f t="shared" si="121"/>
        <v>14.760000000000005</v>
      </c>
      <c r="J162" s="23">
        <f t="shared" si="122"/>
        <v>49.2</v>
      </c>
      <c r="K162" s="36"/>
      <c r="L162" s="47"/>
    </row>
    <row r="163" spans="1:12" s="5" customFormat="1" ht="12.75" customHeight="1">
      <c r="A163" s="12" t="s">
        <v>270</v>
      </c>
      <c r="B163" s="56" t="s">
        <v>271</v>
      </c>
      <c r="C163" s="12" t="s">
        <v>259</v>
      </c>
      <c r="D163" s="57">
        <f>'Obra Civil'!D163-'B11'!I157</f>
        <v>2</v>
      </c>
      <c r="E163" s="29">
        <f t="shared" si="118"/>
        <v>11.430999999999997</v>
      </c>
      <c r="F163" s="29">
        <f t="shared" si="119"/>
        <v>4.8990000000000009</v>
      </c>
      <c r="G163" s="26">
        <v>16.329999999999998</v>
      </c>
      <c r="H163" s="29">
        <f t="shared" si="120"/>
        <v>22.861999999999995</v>
      </c>
      <c r="I163" s="29">
        <f t="shared" si="121"/>
        <v>9.7980000000000018</v>
      </c>
      <c r="J163" s="23">
        <f t="shared" si="122"/>
        <v>32.659999999999997</v>
      </c>
      <c r="K163" s="36"/>
      <c r="L163" s="47"/>
    </row>
    <row r="164" spans="1:12" s="5" customFormat="1" ht="12.75" customHeight="1">
      <c r="A164" s="12" t="s">
        <v>272</v>
      </c>
      <c r="B164" s="56" t="s">
        <v>273</v>
      </c>
      <c r="C164" s="12" t="s">
        <v>259</v>
      </c>
      <c r="D164" s="57">
        <f>'Obra Civil'!D164-'B11'!I158</f>
        <v>1</v>
      </c>
      <c r="E164" s="29">
        <f t="shared" si="118"/>
        <v>36.701000000000001</v>
      </c>
      <c r="F164" s="29">
        <f t="shared" si="119"/>
        <v>15.728999999999999</v>
      </c>
      <c r="G164" s="26">
        <v>52.43</v>
      </c>
      <c r="H164" s="29">
        <f t="shared" si="120"/>
        <v>36.701000000000001</v>
      </c>
      <c r="I164" s="29">
        <f t="shared" si="121"/>
        <v>15.728999999999999</v>
      </c>
      <c r="J164" s="23">
        <f t="shared" si="122"/>
        <v>52.43</v>
      </c>
      <c r="K164" s="36"/>
      <c r="L164" s="47"/>
    </row>
    <row r="165" spans="1:12" s="5" customFormat="1" ht="12.75" customHeight="1">
      <c r="A165" s="15" t="s">
        <v>274</v>
      </c>
      <c r="B165" s="61" t="s">
        <v>275</v>
      </c>
      <c r="C165" s="6"/>
      <c r="D165" s="6"/>
      <c r="E165" s="29"/>
      <c r="F165" s="29"/>
      <c r="G165" s="23"/>
      <c r="H165" s="24">
        <f>SUM(H166:H168)</f>
        <v>595.46199999999999</v>
      </c>
      <c r="I165" s="24">
        <f t="shared" ref="I165:J165" si="123">SUM(I166:I168)</f>
        <v>255.19800000000001</v>
      </c>
      <c r="J165" s="24">
        <f t="shared" si="123"/>
        <v>850.65999999999985</v>
      </c>
      <c r="K165" s="36"/>
      <c r="L165" s="47"/>
    </row>
    <row r="166" spans="1:12" s="5" customFormat="1">
      <c r="A166" s="12" t="s">
        <v>276</v>
      </c>
      <c r="B166" s="58" t="s">
        <v>277</v>
      </c>
      <c r="C166" s="12" t="s">
        <v>122</v>
      </c>
      <c r="D166" s="57">
        <f>'Obra Civil'!D166-'B11'!I160</f>
        <v>480</v>
      </c>
      <c r="E166" s="29">
        <f t="shared" ref="E166:E168" si="124">G166*70%</f>
        <v>0.99399999999999988</v>
      </c>
      <c r="F166" s="29">
        <f t="shared" ref="F166:F168" si="125">G166-E166</f>
        <v>0.42600000000000005</v>
      </c>
      <c r="G166" s="26">
        <v>1.42</v>
      </c>
      <c r="H166" s="29">
        <f t="shared" ref="H166:H168" si="126">D166*E166</f>
        <v>477.11999999999995</v>
      </c>
      <c r="I166" s="29">
        <f t="shared" ref="I166:I168" si="127">D166*F166</f>
        <v>204.48000000000002</v>
      </c>
      <c r="J166" s="23">
        <f t="shared" ref="J166:J168" si="128">H166+I166</f>
        <v>681.59999999999991</v>
      </c>
      <c r="K166" s="36">
        <v>2394.13</v>
      </c>
      <c r="L166" s="47"/>
    </row>
    <row r="167" spans="1:12" s="5" customFormat="1">
      <c r="A167" s="12" t="s">
        <v>278</v>
      </c>
      <c r="B167" s="56" t="s">
        <v>279</v>
      </c>
      <c r="C167" s="12" t="s">
        <v>122</v>
      </c>
      <c r="D167" s="57">
        <f>'Obra Civil'!D167-'B11'!I161</f>
        <v>6</v>
      </c>
      <c r="E167" s="29">
        <f t="shared" si="124"/>
        <v>3.472</v>
      </c>
      <c r="F167" s="29">
        <f t="shared" si="125"/>
        <v>1.488</v>
      </c>
      <c r="G167" s="26">
        <v>4.96</v>
      </c>
      <c r="H167" s="29">
        <f t="shared" si="126"/>
        <v>20.832000000000001</v>
      </c>
      <c r="I167" s="29">
        <f t="shared" si="127"/>
        <v>8.9280000000000008</v>
      </c>
      <c r="J167" s="23">
        <f t="shared" si="128"/>
        <v>29.76</v>
      </c>
      <c r="K167" s="36"/>
      <c r="L167" s="47"/>
    </row>
    <row r="168" spans="1:12" s="5" customFormat="1" ht="12.75" customHeight="1">
      <c r="A168" s="12" t="s">
        <v>280</v>
      </c>
      <c r="B168" s="56" t="s">
        <v>281</v>
      </c>
      <c r="C168" s="12" t="s">
        <v>122</v>
      </c>
      <c r="D168" s="57">
        <f>'Obra Civil'!D168-'B11'!I162</f>
        <v>35</v>
      </c>
      <c r="E168" s="29">
        <f t="shared" si="124"/>
        <v>2.786</v>
      </c>
      <c r="F168" s="29">
        <f t="shared" si="125"/>
        <v>1.194</v>
      </c>
      <c r="G168" s="26">
        <v>3.98</v>
      </c>
      <c r="H168" s="29">
        <f t="shared" si="126"/>
        <v>97.51</v>
      </c>
      <c r="I168" s="29">
        <f t="shared" si="127"/>
        <v>41.79</v>
      </c>
      <c r="J168" s="23">
        <f t="shared" si="128"/>
        <v>139.30000000000001</v>
      </c>
      <c r="K168" s="36"/>
      <c r="L168" s="47"/>
    </row>
    <row r="169" spans="1:12" s="5" customFormat="1" ht="12.75" customHeight="1">
      <c r="A169" s="15" t="s">
        <v>282</v>
      </c>
      <c r="B169" s="61" t="s">
        <v>283</v>
      </c>
      <c r="C169" s="6"/>
      <c r="D169" s="6"/>
      <c r="E169" s="29"/>
      <c r="F169" s="29"/>
      <c r="G169" s="23"/>
      <c r="H169" s="24">
        <f>SUM(H170:H173)</f>
        <v>2023.5810000000001</v>
      </c>
      <c r="I169" s="24">
        <f t="shared" ref="I169:J169" si="129">SUM(I170:I173)</f>
        <v>867.24900000000002</v>
      </c>
      <c r="J169" s="24">
        <f t="shared" si="129"/>
        <v>2890.83</v>
      </c>
      <c r="K169" s="36"/>
      <c r="L169" s="47"/>
    </row>
    <row r="170" spans="1:12" s="5" customFormat="1">
      <c r="A170" s="12" t="s">
        <v>284</v>
      </c>
      <c r="B170" s="58" t="s">
        <v>285</v>
      </c>
      <c r="C170" s="12" t="s">
        <v>259</v>
      </c>
      <c r="D170" s="57">
        <f>'Obra Civil'!D170-'B11'!I164</f>
        <v>24</v>
      </c>
      <c r="E170" s="29">
        <f t="shared" ref="E170:E173" si="130">G170*70%</f>
        <v>5.8449999999999998</v>
      </c>
      <c r="F170" s="29">
        <f t="shared" ref="F170:F173" si="131">G170-E170</f>
        <v>2.5049999999999999</v>
      </c>
      <c r="G170" s="26">
        <v>8.35</v>
      </c>
      <c r="H170" s="29">
        <f t="shared" ref="H170:H173" si="132">D170*E170</f>
        <v>140.28</v>
      </c>
      <c r="I170" s="29">
        <f t="shared" ref="I170:I173" si="133">D170*F170</f>
        <v>60.12</v>
      </c>
      <c r="J170" s="23">
        <f t="shared" ref="J170:J173" si="134">H170+I170</f>
        <v>200.4</v>
      </c>
      <c r="K170" s="36"/>
      <c r="L170" s="47"/>
    </row>
    <row r="171" spans="1:12" s="5" customFormat="1">
      <c r="A171" s="12" t="s">
        <v>286</v>
      </c>
      <c r="B171" s="58" t="s">
        <v>287</v>
      </c>
      <c r="C171" s="12" t="s">
        <v>259</v>
      </c>
      <c r="D171" s="57">
        <f>'Obra Civil'!D171-'B11'!I165</f>
        <v>15</v>
      </c>
      <c r="E171" s="29">
        <f t="shared" si="130"/>
        <v>5.0189999999999992</v>
      </c>
      <c r="F171" s="29">
        <f t="shared" si="131"/>
        <v>2.1510000000000007</v>
      </c>
      <c r="G171" s="26">
        <v>7.17</v>
      </c>
      <c r="H171" s="29">
        <f t="shared" si="132"/>
        <v>75.284999999999982</v>
      </c>
      <c r="I171" s="29">
        <f t="shared" si="133"/>
        <v>32.265000000000008</v>
      </c>
      <c r="J171" s="23">
        <f t="shared" si="134"/>
        <v>107.54999999999998</v>
      </c>
      <c r="K171" s="36"/>
      <c r="L171" s="47"/>
    </row>
    <row r="172" spans="1:12" s="5" customFormat="1">
      <c r="A172" s="12" t="s">
        <v>288</v>
      </c>
      <c r="B172" s="58" t="s">
        <v>289</v>
      </c>
      <c r="C172" s="12" t="s">
        <v>259</v>
      </c>
      <c r="D172" s="57">
        <f>'Obra Civil'!D172-'B11'!I166</f>
        <v>24</v>
      </c>
      <c r="E172" s="29">
        <f t="shared" si="130"/>
        <v>5.3339999999999996</v>
      </c>
      <c r="F172" s="29">
        <f t="shared" si="131"/>
        <v>2.2860000000000005</v>
      </c>
      <c r="G172" s="26">
        <v>7.62</v>
      </c>
      <c r="H172" s="29">
        <f t="shared" si="132"/>
        <v>128.01599999999999</v>
      </c>
      <c r="I172" s="29">
        <f t="shared" si="133"/>
        <v>54.864000000000011</v>
      </c>
      <c r="J172" s="23">
        <f t="shared" si="134"/>
        <v>182.88</v>
      </c>
      <c r="K172" s="36">
        <v>132.6</v>
      </c>
      <c r="L172" s="47"/>
    </row>
    <row r="173" spans="1:12" s="5" customFormat="1">
      <c r="A173" s="12" t="s">
        <v>290</v>
      </c>
      <c r="B173" s="58" t="s">
        <v>291</v>
      </c>
      <c r="C173" s="12" t="s">
        <v>259</v>
      </c>
      <c r="D173" s="57">
        <f>'Obra Civil'!D173-'B11'!I167</f>
        <v>24</v>
      </c>
      <c r="E173" s="29">
        <f t="shared" si="130"/>
        <v>70</v>
      </c>
      <c r="F173" s="29">
        <f t="shared" si="131"/>
        <v>30</v>
      </c>
      <c r="G173" s="23">
        <v>100</v>
      </c>
      <c r="H173" s="29">
        <f t="shared" si="132"/>
        <v>1680</v>
      </c>
      <c r="I173" s="29">
        <f t="shared" si="133"/>
        <v>720</v>
      </c>
      <c r="J173" s="23">
        <f t="shared" si="134"/>
        <v>2400</v>
      </c>
      <c r="K173" s="36"/>
      <c r="L173" s="47"/>
    </row>
    <row r="174" spans="1:12" s="5" customFormat="1" ht="12.75" customHeight="1">
      <c r="A174" s="15" t="s">
        <v>292</v>
      </c>
      <c r="B174" s="61" t="s">
        <v>293</v>
      </c>
      <c r="C174" s="6"/>
      <c r="D174" s="6"/>
      <c r="E174" s="29"/>
      <c r="F174" s="29"/>
      <c r="G174" s="23"/>
      <c r="H174" s="24">
        <f>SUM(H175:H176)</f>
        <v>371.61599999999999</v>
      </c>
      <c r="I174" s="24">
        <f t="shared" ref="I174:J174" si="135">SUM(I175:I176)</f>
        <v>159.26400000000001</v>
      </c>
      <c r="J174" s="24">
        <f t="shared" si="135"/>
        <v>530.88</v>
      </c>
      <c r="K174" s="36"/>
      <c r="L174" s="47"/>
    </row>
    <row r="175" spans="1:12" s="5" customFormat="1" ht="12.75" customHeight="1">
      <c r="A175" s="12" t="s">
        <v>294</v>
      </c>
      <c r="B175" s="56" t="s">
        <v>295</v>
      </c>
      <c r="C175" s="12" t="s">
        <v>259</v>
      </c>
      <c r="D175" s="57">
        <f>'Obra Civil'!D175-'B11'!I169</f>
        <v>24</v>
      </c>
      <c r="E175" s="29">
        <f t="shared" ref="E175:E176" si="136">G175*70%</f>
        <v>13.600999999999999</v>
      </c>
      <c r="F175" s="29">
        <f t="shared" ref="F175:F176" si="137">G175-E175</f>
        <v>5.8290000000000006</v>
      </c>
      <c r="G175" s="26">
        <v>19.43</v>
      </c>
      <c r="H175" s="29">
        <f t="shared" ref="H175:H176" si="138">D175*E175</f>
        <v>326.42399999999998</v>
      </c>
      <c r="I175" s="29">
        <f t="shared" ref="I175:I176" si="139">D175*F175</f>
        <v>139.89600000000002</v>
      </c>
      <c r="J175" s="23">
        <f t="shared" ref="J175:J176" si="140">H175+I175</f>
        <v>466.32</v>
      </c>
      <c r="K175" s="36"/>
      <c r="L175" s="47"/>
    </row>
    <row r="176" spans="1:12" s="5" customFormat="1" ht="12.75" customHeight="1">
      <c r="A176" s="12" t="s">
        <v>296</v>
      </c>
      <c r="B176" s="56" t="s">
        <v>297</v>
      </c>
      <c r="C176" s="12" t="s">
        <v>259</v>
      </c>
      <c r="D176" s="57">
        <f>'Obra Civil'!D176-'B11'!I170</f>
        <v>4</v>
      </c>
      <c r="E176" s="29">
        <f t="shared" si="136"/>
        <v>11.298</v>
      </c>
      <c r="F176" s="29">
        <f t="shared" si="137"/>
        <v>4.8420000000000005</v>
      </c>
      <c r="G176" s="26">
        <v>16.14</v>
      </c>
      <c r="H176" s="29">
        <f t="shared" si="138"/>
        <v>45.192</v>
      </c>
      <c r="I176" s="29">
        <f t="shared" si="139"/>
        <v>19.368000000000002</v>
      </c>
      <c r="J176" s="23">
        <f t="shared" si="140"/>
        <v>64.56</v>
      </c>
      <c r="K176" s="36"/>
      <c r="L176" s="47"/>
    </row>
    <row r="177" spans="1:12" s="5" customFormat="1" ht="12.75" customHeight="1">
      <c r="A177" s="15" t="s">
        <v>298</v>
      </c>
      <c r="B177" s="61" t="s">
        <v>299</v>
      </c>
      <c r="C177" s="6"/>
      <c r="D177" s="6"/>
      <c r="E177" s="29"/>
      <c r="F177" s="29"/>
      <c r="G177" s="23"/>
      <c r="H177" s="24">
        <f>SUM(H178:H182)</f>
        <v>0</v>
      </c>
      <c r="I177" s="24">
        <f t="shared" ref="I177:J177" si="141">SUM(I178:I182)</f>
        <v>0</v>
      </c>
      <c r="J177" s="24">
        <f t="shared" si="141"/>
        <v>0</v>
      </c>
      <c r="K177" s="36"/>
      <c r="L177" s="47"/>
    </row>
    <row r="178" spans="1:12" s="5" customFormat="1" ht="25.5">
      <c r="A178" s="12" t="s">
        <v>300</v>
      </c>
      <c r="B178" s="58" t="s">
        <v>301</v>
      </c>
      <c r="C178" s="12" t="s">
        <v>259</v>
      </c>
      <c r="D178" s="57">
        <f>'Obra Civil'!D178-'B11'!I172</f>
        <v>0</v>
      </c>
      <c r="E178" s="29">
        <f t="shared" ref="E178:E182" si="142">G178*70%</f>
        <v>101.71000000000001</v>
      </c>
      <c r="F178" s="29">
        <f t="shared" ref="F178:F182" si="143">G178-E178</f>
        <v>43.59</v>
      </c>
      <c r="G178" s="26">
        <v>145.30000000000001</v>
      </c>
      <c r="H178" s="29">
        <f t="shared" ref="H178:H182" si="144">D178*E178</f>
        <v>0</v>
      </c>
      <c r="I178" s="29">
        <f t="shared" ref="I178:I182" si="145">D178*F178</f>
        <v>0</v>
      </c>
      <c r="J178" s="23">
        <f t="shared" ref="J178:J182" si="146">H178+I178</f>
        <v>0</v>
      </c>
      <c r="K178" s="36"/>
      <c r="L178" s="47"/>
    </row>
    <row r="179" spans="1:12" s="5" customFormat="1">
      <c r="A179" s="12" t="s">
        <v>302</v>
      </c>
      <c r="B179" s="56" t="s">
        <v>303</v>
      </c>
      <c r="C179" s="12" t="s">
        <v>259</v>
      </c>
      <c r="D179" s="57">
        <f>'Obra Civil'!D179-'B11'!I173</f>
        <v>0</v>
      </c>
      <c r="E179" s="29">
        <f t="shared" si="142"/>
        <v>24.408999999999995</v>
      </c>
      <c r="F179" s="29">
        <f t="shared" si="143"/>
        <v>10.461000000000002</v>
      </c>
      <c r="G179" s="26">
        <v>34.869999999999997</v>
      </c>
      <c r="H179" s="29">
        <f t="shared" si="144"/>
        <v>0</v>
      </c>
      <c r="I179" s="29">
        <f t="shared" si="145"/>
        <v>0</v>
      </c>
      <c r="J179" s="23">
        <f t="shared" si="146"/>
        <v>0</v>
      </c>
      <c r="K179" s="36"/>
      <c r="L179" s="47"/>
    </row>
    <row r="180" spans="1:12" s="5" customFormat="1">
      <c r="A180" s="12" t="s">
        <v>304</v>
      </c>
      <c r="B180" s="56" t="s">
        <v>305</v>
      </c>
      <c r="C180" s="12" t="s">
        <v>259</v>
      </c>
      <c r="D180" s="57">
        <f>'Obra Civil'!D180-'B11'!I174</f>
        <v>0</v>
      </c>
      <c r="E180" s="29">
        <f t="shared" si="142"/>
        <v>7.0069999999999997</v>
      </c>
      <c r="F180" s="29">
        <f t="shared" si="143"/>
        <v>3.0030000000000001</v>
      </c>
      <c r="G180" s="26">
        <v>10.01</v>
      </c>
      <c r="H180" s="29">
        <f t="shared" si="144"/>
        <v>0</v>
      </c>
      <c r="I180" s="29">
        <f t="shared" si="145"/>
        <v>0</v>
      </c>
      <c r="J180" s="23">
        <f t="shared" si="146"/>
        <v>0</v>
      </c>
      <c r="K180" s="36"/>
      <c r="L180" s="47"/>
    </row>
    <row r="181" spans="1:12" s="5" customFormat="1">
      <c r="A181" s="12" t="s">
        <v>306</v>
      </c>
      <c r="B181" s="17" t="s">
        <v>307</v>
      </c>
      <c r="C181" s="12" t="s">
        <v>187</v>
      </c>
      <c r="D181" s="57">
        <f>'Obra Civil'!D181-'B11'!I175</f>
        <v>0</v>
      </c>
      <c r="E181" s="29">
        <f t="shared" si="142"/>
        <v>12.704999999999998</v>
      </c>
      <c r="F181" s="29">
        <f t="shared" si="143"/>
        <v>5.4450000000000003</v>
      </c>
      <c r="G181" s="26">
        <v>18.149999999999999</v>
      </c>
      <c r="H181" s="29">
        <f t="shared" si="144"/>
        <v>0</v>
      </c>
      <c r="I181" s="29">
        <f t="shared" si="145"/>
        <v>0</v>
      </c>
      <c r="J181" s="23">
        <f t="shared" si="146"/>
        <v>0</v>
      </c>
      <c r="K181" s="36"/>
      <c r="L181" s="47"/>
    </row>
    <row r="182" spans="1:12" s="5" customFormat="1">
      <c r="A182" s="12" t="s">
        <v>308</v>
      </c>
      <c r="B182" s="17" t="s">
        <v>309</v>
      </c>
      <c r="C182" s="12" t="s">
        <v>187</v>
      </c>
      <c r="D182" s="57">
        <f>'Obra Civil'!D182-'B11'!I176</f>
        <v>0</v>
      </c>
      <c r="E182" s="29">
        <f t="shared" si="142"/>
        <v>11.437999999999999</v>
      </c>
      <c r="F182" s="29">
        <f t="shared" si="143"/>
        <v>4.902000000000001</v>
      </c>
      <c r="G182" s="26">
        <v>16.34</v>
      </c>
      <c r="H182" s="29">
        <f t="shared" si="144"/>
        <v>0</v>
      </c>
      <c r="I182" s="29">
        <f t="shared" si="145"/>
        <v>0</v>
      </c>
      <c r="J182" s="23">
        <f t="shared" si="146"/>
        <v>0</v>
      </c>
      <c r="K182" s="36"/>
      <c r="L182" s="47"/>
    </row>
    <row r="183" spans="1:12" s="5" customFormat="1" ht="12.75" customHeight="1">
      <c r="A183" s="15" t="s">
        <v>310</v>
      </c>
      <c r="B183" s="16" t="s">
        <v>196</v>
      </c>
      <c r="C183" s="17"/>
      <c r="D183" s="57">
        <f>'Obra Civil'!D183-'B11'!I177</f>
        <v>0</v>
      </c>
      <c r="E183" s="23"/>
      <c r="F183" s="23"/>
      <c r="G183" s="23"/>
      <c r="H183" s="24">
        <f>SUM(H184:H185)</f>
        <v>0</v>
      </c>
      <c r="I183" s="24">
        <f t="shared" ref="I183:J183" si="147">SUM(I184:I185)</f>
        <v>0</v>
      </c>
      <c r="J183" s="24">
        <f t="shared" si="147"/>
        <v>0</v>
      </c>
      <c r="K183" s="36"/>
      <c r="L183" s="47"/>
    </row>
    <row r="184" spans="1:12" s="5" customFormat="1">
      <c r="A184" s="12" t="s">
        <v>311</v>
      </c>
      <c r="B184" s="58" t="s">
        <v>312</v>
      </c>
      <c r="C184" s="12" t="s">
        <v>122</v>
      </c>
      <c r="D184" s="57">
        <f>'Obra Civil'!D184-'B11'!I178</f>
        <v>0</v>
      </c>
      <c r="E184" s="29">
        <f t="shared" ref="E184:E185" si="148">G184*70%</f>
        <v>18.423999999999999</v>
      </c>
      <c r="F184" s="29">
        <f t="shared" ref="F184:F185" si="149">G184-E184</f>
        <v>7.8960000000000008</v>
      </c>
      <c r="G184" s="26">
        <v>26.32</v>
      </c>
      <c r="H184" s="29">
        <f t="shared" ref="H184:H185" si="150">D184*E184</f>
        <v>0</v>
      </c>
      <c r="I184" s="29">
        <f t="shared" ref="I184:I185" si="151">D184*F184</f>
        <v>0</v>
      </c>
      <c r="J184" s="23">
        <f t="shared" ref="J184:J185" si="152">H184+I184</f>
        <v>0</v>
      </c>
      <c r="K184" s="36"/>
      <c r="L184" s="47"/>
    </row>
    <row r="185" spans="1:12" s="5" customFormat="1">
      <c r="A185" s="12" t="s">
        <v>313</v>
      </c>
      <c r="B185" s="58" t="s">
        <v>314</v>
      </c>
      <c r="C185" s="12" t="s">
        <v>122</v>
      </c>
      <c r="D185" s="57">
        <f>'Obra Civil'!D185-'B11'!I179</f>
        <v>0</v>
      </c>
      <c r="E185" s="29">
        <f t="shared" si="148"/>
        <v>10.016999999999999</v>
      </c>
      <c r="F185" s="29">
        <f t="shared" si="149"/>
        <v>4.293000000000001</v>
      </c>
      <c r="G185" s="116">
        <v>14.31</v>
      </c>
      <c r="H185" s="29">
        <f t="shared" si="150"/>
        <v>0</v>
      </c>
      <c r="I185" s="29">
        <f t="shared" si="151"/>
        <v>0</v>
      </c>
      <c r="J185" s="23">
        <f t="shared" si="152"/>
        <v>0</v>
      </c>
      <c r="K185" s="36">
        <v>1126.1300000000001</v>
      </c>
      <c r="L185" s="47"/>
    </row>
    <row r="186" spans="1:12" s="5" customFormat="1">
      <c r="A186" s="15"/>
      <c r="B186" s="60" t="s">
        <v>650</v>
      </c>
      <c r="C186" s="15"/>
      <c r="D186" s="90"/>
      <c r="E186" s="24"/>
      <c r="F186" s="24"/>
      <c r="G186" s="39"/>
      <c r="H186" s="24">
        <f>H113+H120+H130+H142+H155</f>
        <v>23770.033000000003</v>
      </c>
      <c r="I186" s="24">
        <f t="shared" ref="I186:J186" si="153">I113+I120+I130+I142+I155</f>
        <v>10187.157000000001</v>
      </c>
      <c r="J186" s="24">
        <f t="shared" si="153"/>
        <v>33957.19</v>
      </c>
      <c r="K186" s="36"/>
      <c r="L186" s="47"/>
    </row>
    <row r="187" spans="1:12" s="5" customFormat="1" ht="12.75" customHeight="1">
      <c r="A187" s="77" t="s">
        <v>315</v>
      </c>
      <c r="B187" s="77" t="s">
        <v>629</v>
      </c>
      <c r="C187" s="77"/>
      <c r="D187" s="77"/>
      <c r="E187" s="95"/>
      <c r="F187" s="95"/>
      <c r="G187" s="94"/>
      <c r="H187" s="95"/>
      <c r="I187" s="95"/>
      <c r="J187" s="94"/>
      <c r="K187" s="36"/>
      <c r="L187" s="47"/>
    </row>
    <row r="188" spans="1:12" s="5" customFormat="1" ht="12.75" customHeight="1">
      <c r="A188" s="15" t="s">
        <v>316</v>
      </c>
      <c r="B188" s="60" t="s">
        <v>317</v>
      </c>
      <c r="C188" s="17"/>
      <c r="D188" s="17"/>
      <c r="E188" s="29"/>
      <c r="F188" s="29"/>
      <c r="G188" s="23"/>
      <c r="H188" s="24">
        <f>SUM(H189:H209)</f>
        <v>3171.0070000000001</v>
      </c>
      <c r="I188" s="24">
        <f t="shared" ref="I188:J188" si="154">SUM(I189:I209)</f>
        <v>1359.0030000000002</v>
      </c>
      <c r="J188" s="24">
        <f t="shared" si="154"/>
        <v>4530.0099999999993</v>
      </c>
      <c r="K188" s="36"/>
      <c r="L188" s="47"/>
    </row>
    <row r="189" spans="1:12" s="5" customFormat="1" ht="12.75" customHeight="1">
      <c r="A189" s="12" t="s">
        <v>318</v>
      </c>
      <c r="B189" s="6" t="s">
        <v>319</v>
      </c>
      <c r="C189" s="12" t="s">
        <v>187</v>
      </c>
      <c r="D189" s="57">
        <f>'Obra Civil'!D189-'B11'!I182</f>
        <v>12</v>
      </c>
      <c r="E189" s="29">
        <f t="shared" ref="E189:E209" si="155">G189*70%</f>
        <v>24.576999999999998</v>
      </c>
      <c r="F189" s="29">
        <f t="shared" ref="F189:F209" si="156">G189-E189</f>
        <v>10.533000000000001</v>
      </c>
      <c r="G189" s="23">
        <v>35.11</v>
      </c>
      <c r="H189" s="29">
        <f t="shared" ref="H189:H209" si="157">D189*E189</f>
        <v>294.92399999999998</v>
      </c>
      <c r="I189" s="29">
        <f t="shared" ref="I189:I209" si="158">D189*F189</f>
        <v>126.39600000000002</v>
      </c>
      <c r="J189" s="23">
        <f t="shared" ref="J189:J209" si="159">H189+I189</f>
        <v>421.32</v>
      </c>
      <c r="K189" s="36"/>
      <c r="L189" s="47"/>
    </row>
    <row r="190" spans="1:12" s="5" customFormat="1" ht="12.75" customHeight="1">
      <c r="A190" s="12" t="s">
        <v>320</v>
      </c>
      <c r="B190" s="6" t="s">
        <v>321</v>
      </c>
      <c r="C190" s="12" t="s">
        <v>187</v>
      </c>
      <c r="D190" s="57">
        <f>'Obra Civil'!D190-'B11'!I183</f>
        <v>0</v>
      </c>
      <c r="E190" s="29">
        <f t="shared" si="155"/>
        <v>23.876999999999999</v>
      </c>
      <c r="F190" s="29">
        <f t="shared" si="156"/>
        <v>10.233000000000001</v>
      </c>
      <c r="G190" s="23">
        <v>34.11</v>
      </c>
      <c r="H190" s="29">
        <f t="shared" si="157"/>
        <v>0</v>
      </c>
      <c r="I190" s="29">
        <f t="shared" si="158"/>
        <v>0</v>
      </c>
      <c r="J190" s="23">
        <f t="shared" si="159"/>
        <v>0</v>
      </c>
      <c r="K190" s="36"/>
      <c r="L190" s="47"/>
    </row>
    <row r="191" spans="1:12" s="5" customFormat="1" ht="12.75" customHeight="1">
      <c r="A191" s="12" t="s">
        <v>322</v>
      </c>
      <c r="B191" s="6" t="s">
        <v>323</v>
      </c>
      <c r="C191" s="12" t="s">
        <v>187</v>
      </c>
      <c r="D191" s="57">
        <f>'Obra Civil'!D191-'B11'!I184</f>
        <v>0</v>
      </c>
      <c r="E191" s="29">
        <f t="shared" si="155"/>
        <v>31.625999999999998</v>
      </c>
      <c r="F191" s="29">
        <f t="shared" si="156"/>
        <v>13.554000000000002</v>
      </c>
      <c r="G191" s="23">
        <v>45.18</v>
      </c>
      <c r="H191" s="29">
        <f t="shared" si="157"/>
        <v>0</v>
      </c>
      <c r="I191" s="29">
        <f t="shared" si="158"/>
        <v>0</v>
      </c>
      <c r="J191" s="23">
        <f t="shared" si="159"/>
        <v>0</v>
      </c>
      <c r="K191" s="36"/>
      <c r="L191" s="47"/>
    </row>
    <row r="192" spans="1:12" s="5" customFormat="1" ht="12.75" customHeight="1">
      <c r="A192" s="12" t="s">
        <v>324</v>
      </c>
      <c r="B192" s="6" t="s">
        <v>325</v>
      </c>
      <c r="C192" s="12" t="s">
        <v>187</v>
      </c>
      <c r="D192" s="57">
        <f>'Obra Civil'!D192-'B11'!I185</f>
        <v>0</v>
      </c>
      <c r="E192" s="29">
        <f t="shared" si="155"/>
        <v>35.762999999999998</v>
      </c>
      <c r="F192" s="29">
        <f t="shared" si="156"/>
        <v>15.327000000000005</v>
      </c>
      <c r="G192" s="23">
        <v>51.09</v>
      </c>
      <c r="H192" s="29">
        <f t="shared" si="157"/>
        <v>0</v>
      </c>
      <c r="I192" s="29">
        <f t="shared" si="158"/>
        <v>0</v>
      </c>
      <c r="J192" s="23">
        <f t="shared" si="159"/>
        <v>0</v>
      </c>
      <c r="K192" s="36"/>
      <c r="L192" s="47"/>
    </row>
    <row r="193" spans="1:12" s="5" customFormat="1" ht="12.75" customHeight="1">
      <c r="A193" s="12" t="s">
        <v>326</v>
      </c>
      <c r="B193" s="6" t="s">
        <v>327</v>
      </c>
      <c r="C193" s="12" t="s">
        <v>187</v>
      </c>
      <c r="D193" s="57">
        <f>'Obra Civil'!D193-'B11'!I186</f>
        <v>0</v>
      </c>
      <c r="E193" s="29">
        <f t="shared" si="155"/>
        <v>115.66099999999999</v>
      </c>
      <c r="F193" s="29">
        <f t="shared" si="156"/>
        <v>49.569000000000003</v>
      </c>
      <c r="G193" s="23">
        <v>165.23</v>
      </c>
      <c r="H193" s="29">
        <f t="shared" si="157"/>
        <v>0</v>
      </c>
      <c r="I193" s="29">
        <f t="shared" si="158"/>
        <v>0</v>
      </c>
      <c r="J193" s="23">
        <f t="shared" si="159"/>
        <v>0</v>
      </c>
      <c r="K193" s="36"/>
      <c r="L193" s="47"/>
    </row>
    <row r="194" spans="1:12" s="5" customFormat="1" ht="12.75" customHeight="1">
      <c r="A194" s="12" t="s">
        <v>328</v>
      </c>
      <c r="B194" s="6" t="s">
        <v>329</v>
      </c>
      <c r="C194" s="12" t="s">
        <v>187</v>
      </c>
      <c r="D194" s="57">
        <f>'Obra Civil'!D194-'B11'!I187</f>
        <v>4</v>
      </c>
      <c r="E194" s="29">
        <f t="shared" si="155"/>
        <v>76.992999999999995</v>
      </c>
      <c r="F194" s="29">
        <f t="shared" si="156"/>
        <v>32.997</v>
      </c>
      <c r="G194" s="23">
        <v>109.99</v>
      </c>
      <c r="H194" s="29">
        <f t="shared" si="157"/>
        <v>307.97199999999998</v>
      </c>
      <c r="I194" s="29">
        <f t="shared" si="158"/>
        <v>131.988</v>
      </c>
      <c r="J194" s="23">
        <f t="shared" si="159"/>
        <v>439.96</v>
      </c>
      <c r="K194" s="36"/>
      <c r="L194" s="47"/>
    </row>
    <row r="195" spans="1:12" s="5" customFormat="1" ht="12.75" customHeight="1">
      <c r="A195" s="12" t="s">
        <v>330</v>
      </c>
      <c r="B195" s="6" t="s">
        <v>331</v>
      </c>
      <c r="C195" s="12" t="s">
        <v>187</v>
      </c>
      <c r="D195" s="57">
        <f>'Obra Civil'!D195-'B11'!I188</f>
        <v>13</v>
      </c>
      <c r="E195" s="29">
        <f t="shared" si="155"/>
        <v>34.866999999999997</v>
      </c>
      <c r="F195" s="29">
        <f t="shared" si="156"/>
        <v>14.943000000000005</v>
      </c>
      <c r="G195" s="23">
        <v>49.81</v>
      </c>
      <c r="H195" s="29">
        <f t="shared" si="157"/>
        <v>453.27099999999996</v>
      </c>
      <c r="I195" s="29">
        <f t="shared" si="158"/>
        <v>194.25900000000007</v>
      </c>
      <c r="J195" s="23">
        <f t="shared" si="159"/>
        <v>647.53</v>
      </c>
      <c r="K195" s="36"/>
      <c r="L195" s="47"/>
    </row>
    <row r="196" spans="1:12" s="5" customFormat="1">
      <c r="A196" s="12" t="s">
        <v>332</v>
      </c>
      <c r="B196" s="6" t="s">
        <v>333</v>
      </c>
      <c r="C196" s="12" t="s">
        <v>187</v>
      </c>
      <c r="D196" s="57">
        <f>'Obra Civil'!D196-'B11'!I189</f>
        <v>6</v>
      </c>
      <c r="E196" s="29">
        <f t="shared" si="155"/>
        <v>45.765999999999991</v>
      </c>
      <c r="F196" s="29">
        <f t="shared" si="156"/>
        <v>19.614000000000004</v>
      </c>
      <c r="G196" s="23">
        <v>65.38</v>
      </c>
      <c r="H196" s="29">
        <f t="shared" si="157"/>
        <v>274.59599999999995</v>
      </c>
      <c r="I196" s="29">
        <f t="shared" si="158"/>
        <v>117.68400000000003</v>
      </c>
      <c r="J196" s="23">
        <f t="shared" si="159"/>
        <v>392.28</v>
      </c>
      <c r="K196" s="36">
        <v>46.88</v>
      </c>
      <c r="L196" s="47"/>
    </row>
    <row r="197" spans="1:12" s="5" customFormat="1">
      <c r="A197" s="12" t="s">
        <v>334</v>
      </c>
      <c r="B197" s="6" t="s">
        <v>335</v>
      </c>
      <c r="C197" s="12" t="s">
        <v>122</v>
      </c>
      <c r="D197" s="57">
        <f>'Obra Civil'!D197-'B11'!I190</f>
        <v>0</v>
      </c>
      <c r="E197" s="29">
        <f t="shared" si="155"/>
        <v>1.708</v>
      </c>
      <c r="F197" s="29">
        <f t="shared" si="156"/>
        <v>0.73199999999999998</v>
      </c>
      <c r="G197" s="23">
        <v>2.44</v>
      </c>
      <c r="H197" s="29">
        <f t="shared" si="157"/>
        <v>0</v>
      </c>
      <c r="I197" s="29">
        <f t="shared" si="158"/>
        <v>0</v>
      </c>
      <c r="J197" s="23">
        <f t="shared" si="159"/>
        <v>0</v>
      </c>
      <c r="K197" s="36"/>
      <c r="L197" s="47"/>
    </row>
    <row r="198" spans="1:12" s="5" customFormat="1">
      <c r="A198" s="12" t="s">
        <v>336</v>
      </c>
      <c r="B198" s="6" t="s">
        <v>337</v>
      </c>
      <c r="C198" s="12" t="s">
        <v>122</v>
      </c>
      <c r="D198" s="57">
        <f>'Obra Civil'!D198-'B11'!I191</f>
        <v>0</v>
      </c>
      <c r="E198" s="29">
        <f t="shared" si="155"/>
        <v>5.7119999999999997</v>
      </c>
      <c r="F198" s="29">
        <f t="shared" si="156"/>
        <v>2.4480000000000004</v>
      </c>
      <c r="G198" s="23">
        <v>8.16</v>
      </c>
      <c r="H198" s="29">
        <f t="shared" si="157"/>
        <v>0</v>
      </c>
      <c r="I198" s="29">
        <f t="shared" si="158"/>
        <v>0</v>
      </c>
      <c r="J198" s="23">
        <f t="shared" si="159"/>
        <v>0</v>
      </c>
      <c r="K198" s="36"/>
      <c r="L198" s="47"/>
    </row>
    <row r="199" spans="1:12" s="5" customFormat="1">
      <c r="A199" s="12" t="s">
        <v>338</v>
      </c>
      <c r="B199" s="6" t="s">
        <v>339</v>
      </c>
      <c r="C199" s="12" t="s">
        <v>122</v>
      </c>
      <c r="D199" s="57">
        <f>'Obra Civil'!D199-'B11'!I192</f>
        <v>0</v>
      </c>
      <c r="E199" s="29">
        <f t="shared" si="155"/>
        <v>16.288999999999998</v>
      </c>
      <c r="F199" s="29">
        <f t="shared" si="156"/>
        <v>6.9810000000000016</v>
      </c>
      <c r="G199" s="23">
        <v>23.27</v>
      </c>
      <c r="H199" s="29">
        <f t="shared" si="157"/>
        <v>0</v>
      </c>
      <c r="I199" s="29">
        <f t="shared" si="158"/>
        <v>0</v>
      </c>
      <c r="J199" s="23">
        <f t="shared" si="159"/>
        <v>0</v>
      </c>
      <c r="K199" s="36"/>
      <c r="L199" s="47"/>
    </row>
    <row r="200" spans="1:12" s="5" customFormat="1" ht="12.75" customHeight="1">
      <c r="A200" s="12" t="s">
        <v>340</v>
      </c>
      <c r="B200" s="6" t="s">
        <v>341</v>
      </c>
      <c r="C200" s="12" t="s">
        <v>187</v>
      </c>
      <c r="D200" s="57">
        <f>'Obra Civil'!D200-'B11'!I193</f>
        <v>15</v>
      </c>
      <c r="E200" s="29">
        <f t="shared" si="155"/>
        <v>64.378999999999991</v>
      </c>
      <c r="F200" s="29">
        <f t="shared" si="156"/>
        <v>27.591000000000008</v>
      </c>
      <c r="G200" s="23">
        <v>91.97</v>
      </c>
      <c r="H200" s="29">
        <f t="shared" si="157"/>
        <v>965.68499999999983</v>
      </c>
      <c r="I200" s="29">
        <f t="shared" si="158"/>
        <v>413.86500000000012</v>
      </c>
      <c r="J200" s="23">
        <f t="shared" si="159"/>
        <v>1379.55</v>
      </c>
      <c r="K200" s="36"/>
      <c r="L200" s="47"/>
    </row>
    <row r="201" spans="1:12" s="5" customFormat="1" ht="12.75" customHeight="1">
      <c r="A201" s="12" t="s">
        <v>342</v>
      </c>
      <c r="B201" s="17" t="s">
        <v>343</v>
      </c>
      <c r="C201" s="12" t="s">
        <v>187</v>
      </c>
      <c r="D201" s="57">
        <f>'Obra Civil'!D201-'B11'!I194</f>
        <v>1</v>
      </c>
      <c r="E201" s="29">
        <f t="shared" si="155"/>
        <v>54.844999999999992</v>
      </c>
      <c r="F201" s="29">
        <f t="shared" si="156"/>
        <v>23.505000000000003</v>
      </c>
      <c r="G201" s="23">
        <v>78.349999999999994</v>
      </c>
      <c r="H201" s="29">
        <f t="shared" si="157"/>
        <v>54.844999999999992</v>
      </c>
      <c r="I201" s="29">
        <f t="shared" si="158"/>
        <v>23.505000000000003</v>
      </c>
      <c r="J201" s="23">
        <f t="shared" si="159"/>
        <v>78.349999999999994</v>
      </c>
      <c r="K201" s="36">
        <v>91.88</v>
      </c>
      <c r="L201" s="47"/>
    </row>
    <row r="202" spans="1:12" s="5" customFormat="1" ht="12.75" customHeight="1">
      <c r="A202" s="12" t="s">
        <v>344</v>
      </c>
      <c r="B202" s="17" t="s">
        <v>630</v>
      </c>
      <c r="C202" s="12" t="s">
        <v>187</v>
      </c>
      <c r="D202" s="57">
        <f>'Obra Civil'!D202-'B11'!I195</f>
        <v>0</v>
      </c>
      <c r="E202" s="29">
        <f t="shared" si="155"/>
        <v>1171.9749999999999</v>
      </c>
      <c r="F202" s="29">
        <f t="shared" si="156"/>
        <v>502.27500000000009</v>
      </c>
      <c r="G202" s="23">
        <v>1674.25</v>
      </c>
      <c r="H202" s="29">
        <f t="shared" si="157"/>
        <v>0</v>
      </c>
      <c r="I202" s="29">
        <f t="shared" si="158"/>
        <v>0</v>
      </c>
      <c r="J202" s="23">
        <f t="shared" si="159"/>
        <v>0</v>
      </c>
      <c r="K202" s="36"/>
      <c r="L202" s="47"/>
    </row>
    <row r="203" spans="1:12" s="5" customFormat="1" ht="12.75" customHeight="1">
      <c r="A203" s="12" t="s">
        <v>345</v>
      </c>
      <c r="B203" s="17" t="s">
        <v>631</v>
      </c>
      <c r="C203" s="12" t="s">
        <v>187</v>
      </c>
      <c r="D203" s="57">
        <f>'Obra Civil'!D203-'B11'!I196</f>
        <v>1</v>
      </c>
      <c r="E203" s="29">
        <f t="shared" si="155"/>
        <v>13.545</v>
      </c>
      <c r="F203" s="29">
        <f t="shared" si="156"/>
        <v>5.8050000000000015</v>
      </c>
      <c r="G203" s="23">
        <v>19.350000000000001</v>
      </c>
      <c r="H203" s="29">
        <f t="shared" si="157"/>
        <v>13.545</v>
      </c>
      <c r="I203" s="29">
        <f t="shared" si="158"/>
        <v>5.8050000000000015</v>
      </c>
      <c r="J203" s="23">
        <f t="shared" si="159"/>
        <v>19.350000000000001</v>
      </c>
      <c r="K203" s="36">
        <v>166.88</v>
      </c>
      <c r="L203" s="47"/>
    </row>
    <row r="204" spans="1:12" s="5" customFormat="1" ht="12.75" customHeight="1">
      <c r="A204" s="12" t="s">
        <v>346</v>
      </c>
      <c r="B204" s="17" t="s">
        <v>347</v>
      </c>
      <c r="C204" s="12" t="s">
        <v>122</v>
      </c>
      <c r="D204" s="57">
        <f>'Obra Civil'!D204-'B11'!I197</f>
        <v>0</v>
      </c>
      <c r="E204" s="29">
        <f t="shared" si="155"/>
        <v>3.1849999999999996</v>
      </c>
      <c r="F204" s="29">
        <f t="shared" si="156"/>
        <v>1.3650000000000002</v>
      </c>
      <c r="G204" s="23">
        <v>4.55</v>
      </c>
      <c r="H204" s="29">
        <f t="shared" si="157"/>
        <v>0</v>
      </c>
      <c r="I204" s="29">
        <f t="shared" si="158"/>
        <v>0</v>
      </c>
      <c r="J204" s="23">
        <f t="shared" si="159"/>
        <v>0</v>
      </c>
      <c r="K204" s="36">
        <v>31.94</v>
      </c>
      <c r="L204" s="47"/>
    </row>
    <row r="205" spans="1:12" s="5" customFormat="1" ht="12.75" customHeight="1">
      <c r="A205" s="12" t="s">
        <v>348</v>
      </c>
      <c r="B205" s="17" t="s">
        <v>349</v>
      </c>
      <c r="C205" s="12" t="s">
        <v>187</v>
      </c>
      <c r="D205" s="57">
        <f>'Obra Civil'!D205-'B11'!I198</f>
        <v>1</v>
      </c>
      <c r="E205" s="29">
        <f t="shared" si="155"/>
        <v>33.215000000000003</v>
      </c>
      <c r="F205" s="29">
        <f t="shared" si="156"/>
        <v>14.234999999999999</v>
      </c>
      <c r="G205" s="23">
        <v>47.45</v>
      </c>
      <c r="H205" s="29">
        <f t="shared" si="157"/>
        <v>33.215000000000003</v>
      </c>
      <c r="I205" s="29">
        <f t="shared" si="158"/>
        <v>14.234999999999999</v>
      </c>
      <c r="J205" s="23">
        <f t="shared" si="159"/>
        <v>47.45</v>
      </c>
      <c r="K205" s="36"/>
      <c r="L205" s="47"/>
    </row>
    <row r="206" spans="1:12" s="5" customFormat="1" ht="12.75" customHeight="1">
      <c r="A206" s="12" t="s">
        <v>350</v>
      </c>
      <c r="B206" s="17" t="s">
        <v>351</v>
      </c>
      <c r="C206" s="12" t="s">
        <v>187</v>
      </c>
      <c r="D206" s="57">
        <f>'Obra Civil'!D206-'B11'!I199</f>
        <v>0</v>
      </c>
      <c r="E206" s="29">
        <f t="shared" si="155"/>
        <v>48.271999999999991</v>
      </c>
      <c r="F206" s="29">
        <f t="shared" si="156"/>
        <v>20.688000000000002</v>
      </c>
      <c r="G206" s="23">
        <v>68.959999999999994</v>
      </c>
      <c r="H206" s="29">
        <f t="shared" si="157"/>
        <v>0</v>
      </c>
      <c r="I206" s="29">
        <f t="shared" si="158"/>
        <v>0</v>
      </c>
      <c r="J206" s="23">
        <f t="shared" si="159"/>
        <v>0</v>
      </c>
      <c r="K206" s="36"/>
      <c r="L206" s="47"/>
    </row>
    <row r="207" spans="1:12" s="5" customFormat="1" ht="12.75" customHeight="1">
      <c r="A207" s="12" t="s">
        <v>352</v>
      </c>
      <c r="B207" s="17" t="s">
        <v>353</v>
      </c>
      <c r="C207" s="12" t="s">
        <v>187</v>
      </c>
      <c r="D207" s="57">
        <f>'Obra Civil'!D207-'B11'!I200</f>
        <v>0</v>
      </c>
      <c r="E207" s="29">
        <f t="shared" si="155"/>
        <v>165.12299999999999</v>
      </c>
      <c r="F207" s="29">
        <f t="shared" si="156"/>
        <v>70.766999999999996</v>
      </c>
      <c r="G207" s="23">
        <v>235.89</v>
      </c>
      <c r="H207" s="29">
        <f t="shared" si="157"/>
        <v>0</v>
      </c>
      <c r="I207" s="29">
        <f t="shared" si="158"/>
        <v>0</v>
      </c>
      <c r="J207" s="23">
        <f t="shared" si="159"/>
        <v>0</v>
      </c>
      <c r="K207" s="36"/>
      <c r="L207" s="47"/>
    </row>
    <row r="208" spans="1:12" s="5" customFormat="1">
      <c r="A208" s="12" t="s">
        <v>354</v>
      </c>
      <c r="B208" s="17" t="s">
        <v>355</v>
      </c>
      <c r="C208" s="12" t="s">
        <v>187</v>
      </c>
      <c r="D208" s="57">
        <f>'Obra Civil'!D208-'B11'!I201</f>
        <v>9</v>
      </c>
      <c r="E208" s="29">
        <f t="shared" si="155"/>
        <v>56.447999999999993</v>
      </c>
      <c r="F208" s="29">
        <f t="shared" si="156"/>
        <v>24.192000000000007</v>
      </c>
      <c r="G208" s="23">
        <v>80.64</v>
      </c>
      <c r="H208" s="29">
        <f t="shared" si="157"/>
        <v>508.03199999999993</v>
      </c>
      <c r="I208" s="29">
        <f t="shared" si="158"/>
        <v>217.72800000000007</v>
      </c>
      <c r="J208" s="23">
        <f t="shared" si="159"/>
        <v>725.76</v>
      </c>
      <c r="K208" s="36"/>
      <c r="L208" s="47"/>
    </row>
    <row r="209" spans="1:12" s="5" customFormat="1" ht="12.75" customHeight="1">
      <c r="A209" s="12" t="s">
        <v>632</v>
      </c>
      <c r="B209" s="17" t="s">
        <v>593</v>
      </c>
      <c r="C209" s="12" t="s">
        <v>187</v>
      </c>
      <c r="D209" s="57">
        <f>'Obra Civil'!D209-'B11'!I202</f>
        <v>2</v>
      </c>
      <c r="E209" s="29">
        <f t="shared" si="155"/>
        <v>132.46099999999998</v>
      </c>
      <c r="F209" s="29">
        <f t="shared" si="156"/>
        <v>56.769000000000005</v>
      </c>
      <c r="G209" s="23">
        <v>189.23</v>
      </c>
      <c r="H209" s="29">
        <f t="shared" si="157"/>
        <v>264.92199999999997</v>
      </c>
      <c r="I209" s="29">
        <f t="shared" si="158"/>
        <v>113.53800000000001</v>
      </c>
      <c r="J209" s="23">
        <f t="shared" si="159"/>
        <v>378.46</v>
      </c>
      <c r="K209" s="36"/>
      <c r="L209" s="47"/>
    </row>
    <row r="210" spans="1:12" s="5" customFormat="1" ht="12.75" customHeight="1">
      <c r="A210" s="15" t="s">
        <v>356</v>
      </c>
      <c r="B210" s="60" t="s">
        <v>357</v>
      </c>
      <c r="C210" s="17"/>
      <c r="D210" s="17"/>
      <c r="E210" s="29"/>
      <c r="F210" s="29"/>
      <c r="G210" s="23"/>
      <c r="H210" s="24">
        <f>SUM(H211:H213)</f>
        <v>0</v>
      </c>
      <c r="I210" s="24">
        <f t="shared" ref="I210:J210" si="160">SUM(I211:I213)</f>
        <v>0</v>
      </c>
      <c r="J210" s="24">
        <f t="shared" si="160"/>
        <v>0</v>
      </c>
      <c r="K210" s="36">
        <v>1846.79</v>
      </c>
      <c r="L210" s="47"/>
    </row>
    <row r="211" spans="1:12" s="5" customFormat="1">
      <c r="A211" s="12" t="s">
        <v>358</v>
      </c>
      <c r="B211" s="17" t="s">
        <v>359</v>
      </c>
      <c r="C211" s="12" t="s">
        <v>122</v>
      </c>
      <c r="D211" s="57">
        <f>'Obra Civil'!D211-'B11'!I204</f>
        <v>0</v>
      </c>
      <c r="E211" s="29">
        <f t="shared" ref="E211:E213" si="161">G211*70%</f>
        <v>23.568999999999999</v>
      </c>
      <c r="F211" s="29">
        <f t="shared" ref="F211:F213" si="162">G211-E211</f>
        <v>10.101000000000003</v>
      </c>
      <c r="G211" s="23">
        <v>33.67</v>
      </c>
      <c r="H211" s="29">
        <f t="shared" ref="H211:H213" si="163">D211*E211</f>
        <v>0</v>
      </c>
      <c r="I211" s="29">
        <f t="shared" ref="I211:I213" si="164">D211*F211</f>
        <v>0</v>
      </c>
      <c r="J211" s="23">
        <f t="shared" ref="J211:J213" si="165">H211+I211</f>
        <v>0</v>
      </c>
      <c r="K211" s="36">
        <v>249.38</v>
      </c>
      <c r="L211" s="47"/>
    </row>
    <row r="212" spans="1:12" s="5" customFormat="1">
      <c r="A212" s="12" t="s">
        <v>360</v>
      </c>
      <c r="B212" s="17" t="s">
        <v>361</v>
      </c>
      <c r="C212" s="12" t="s">
        <v>122</v>
      </c>
      <c r="D212" s="57">
        <f>'Obra Civil'!D212-'B11'!I205</f>
        <v>0</v>
      </c>
      <c r="E212" s="29">
        <f t="shared" si="161"/>
        <v>21.328999999999997</v>
      </c>
      <c r="F212" s="29">
        <f t="shared" si="162"/>
        <v>9.1410000000000018</v>
      </c>
      <c r="G212" s="23">
        <v>30.47</v>
      </c>
      <c r="H212" s="29">
        <f t="shared" si="163"/>
        <v>0</v>
      </c>
      <c r="I212" s="29">
        <f t="shared" si="164"/>
        <v>0</v>
      </c>
      <c r="J212" s="23">
        <f t="shared" si="165"/>
        <v>0</v>
      </c>
      <c r="K212" s="36"/>
      <c r="L212" s="47"/>
    </row>
    <row r="213" spans="1:12" s="5" customFormat="1" ht="12.75" customHeight="1">
      <c r="A213" s="12" t="s">
        <v>362</v>
      </c>
      <c r="B213" s="17" t="s">
        <v>363</v>
      </c>
      <c r="C213" s="12" t="s">
        <v>187</v>
      </c>
      <c r="D213" s="57">
        <f>'Obra Civil'!D213-'B11'!I206</f>
        <v>0</v>
      </c>
      <c r="E213" s="29">
        <f t="shared" si="161"/>
        <v>2.786</v>
      </c>
      <c r="F213" s="29">
        <f t="shared" si="162"/>
        <v>1.194</v>
      </c>
      <c r="G213" s="23">
        <v>3.98</v>
      </c>
      <c r="H213" s="29">
        <f t="shared" si="163"/>
        <v>0</v>
      </c>
      <c r="I213" s="29">
        <f t="shared" si="164"/>
        <v>0</v>
      </c>
      <c r="J213" s="23">
        <f t="shared" si="165"/>
        <v>0</v>
      </c>
      <c r="K213" s="36"/>
      <c r="L213" s="47"/>
    </row>
    <row r="214" spans="1:12" s="5" customFormat="1" ht="12.75" customHeight="1">
      <c r="A214" s="15" t="s">
        <v>364</v>
      </c>
      <c r="B214" s="60" t="s">
        <v>365</v>
      </c>
      <c r="C214" s="17"/>
      <c r="D214" s="17"/>
      <c r="E214" s="29"/>
      <c r="F214" s="29"/>
      <c r="G214" s="23"/>
      <c r="H214" s="24">
        <f>H215+H219</f>
        <v>643.02699999999993</v>
      </c>
      <c r="I214" s="24">
        <f t="shared" ref="I214:J214" si="166">I215+I219</f>
        <v>275.58300000000003</v>
      </c>
      <c r="J214" s="24">
        <f t="shared" si="166"/>
        <v>918.61</v>
      </c>
      <c r="K214" s="36">
        <v>791.78</v>
      </c>
      <c r="L214" s="47"/>
    </row>
    <row r="215" spans="1:12" s="5" customFormat="1" ht="13.5" customHeight="1">
      <c r="A215" s="15" t="s">
        <v>366</v>
      </c>
      <c r="B215" s="60" t="s">
        <v>367</v>
      </c>
      <c r="C215" s="17"/>
      <c r="D215" s="17"/>
      <c r="E215" s="29"/>
      <c r="F215" s="29"/>
      <c r="G215" s="23"/>
      <c r="H215" s="24">
        <f>SUM(H216:H218)</f>
        <v>0</v>
      </c>
      <c r="I215" s="24">
        <f t="shared" ref="I215:J215" si="167">SUM(I216:I218)</f>
        <v>0</v>
      </c>
      <c r="J215" s="24">
        <f t="shared" si="167"/>
        <v>0</v>
      </c>
      <c r="K215" s="36"/>
      <c r="L215" s="47"/>
    </row>
    <row r="216" spans="1:12" s="5" customFormat="1" ht="25.5">
      <c r="A216" s="12" t="s">
        <v>368</v>
      </c>
      <c r="B216" s="6" t="s">
        <v>369</v>
      </c>
      <c r="C216" s="12" t="s">
        <v>122</v>
      </c>
      <c r="D216" s="64">
        <f>'Obra Civil'!D216-'B11'!I209</f>
        <v>0</v>
      </c>
      <c r="E216" s="29">
        <f t="shared" ref="E216:E218" si="168">G216*70%</f>
        <v>11.738999999999999</v>
      </c>
      <c r="F216" s="29">
        <f t="shared" ref="F216:F218" si="169">G216-E216</f>
        <v>5.0310000000000006</v>
      </c>
      <c r="G216" s="23">
        <v>16.77</v>
      </c>
      <c r="H216" s="29">
        <f t="shared" ref="H216:H218" si="170">D216*E216</f>
        <v>0</v>
      </c>
      <c r="I216" s="29">
        <f t="shared" ref="I216:I218" si="171">D216*F216</f>
        <v>0</v>
      </c>
      <c r="J216" s="23">
        <f t="shared" ref="J216:J218" si="172">H216+I216</f>
        <v>0</v>
      </c>
      <c r="K216" s="36"/>
      <c r="L216" s="47"/>
    </row>
    <row r="217" spans="1:12" s="5" customFormat="1" ht="25.5">
      <c r="A217" s="12" t="s">
        <v>370</v>
      </c>
      <c r="B217" s="6" t="s">
        <v>371</v>
      </c>
      <c r="C217" s="12" t="s">
        <v>122</v>
      </c>
      <c r="D217" s="64">
        <f>'Obra Civil'!D217-'B11'!I210</f>
        <v>0</v>
      </c>
      <c r="E217" s="29">
        <f t="shared" si="168"/>
        <v>15.932</v>
      </c>
      <c r="F217" s="29">
        <f t="shared" si="169"/>
        <v>6.8280000000000012</v>
      </c>
      <c r="G217" s="23">
        <v>22.76</v>
      </c>
      <c r="H217" s="29">
        <f t="shared" si="170"/>
        <v>0</v>
      </c>
      <c r="I217" s="29">
        <f t="shared" si="171"/>
        <v>0</v>
      </c>
      <c r="J217" s="23">
        <f t="shared" si="172"/>
        <v>0</v>
      </c>
      <c r="K217" s="36"/>
      <c r="L217" s="47"/>
    </row>
    <row r="218" spans="1:12" s="5" customFormat="1" ht="25.5">
      <c r="A218" s="12" t="s">
        <v>372</v>
      </c>
      <c r="B218" s="6" t="s">
        <v>373</v>
      </c>
      <c r="C218" s="12" t="s">
        <v>122</v>
      </c>
      <c r="D218" s="64">
        <f>'Obra Civil'!D218-'B11'!I211</f>
        <v>0</v>
      </c>
      <c r="E218" s="29">
        <f t="shared" si="168"/>
        <v>27.985999999999997</v>
      </c>
      <c r="F218" s="29">
        <f t="shared" si="169"/>
        <v>11.994</v>
      </c>
      <c r="G218" s="23">
        <v>39.979999999999997</v>
      </c>
      <c r="H218" s="29">
        <f t="shared" si="170"/>
        <v>0</v>
      </c>
      <c r="I218" s="29">
        <f t="shared" si="171"/>
        <v>0</v>
      </c>
      <c r="J218" s="23">
        <f t="shared" si="172"/>
        <v>0</v>
      </c>
      <c r="K218" s="36"/>
      <c r="L218" s="47"/>
    </row>
    <row r="219" spans="1:12" s="5" customFormat="1">
      <c r="A219" s="15" t="s">
        <v>374</v>
      </c>
      <c r="B219" s="60" t="s">
        <v>375</v>
      </c>
      <c r="C219" s="17"/>
      <c r="D219" s="17"/>
      <c r="E219" s="29"/>
      <c r="F219" s="29"/>
      <c r="G219" s="23"/>
      <c r="H219" s="24">
        <f>SUM(H220:H228)</f>
        <v>643.02699999999993</v>
      </c>
      <c r="I219" s="24">
        <f t="shared" ref="I219:J219" si="173">SUM(I220:I228)</f>
        <v>275.58300000000003</v>
      </c>
      <c r="J219" s="24">
        <f t="shared" si="173"/>
        <v>918.61</v>
      </c>
      <c r="K219" s="36"/>
      <c r="L219" s="47"/>
    </row>
    <row r="220" spans="1:12" s="5" customFormat="1">
      <c r="A220" s="12" t="s">
        <v>376</v>
      </c>
      <c r="B220" s="56" t="s">
        <v>377</v>
      </c>
      <c r="C220" s="12" t="s">
        <v>187</v>
      </c>
      <c r="D220" s="65">
        <f>'Obra Civil'!D220-'B11'!I213</f>
        <v>7</v>
      </c>
      <c r="E220" s="29">
        <f t="shared" ref="E220:E228" si="174">G220*70%</f>
        <v>15.077999999999998</v>
      </c>
      <c r="F220" s="29">
        <f t="shared" ref="F220:F228" si="175">G220-E220</f>
        <v>6.4620000000000015</v>
      </c>
      <c r="G220" s="23">
        <v>21.54</v>
      </c>
      <c r="H220" s="29">
        <f t="shared" ref="H220:H228" si="176">D220*E220</f>
        <v>105.54599999999998</v>
      </c>
      <c r="I220" s="29">
        <f t="shared" ref="I220:I228" si="177">D220*F220</f>
        <v>45.234000000000009</v>
      </c>
      <c r="J220" s="23">
        <f t="shared" ref="J220:J228" si="178">H220+I220</f>
        <v>150.77999999999997</v>
      </c>
      <c r="K220" s="36"/>
      <c r="L220" s="47"/>
    </row>
    <row r="221" spans="1:12" s="5" customFormat="1">
      <c r="A221" s="12" t="s">
        <v>378</v>
      </c>
      <c r="B221" s="56" t="s">
        <v>379</v>
      </c>
      <c r="C221" s="13" t="s">
        <v>187</v>
      </c>
      <c r="D221" s="65">
        <f>'Obra Civil'!D221-'B11'!I214</f>
        <v>4</v>
      </c>
      <c r="E221" s="29">
        <f t="shared" si="174"/>
        <v>80.661000000000001</v>
      </c>
      <c r="F221" s="29">
        <f t="shared" si="175"/>
        <v>34.569000000000003</v>
      </c>
      <c r="G221" s="23">
        <v>115.23</v>
      </c>
      <c r="H221" s="29">
        <f t="shared" si="176"/>
        <v>322.64400000000001</v>
      </c>
      <c r="I221" s="29">
        <f t="shared" si="177"/>
        <v>138.27600000000001</v>
      </c>
      <c r="J221" s="23">
        <f t="shared" si="178"/>
        <v>460.92</v>
      </c>
      <c r="K221" s="36"/>
      <c r="L221" s="47"/>
    </row>
    <row r="222" spans="1:12" s="5" customFormat="1">
      <c r="A222" s="12" t="s">
        <v>380</v>
      </c>
      <c r="B222" s="56" t="s">
        <v>381</v>
      </c>
      <c r="C222" s="13" t="s">
        <v>187</v>
      </c>
      <c r="D222" s="65">
        <f>'Obra Civil'!D222-'B11'!I215</f>
        <v>4</v>
      </c>
      <c r="E222" s="29">
        <f t="shared" si="174"/>
        <v>18.577999999999999</v>
      </c>
      <c r="F222" s="29">
        <f t="shared" si="175"/>
        <v>7.9619999999999997</v>
      </c>
      <c r="G222" s="23">
        <v>26.54</v>
      </c>
      <c r="H222" s="29">
        <f t="shared" si="176"/>
        <v>74.311999999999998</v>
      </c>
      <c r="I222" s="29">
        <f t="shared" si="177"/>
        <v>31.847999999999999</v>
      </c>
      <c r="J222" s="23">
        <f t="shared" si="178"/>
        <v>106.16</v>
      </c>
      <c r="K222" s="36"/>
      <c r="L222" s="47"/>
    </row>
    <row r="223" spans="1:12" s="5" customFormat="1">
      <c r="A223" s="12" t="s">
        <v>382</v>
      </c>
      <c r="B223" s="56" t="s">
        <v>383</v>
      </c>
      <c r="C223" s="12" t="s">
        <v>187</v>
      </c>
      <c r="D223" s="65">
        <f>'Obra Civil'!D223-'B11'!I216</f>
        <v>0</v>
      </c>
      <c r="E223" s="29">
        <f t="shared" si="174"/>
        <v>68.99199999999999</v>
      </c>
      <c r="F223" s="29">
        <f t="shared" si="175"/>
        <v>29.568000000000012</v>
      </c>
      <c r="G223" s="23">
        <v>98.56</v>
      </c>
      <c r="H223" s="29">
        <f t="shared" si="176"/>
        <v>0</v>
      </c>
      <c r="I223" s="29">
        <f t="shared" si="177"/>
        <v>0</v>
      </c>
      <c r="J223" s="23">
        <f t="shared" si="178"/>
        <v>0</v>
      </c>
      <c r="K223" s="36"/>
      <c r="L223" s="47"/>
    </row>
    <row r="224" spans="1:12" s="5" customFormat="1">
      <c r="A224" s="12" t="s">
        <v>384</v>
      </c>
      <c r="B224" s="56" t="s">
        <v>385</v>
      </c>
      <c r="C224" s="12" t="s">
        <v>187</v>
      </c>
      <c r="D224" s="65">
        <f>'Obra Civil'!D224-'B11'!I217</f>
        <v>2</v>
      </c>
      <c r="E224" s="29">
        <f t="shared" si="174"/>
        <v>24.388000000000002</v>
      </c>
      <c r="F224" s="29">
        <f t="shared" si="175"/>
        <v>10.452000000000002</v>
      </c>
      <c r="G224" s="23">
        <v>34.840000000000003</v>
      </c>
      <c r="H224" s="29">
        <f t="shared" si="176"/>
        <v>48.776000000000003</v>
      </c>
      <c r="I224" s="29">
        <f t="shared" si="177"/>
        <v>20.904000000000003</v>
      </c>
      <c r="J224" s="23">
        <f t="shared" si="178"/>
        <v>69.680000000000007</v>
      </c>
      <c r="K224" s="36"/>
      <c r="L224" s="47"/>
    </row>
    <row r="225" spans="1:12" s="5" customFormat="1">
      <c r="A225" s="12" t="s">
        <v>386</v>
      </c>
      <c r="B225" s="56" t="s">
        <v>387</v>
      </c>
      <c r="C225" s="12" t="s">
        <v>187</v>
      </c>
      <c r="D225" s="65">
        <f>'Obra Civil'!D225-'B11'!I218</f>
        <v>0</v>
      </c>
      <c r="E225" s="29">
        <f t="shared" si="174"/>
        <v>62.58</v>
      </c>
      <c r="F225" s="29">
        <f t="shared" si="175"/>
        <v>26.820000000000007</v>
      </c>
      <c r="G225" s="23">
        <v>89.4</v>
      </c>
      <c r="H225" s="29">
        <f t="shared" si="176"/>
        <v>0</v>
      </c>
      <c r="I225" s="29">
        <f t="shared" si="177"/>
        <v>0</v>
      </c>
      <c r="J225" s="23">
        <f t="shared" si="178"/>
        <v>0</v>
      </c>
      <c r="K225" s="36"/>
      <c r="L225" s="47"/>
    </row>
    <row r="226" spans="1:12" s="5" customFormat="1">
      <c r="A226" s="12" t="s">
        <v>388</v>
      </c>
      <c r="B226" s="56" t="s">
        <v>389</v>
      </c>
      <c r="C226" s="12" t="s">
        <v>187</v>
      </c>
      <c r="D226" s="65">
        <f>'Obra Civil'!D226-'B11'!I219</f>
        <v>0</v>
      </c>
      <c r="E226" s="29">
        <f t="shared" si="174"/>
        <v>163.79999999999998</v>
      </c>
      <c r="F226" s="29">
        <f t="shared" si="175"/>
        <v>70.200000000000017</v>
      </c>
      <c r="G226" s="23">
        <v>234</v>
      </c>
      <c r="H226" s="29">
        <f t="shared" si="176"/>
        <v>0</v>
      </c>
      <c r="I226" s="29">
        <f t="shared" si="177"/>
        <v>0</v>
      </c>
      <c r="J226" s="23">
        <f t="shared" si="178"/>
        <v>0</v>
      </c>
      <c r="K226" s="36"/>
      <c r="L226" s="47"/>
    </row>
    <row r="227" spans="1:12" s="5" customFormat="1">
      <c r="A227" s="12" t="s">
        <v>390</v>
      </c>
      <c r="B227" s="56" t="s">
        <v>391</v>
      </c>
      <c r="C227" s="12" t="s">
        <v>187</v>
      </c>
      <c r="D227" s="65">
        <f>'Obra Civil'!D227-'B11'!I220</f>
        <v>1</v>
      </c>
      <c r="E227" s="29">
        <f t="shared" si="174"/>
        <v>17.584</v>
      </c>
      <c r="F227" s="29">
        <f t="shared" si="175"/>
        <v>7.5360000000000014</v>
      </c>
      <c r="G227" s="23">
        <v>25.12</v>
      </c>
      <c r="H227" s="29">
        <f t="shared" si="176"/>
        <v>17.584</v>
      </c>
      <c r="I227" s="29">
        <f t="shared" si="177"/>
        <v>7.5360000000000014</v>
      </c>
      <c r="J227" s="23">
        <f t="shared" si="178"/>
        <v>25.12</v>
      </c>
      <c r="K227" s="36"/>
      <c r="L227" s="47"/>
    </row>
    <row r="228" spans="1:12" s="5" customFormat="1" ht="12.75" customHeight="1">
      <c r="A228" s="12" t="s">
        <v>392</v>
      </c>
      <c r="B228" s="56" t="s">
        <v>393</v>
      </c>
      <c r="C228" s="22" t="s">
        <v>122</v>
      </c>
      <c r="D228" s="65">
        <f>'Obra Civil'!D228-'B11'!I221</f>
        <v>13</v>
      </c>
      <c r="E228" s="29">
        <f t="shared" si="174"/>
        <v>5.7050000000000001</v>
      </c>
      <c r="F228" s="29">
        <f t="shared" si="175"/>
        <v>2.4450000000000003</v>
      </c>
      <c r="G228" s="114">
        <v>8.15</v>
      </c>
      <c r="H228" s="29">
        <f t="shared" si="176"/>
        <v>74.165000000000006</v>
      </c>
      <c r="I228" s="29">
        <f t="shared" si="177"/>
        <v>31.785000000000004</v>
      </c>
      <c r="J228" s="23">
        <f t="shared" si="178"/>
        <v>105.95000000000002</v>
      </c>
      <c r="K228" s="36"/>
      <c r="L228" s="47"/>
    </row>
    <row r="229" spans="1:12" s="5" customFormat="1">
      <c r="A229" s="15"/>
      <c r="B229" s="60" t="s">
        <v>651</v>
      </c>
      <c r="C229" s="15"/>
      <c r="D229" s="90"/>
      <c r="E229" s="24"/>
      <c r="F229" s="24"/>
      <c r="G229" s="39"/>
      <c r="H229" s="24">
        <f>H188+H210+H214</f>
        <v>3814.0340000000001</v>
      </c>
      <c r="I229" s="24">
        <f t="shared" ref="I229:J229" si="179">I188+I210+I214</f>
        <v>1634.5860000000002</v>
      </c>
      <c r="J229" s="24">
        <f t="shared" si="179"/>
        <v>5448.619999999999</v>
      </c>
      <c r="K229" s="36"/>
      <c r="L229" s="47"/>
    </row>
    <row r="230" spans="1:12" s="5" customFormat="1" ht="12.75" customHeight="1">
      <c r="A230" s="77" t="s">
        <v>394</v>
      </c>
      <c r="B230" s="77" t="s">
        <v>633</v>
      </c>
      <c r="C230" s="77"/>
      <c r="D230" s="77"/>
      <c r="E230" s="95"/>
      <c r="F230" s="95"/>
      <c r="G230" s="94"/>
      <c r="H230" s="70"/>
      <c r="I230" s="70"/>
      <c r="J230" s="70"/>
      <c r="K230" s="36"/>
      <c r="L230" s="47"/>
    </row>
    <row r="231" spans="1:12" s="5" customFormat="1" ht="12.75" customHeight="1">
      <c r="A231" s="12" t="s">
        <v>395</v>
      </c>
      <c r="B231" s="6" t="s">
        <v>396</v>
      </c>
      <c r="C231" s="12" t="s">
        <v>187</v>
      </c>
      <c r="D231" s="57">
        <f>'Obra Civil'!D231-'B11'!I223</f>
        <v>15</v>
      </c>
      <c r="E231" s="29">
        <f t="shared" ref="E231:E255" si="180">G231*70%</f>
        <v>1.323</v>
      </c>
      <c r="F231" s="29">
        <f t="shared" ref="F231:F255" si="181">G231-E231</f>
        <v>0.56699999999999995</v>
      </c>
      <c r="G231" s="23">
        <v>1.89</v>
      </c>
      <c r="H231" s="29">
        <f t="shared" ref="H231:H255" si="182">D231*E231</f>
        <v>19.844999999999999</v>
      </c>
      <c r="I231" s="29">
        <f t="shared" ref="I231:I255" si="183">D231*F231</f>
        <v>8.504999999999999</v>
      </c>
      <c r="J231" s="23">
        <f t="shared" ref="J231:J255" si="184">H231+I231</f>
        <v>28.349999999999998</v>
      </c>
      <c r="K231" s="36"/>
      <c r="L231" s="47"/>
    </row>
    <row r="232" spans="1:12" s="5" customFormat="1" ht="12.75" customHeight="1">
      <c r="A232" s="12" t="s">
        <v>397</v>
      </c>
      <c r="B232" s="6" t="s">
        <v>634</v>
      </c>
      <c r="C232" s="12" t="s">
        <v>187</v>
      </c>
      <c r="D232" s="57">
        <f>'Obra Civil'!D232-'B11'!I224</f>
        <v>1</v>
      </c>
      <c r="E232" s="29">
        <f t="shared" si="180"/>
        <v>4.165</v>
      </c>
      <c r="F232" s="29">
        <f t="shared" si="181"/>
        <v>1.7850000000000001</v>
      </c>
      <c r="G232" s="23">
        <v>5.95</v>
      </c>
      <c r="H232" s="29">
        <f t="shared" si="182"/>
        <v>4.165</v>
      </c>
      <c r="I232" s="29">
        <f t="shared" si="183"/>
        <v>1.7850000000000001</v>
      </c>
      <c r="J232" s="23">
        <f t="shared" si="184"/>
        <v>5.95</v>
      </c>
      <c r="K232" s="36"/>
      <c r="L232" s="47"/>
    </row>
    <row r="233" spans="1:12" s="5" customFormat="1" ht="12.75" customHeight="1">
      <c r="A233" s="12" t="s">
        <v>398</v>
      </c>
      <c r="B233" s="6" t="s">
        <v>399</v>
      </c>
      <c r="C233" s="12" t="s">
        <v>187</v>
      </c>
      <c r="D233" s="57">
        <f>'Obra Civil'!D233-'B11'!I225</f>
        <v>0</v>
      </c>
      <c r="E233" s="29">
        <f t="shared" si="180"/>
        <v>12.894</v>
      </c>
      <c r="F233" s="29">
        <f t="shared" si="181"/>
        <v>5.5260000000000016</v>
      </c>
      <c r="G233" s="23">
        <v>18.420000000000002</v>
      </c>
      <c r="H233" s="29">
        <f t="shared" si="182"/>
        <v>0</v>
      </c>
      <c r="I233" s="29">
        <f t="shared" si="183"/>
        <v>0</v>
      </c>
      <c r="J233" s="23">
        <f t="shared" si="184"/>
        <v>0</v>
      </c>
      <c r="K233" s="36"/>
      <c r="L233" s="47"/>
    </row>
    <row r="234" spans="1:12" s="5" customFormat="1">
      <c r="A234" s="12" t="s">
        <v>400</v>
      </c>
      <c r="B234" s="6" t="s">
        <v>401</v>
      </c>
      <c r="C234" s="12" t="s">
        <v>187</v>
      </c>
      <c r="D234" s="57">
        <f>'Obra Civil'!D234-'B11'!I226</f>
        <v>0</v>
      </c>
      <c r="E234" s="29">
        <f t="shared" si="180"/>
        <v>14.048999999999999</v>
      </c>
      <c r="F234" s="29">
        <f t="shared" si="181"/>
        <v>6.0210000000000008</v>
      </c>
      <c r="G234" s="23">
        <v>20.07</v>
      </c>
      <c r="H234" s="29">
        <f t="shared" si="182"/>
        <v>0</v>
      </c>
      <c r="I234" s="29">
        <f t="shared" si="183"/>
        <v>0</v>
      </c>
      <c r="J234" s="23">
        <f t="shared" si="184"/>
        <v>0</v>
      </c>
      <c r="K234" s="36"/>
      <c r="L234" s="47"/>
    </row>
    <row r="235" spans="1:12" s="5" customFormat="1" ht="12.75" customHeight="1">
      <c r="A235" s="12" t="s">
        <v>402</v>
      </c>
      <c r="B235" s="6" t="s">
        <v>403</v>
      </c>
      <c r="C235" s="12" t="s">
        <v>187</v>
      </c>
      <c r="D235" s="57">
        <f>'Obra Civil'!D235-'B11'!I227</f>
        <v>0</v>
      </c>
      <c r="E235" s="29">
        <f t="shared" si="180"/>
        <v>0.80499999999999994</v>
      </c>
      <c r="F235" s="29">
        <f t="shared" si="181"/>
        <v>0.34499999999999997</v>
      </c>
      <c r="G235" s="23">
        <v>1.1499999999999999</v>
      </c>
      <c r="H235" s="29">
        <f t="shared" si="182"/>
        <v>0</v>
      </c>
      <c r="I235" s="29">
        <f t="shared" si="183"/>
        <v>0</v>
      </c>
      <c r="J235" s="23">
        <f t="shared" si="184"/>
        <v>0</v>
      </c>
      <c r="K235" s="36"/>
      <c r="L235" s="47"/>
    </row>
    <row r="236" spans="1:12" s="5" customFormat="1" ht="12.75" customHeight="1">
      <c r="A236" s="12" t="s">
        <v>404</v>
      </c>
      <c r="B236" s="6" t="s">
        <v>405</v>
      </c>
      <c r="C236" s="12" t="s">
        <v>187</v>
      </c>
      <c r="D236" s="57">
        <f>'Obra Civil'!D236-'B11'!I228</f>
        <v>0</v>
      </c>
      <c r="E236" s="29">
        <f t="shared" si="180"/>
        <v>7.5459999999999994</v>
      </c>
      <c r="F236" s="29">
        <f t="shared" si="181"/>
        <v>3.234</v>
      </c>
      <c r="G236" s="23">
        <v>10.78</v>
      </c>
      <c r="H236" s="29">
        <f t="shared" si="182"/>
        <v>0</v>
      </c>
      <c r="I236" s="29">
        <f t="shared" si="183"/>
        <v>0</v>
      </c>
      <c r="J236" s="23">
        <f t="shared" si="184"/>
        <v>0</v>
      </c>
      <c r="K236" s="36"/>
      <c r="L236" s="47"/>
    </row>
    <row r="237" spans="1:12" s="5" customFormat="1" ht="12.75" customHeight="1">
      <c r="A237" s="12" t="s">
        <v>406</v>
      </c>
      <c r="B237" s="6" t="s">
        <v>407</v>
      </c>
      <c r="C237" s="12" t="s">
        <v>187</v>
      </c>
      <c r="D237" s="57">
        <f>'Obra Civil'!D237-'B11'!I229</f>
        <v>0</v>
      </c>
      <c r="E237" s="29">
        <f t="shared" si="180"/>
        <v>17.478999999999999</v>
      </c>
      <c r="F237" s="29">
        <f t="shared" si="181"/>
        <v>7.4909999999999997</v>
      </c>
      <c r="G237" s="23">
        <v>24.97</v>
      </c>
      <c r="H237" s="29">
        <f t="shared" si="182"/>
        <v>0</v>
      </c>
      <c r="I237" s="29">
        <f t="shared" si="183"/>
        <v>0</v>
      </c>
      <c r="J237" s="23">
        <f t="shared" si="184"/>
        <v>0</v>
      </c>
      <c r="K237" s="36"/>
      <c r="L237" s="47"/>
    </row>
    <row r="238" spans="1:12" s="5" customFormat="1">
      <c r="A238" s="12" t="s">
        <v>408</v>
      </c>
      <c r="B238" s="6" t="s">
        <v>409</v>
      </c>
      <c r="C238" s="12" t="s">
        <v>187</v>
      </c>
      <c r="D238" s="57">
        <f>'Obra Civil'!D238-'B11'!I230</f>
        <v>0</v>
      </c>
      <c r="E238" s="29">
        <f t="shared" si="180"/>
        <v>12.894</v>
      </c>
      <c r="F238" s="29">
        <f t="shared" si="181"/>
        <v>5.5260000000000016</v>
      </c>
      <c r="G238" s="23">
        <v>18.420000000000002</v>
      </c>
      <c r="H238" s="29">
        <f t="shared" si="182"/>
        <v>0</v>
      </c>
      <c r="I238" s="29">
        <f t="shared" si="183"/>
        <v>0</v>
      </c>
      <c r="J238" s="23">
        <f t="shared" si="184"/>
        <v>0</v>
      </c>
      <c r="K238" s="36"/>
      <c r="L238" s="47"/>
    </row>
    <row r="239" spans="1:12" s="5" customFormat="1" ht="12.75" customHeight="1">
      <c r="A239" s="12" t="s">
        <v>410</v>
      </c>
      <c r="B239" s="6" t="s">
        <v>411</v>
      </c>
      <c r="C239" s="12" t="s">
        <v>187</v>
      </c>
      <c r="D239" s="57">
        <f>'Obra Civil'!D239-'B11'!I231</f>
        <v>2</v>
      </c>
      <c r="E239" s="29">
        <f t="shared" si="180"/>
        <v>4.3819999999999997</v>
      </c>
      <c r="F239" s="29">
        <f t="shared" si="181"/>
        <v>1.8780000000000001</v>
      </c>
      <c r="G239" s="23">
        <v>6.26</v>
      </c>
      <c r="H239" s="29">
        <f t="shared" si="182"/>
        <v>8.7639999999999993</v>
      </c>
      <c r="I239" s="29">
        <f t="shared" si="183"/>
        <v>3.7560000000000002</v>
      </c>
      <c r="J239" s="23">
        <f t="shared" si="184"/>
        <v>12.52</v>
      </c>
      <c r="K239" s="36"/>
      <c r="L239" s="47"/>
    </row>
    <row r="240" spans="1:12" s="5" customFormat="1" ht="12.75" customHeight="1">
      <c r="A240" s="12" t="s">
        <v>412</v>
      </c>
      <c r="B240" s="6" t="s">
        <v>413</v>
      </c>
      <c r="C240" s="12" t="s">
        <v>187</v>
      </c>
      <c r="D240" s="57">
        <f>'Obra Civil'!D240-'B11'!I232</f>
        <v>7</v>
      </c>
      <c r="E240" s="29">
        <f t="shared" si="180"/>
        <v>1.365</v>
      </c>
      <c r="F240" s="29">
        <f t="shared" si="181"/>
        <v>0.58499999999999996</v>
      </c>
      <c r="G240" s="23">
        <v>1.95</v>
      </c>
      <c r="H240" s="29">
        <f t="shared" si="182"/>
        <v>9.5549999999999997</v>
      </c>
      <c r="I240" s="29">
        <f t="shared" si="183"/>
        <v>4.0949999999999998</v>
      </c>
      <c r="J240" s="23">
        <f t="shared" si="184"/>
        <v>13.649999999999999</v>
      </c>
      <c r="K240" s="36"/>
      <c r="L240" s="47"/>
    </row>
    <row r="241" spans="1:12" s="5" customFormat="1" ht="12.75" customHeight="1">
      <c r="A241" s="12" t="s">
        <v>414</v>
      </c>
      <c r="B241" s="6" t="s">
        <v>415</v>
      </c>
      <c r="C241" s="12" t="s">
        <v>187</v>
      </c>
      <c r="D241" s="57">
        <f>'Obra Civil'!D241-'B11'!I233</f>
        <v>9</v>
      </c>
      <c r="E241" s="29">
        <f t="shared" si="180"/>
        <v>1.3089999999999999</v>
      </c>
      <c r="F241" s="29">
        <f t="shared" si="181"/>
        <v>0.56100000000000017</v>
      </c>
      <c r="G241" s="23">
        <v>1.87</v>
      </c>
      <c r="H241" s="29">
        <f t="shared" si="182"/>
        <v>11.780999999999999</v>
      </c>
      <c r="I241" s="29">
        <f t="shared" si="183"/>
        <v>5.0490000000000013</v>
      </c>
      <c r="J241" s="23">
        <f t="shared" si="184"/>
        <v>16.829999999999998</v>
      </c>
      <c r="K241" s="36"/>
      <c r="L241" s="47"/>
    </row>
    <row r="242" spans="1:12" s="5" customFormat="1">
      <c r="A242" s="12" t="s">
        <v>416</v>
      </c>
      <c r="B242" s="6" t="s">
        <v>417</v>
      </c>
      <c r="C242" s="12" t="s">
        <v>187</v>
      </c>
      <c r="D242" s="57">
        <f>'Obra Civil'!D242-'B11'!I234</f>
        <v>1</v>
      </c>
      <c r="E242" s="29">
        <f t="shared" si="180"/>
        <v>1.3719999999999999</v>
      </c>
      <c r="F242" s="29">
        <f t="shared" si="181"/>
        <v>0.58800000000000008</v>
      </c>
      <c r="G242" s="23">
        <v>1.96</v>
      </c>
      <c r="H242" s="29">
        <f t="shared" si="182"/>
        <v>1.3719999999999999</v>
      </c>
      <c r="I242" s="29">
        <f t="shared" si="183"/>
        <v>0.58800000000000008</v>
      </c>
      <c r="J242" s="23">
        <f t="shared" si="184"/>
        <v>1.96</v>
      </c>
      <c r="K242" s="36"/>
      <c r="L242" s="47"/>
    </row>
    <row r="243" spans="1:12" s="5" customFormat="1">
      <c r="A243" s="12" t="s">
        <v>418</v>
      </c>
      <c r="B243" s="6" t="s">
        <v>419</v>
      </c>
      <c r="C243" s="12" t="s">
        <v>122</v>
      </c>
      <c r="D243" s="57">
        <f>'Obra Civil'!D243-'B11'!I235</f>
        <v>13.119999999999997</v>
      </c>
      <c r="E243" s="29">
        <f t="shared" si="180"/>
        <v>5.7329999999999997</v>
      </c>
      <c r="F243" s="29">
        <f t="shared" si="181"/>
        <v>2.4569999999999999</v>
      </c>
      <c r="G243" s="23">
        <v>8.19</v>
      </c>
      <c r="H243" s="29">
        <f t="shared" si="182"/>
        <v>75.216959999999986</v>
      </c>
      <c r="I243" s="29">
        <f t="shared" si="183"/>
        <v>32.235839999999989</v>
      </c>
      <c r="J243" s="23">
        <f t="shared" si="184"/>
        <v>107.45279999999997</v>
      </c>
      <c r="K243" s="36"/>
      <c r="L243" s="47"/>
    </row>
    <row r="244" spans="1:12" s="5" customFormat="1">
      <c r="A244" s="12" t="s">
        <v>420</v>
      </c>
      <c r="B244" s="6" t="s">
        <v>421</v>
      </c>
      <c r="C244" s="12" t="s">
        <v>122</v>
      </c>
      <c r="D244" s="57">
        <f>'Obra Civil'!D244-'B11'!I236</f>
        <v>13.170000000000002</v>
      </c>
      <c r="E244" s="29">
        <f t="shared" si="180"/>
        <v>1.9739999999999998</v>
      </c>
      <c r="F244" s="29">
        <f t="shared" si="181"/>
        <v>0.84600000000000009</v>
      </c>
      <c r="G244" s="23">
        <v>2.82</v>
      </c>
      <c r="H244" s="29">
        <f t="shared" si="182"/>
        <v>25.997579999999999</v>
      </c>
      <c r="I244" s="29">
        <f t="shared" si="183"/>
        <v>11.141820000000003</v>
      </c>
      <c r="J244" s="23">
        <f t="shared" si="184"/>
        <v>37.139400000000002</v>
      </c>
      <c r="K244" s="36"/>
      <c r="L244" s="47"/>
    </row>
    <row r="245" spans="1:12" s="5" customFormat="1">
      <c r="A245" s="12" t="s">
        <v>422</v>
      </c>
      <c r="B245" s="6" t="s">
        <v>423</v>
      </c>
      <c r="C245" s="12" t="s">
        <v>122</v>
      </c>
      <c r="D245" s="57">
        <f>'Obra Civil'!D245-'B11'!I237</f>
        <v>0</v>
      </c>
      <c r="E245" s="29">
        <f t="shared" si="180"/>
        <v>3.7379999999999995</v>
      </c>
      <c r="F245" s="29">
        <f t="shared" si="181"/>
        <v>1.6020000000000003</v>
      </c>
      <c r="G245" s="23">
        <v>5.34</v>
      </c>
      <c r="H245" s="29">
        <f t="shared" si="182"/>
        <v>0</v>
      </c>
      <c r="I245" s="29">
        <f t="shared" si="183"/>
        <v>0</v>
      </c>
      <c r="J245" s="23">
        <f t="shared" si="184"/>
        <v>0</v>
      </c>
      <c r="K245" s="36"/>
      <c r="L245" s="47"/>
    </row>
    <row r="246" spans="1:12" s="5" customFormat="1">
      <c r="A246" s="12" t="s">
        <v>424</v>
      </c>
      <c r="B246" s="6" t="s">
        <v>425</v>
      </c>
      <c r="C246" s="12" t="s">
        <v>122</v>
      </c>
      <c r="D246" s="57">
        <f>'Obra Civil'!D246-'B11'!I238</f>
        <v>0</v>
      </c>
      <c r="E246" s="29">
        <f t="shared" si="180"/>
        <v>4.7319999999999993</v>
      </c>
      <c r="F246" s="29">
        <f t="shared" si="181"/>
        <v>2.0280000000000005</v>
      </c>
      <c r="G246" s="23">
        <v>6.76</v>
      </c>
      <c r="H246" s="29">
        <f t="shared" si="182"/>
        <v>0</v>
      </c>
      <c r="I246" s="29">
        <f t="shared" si="183"/>
        <v>0</v>
      </c>
      <c r="J246" s="23">
        <f t="shared" si="184"/>
        <v>0</v>
      </c>
      <c r="K246" s="36"/>
      <c r="L246" s="47"/>
    </row>
    <row r="247" spans="1:12" s="5" customFormat="1">
      <c r="A247" s="12" t="s">
        <v>426</v>
      </c>
      <c r="B247" s="6" t="s">
        <v>427</v>
      </c>
      <c r="C247" s="12" t="s">
        <v>122</v>
      </c>
      <c r="D247" s="57">
        <f>'Obra Civil'!D247-'B11'!I239</f>
        <v>0</v>
      </c>
      <c r="E247" s="29">
        <f t="shared" si="180"/>
        <v>13.909000000000001</v>
      </c>
      <c r="F247" s="29">
        <f t="shared" si="181"/>
        <v>5.9610000000000003</v>
      </c>
      <c r="G247" s="23">
        <v>19.87</v>
      </c>
      <c r="H247" s="29">
        <f t="shared" si="182"/>
        <v>0</v>
      </c>
      <c r="I247" s="29">
        <f t="shared" si="183"/>
        <v>0</v>
      </c>
      <c r="J247" s="23">
        <f t="shared" si="184"/>
        <v>0</v>
      </c>
      <c r="K247" s="36"/>
      <c r="L247" s="47"/>
    </row>
    <row r="248" spans="1:12" s="5" customFormat="1">
      <c r="A248" s="12" t="s">
        <v>428</v>
      </c>
      <c r="B248" s="6" t="s">
        <v>429</v>
      </c>
      <c r="C248" s="12" t="s">
        <v>122</v>
      </c>
      <c r="D248" s="57">
        <f>'Obra Civil'!D248-'B11'!I240</f>
        <v>0</v>
      </c>
      <c r="E248" s="29">
        <f t="shared" si="180"/>
        <v>2.5760000000000001</v>
      </c>
      <c r="F248" s="29">
        <f t="shared" si="181"/>
        <v>1.1040000000000001</v>
      </c>
      <c r="G248" s="23">
        <v>3.68</v>
      </c>
      <c r="H248" s="29">
        <f t="shared" si="182"/>
        <v>0</v>
      </c>
      <c r="I248" s="29">
        <f t="shared" si="183"/>
        <v>0</v>
      </c>
      <c r="J248" s="23">
        <f t="shared" si="184"/>
        <v>0</v>
      </c>
      <c r="K248" s="36"/>
      <c r="L248" s="47"/>
    </row>
    <row r="249" spans="1:12" s="5" customFormat="1">
      <c r="A249" s="12" t="s">
        <v>430</v>
      </c>
      <c r="B249" s="6" t="s">
        <v>431</v>
      </c>
      <c r="C249" s="12" t="s">
        <v>122</v>
      </c>
      <c r="D249" s="57">
        <f>'Obra Civil'!D249-'B11'!I241</f>
        <v>0</v>
      </c>
      <c r="E249" s="29">
        <f t="shared" si="180"/>
        <v>4.8719999999999999</v>
      </c>
      <c r="F249" s="29">
        <f t="shared" si="181"/>
        <v>2.0880000000000001</v>
      </c>
      <c r="G249" s="23">
        <v>6.96</v>
      </c>
      <c r="H249" s="29">
        <f t="shared" si="182"/>
        <v>0</v>
      </c>
      <c r="I249" s="29">
        <f t="shared" si="183"/>
        <v>0</v>
      </c>
      <c r="J249" s="23">
        <f t="shared" si="184"/>
        <v>0</v>
      </c>
      <c r="K249" s="36"/>
      <c r="L249" s="47"/>
    </row>
    <row r="250" spans="1:12" s="5" customFormat="1">
      <c r="A250" s="12" t="s">
        <v>432</v>
      </c>
      <c r="B250" s="6" t="s">
        <v>433</v>
      </c>
      <c r="C250" s="12" t="s">
        <v>122</v>
      </c>
      <c r="D250" s="57">
        <f>'Obra Civil'!D250-'B11'!I242</f>
        <v>0</v>
      </c>
      <c r="E250" s="29">
        <f t="shared" si="180"/>
        <v>6.1739999999999995</v>
      </c>
      <c r="F250" s="29">
        <f t="shared" si="181"/>
        <v>2.6460000000000008</v>
      </c>
      <c r="G250" s="23">
        <v>8.82</v>
      </c>
      <c r="H250" s="29">
        <f t="shared" si="182"/>
        <v>0</v>
      </c>
      <c r="I250" s="29">
        <f t="shared" si="183"/>
        <v>0</v>
      </c>
      <c r="J250" s="23">
        <f t="shared" si="184"/>
        <v>0</v>
      </c>
      <c r="K250" s="36"/>
      <c r="L250" s="47"/>
    </row>
    <row r="251" spans="1:12" s="5" customFormat="1" ht="25.5">
      <c r="A251" s="12" t="s">
        <v>434</v>
      </c>
      <c r="B251" s="6" t="s">
        <v>435</v>
      </c>
      <c r="C251" s="12" t="s">
        <v>187</v>
      </c>
      <c r="D251" s="57">
        <f>'Obra Civil'!D251-'B11'!I243</f>
        <v>2</v>
      </c>
      <c r="E251" s="29">
        <f t="shared" si="180"/>
        <v>249.2</v>
      </c>
      <c r="F251" s="29">
        <f t="shared" si="181"/>
        <v>106.80000000000001</v>
      </c>
      <c r="G251" s="23">
        <v>356</v>
      </c>
      <c r="H251" s="29">
        <f t="shared" si="182"/>
        <v>498.4</v>
      </c>
      <c r="I251" s="29">
        <f t="shared" si="183"/>
        <v>213.60000000000002</v>
      </c>
      <c r="J251" s="23">
        <f t="shared" si="184"/>
        <v>712</v>
      </c>
      <c r="K251" s="36"/>
      <c r="L251" s="47"/>
    </row>
    <row r="252" spans="1:12" s="5" customFormat="1" ht="12.75" customHeight="1">
      <c r="A252" s="12" t="s">
        <v>436</v>
      </c>
      <c r="B252" s="6" t="s">
        <v>437</v>
      </c>
      <c r="C252" s="12" t="s">
        <v>187</v>
      </c>
      <c r="D252" s="57">
        <f>'Obra Civil'!D252-'B11'!I244</f>
        <v>0</v>
      </c>
      <c r="E252" s="29">
        <f t="shared" si="180"/>
        <v>317.28199999999998</v>
      </c>
      <c r="F252" s="29">
        <f t="shared" si="181"/>
        <v>135.97800000000001</v>
      </c>
      <c r="G252" s="23">
        <v>453.26</v>
      </c>
      <c r="H252" s="29">
        <f t="shared" si="182"/>
        <v>0</v>
      </c>
      <c r="I252" s="29">
        <f t="shared" si="183"/>
        <v>0</v>
      </c>
      <c r="J252" s="23">
        <f t="shared" si="184"/>
        <v>0</v>
      </c>
      <c r="K252" s="36"/>
      <c r="L252" s="47"/>
    </row>
    <row r="253" spans="1:12" s="5" customFormat="1" ht="12.75" customHeight="1">
      <c r="A253" s="12" t="s">
        <v>438</v>
      </c>
      <c r="B253" s="6" t="s">
        <v>439</v>
      </c>
      <c r="C253" s="12" t="s">
        <v>187</v>
      </c>
      <c r="D253" s="57">
        <f>'Obra Civil'!D253-'B11'!I245</f>
        <v>1</v>
      </c>
      <c r="E253" s="29">
        <f t="shared" si="180"/>
        <v>135.96799999999999</v>
      </c>
      <c r="F253" s="29">
        <f t="shared" si="181"/>
        <v>58.27200000000002</v>
      </c>
      <c r="G253" s="23">
        <v>194.24</v>
      </c>
      <c r="H253" s="29">
        <f t="shared" si="182"/>
        <v>135.96799999999999</v>
      </c>
      <c r="I253" s="29">
        <f t="shared" si="183"/>
        <v>58.27200000000002</v>
      </c>
      <c r="J253" s="23">
        <f t="shared" si="184"/>
        <v>194.24</v>
      </c>
      <c r="K253" s="36"/>
      <c r="L253" s="47"/>
    </row>
    <row r="254" spans="1:12" s="5" customFormat="1" ht="12.75" customHeight="1">
      <c r="A254" s="12" t="s">
        <v>440</v>
      </c>
      <c r="B254" s="6" t="s">
        <v>441</v>
      </c>
      <c r="C254" s="12" t="s">
        <v>187</v>
      </c>
      <c r="D254" s="57">
        <f>'Obra Civil'!D254-'B11'!I246</f>
        <v>0</v>
      </c>
      <c r="E254" s="29">
        <f t="shared" si="180"/>
        <v>339.72399999999999</v>
      </c>
      <c r="F254" s="29">
        <f t="shared" si="181"/>
        <v>145.596</v>
      </c>
      <c r="G254" s="23">
        <v>485.32</v>
      </c>
      <c r="H254" s="29">
        <f t="shared" si="182"/>
        <v>0</v>
      </c>
      <c r="I254" s="29">
        <f t="shared" si="183"/>
        <v>0</v>
      </c>
      <c r="J254" s="23">
        <f t="shared" si="184"/>
        <v>0</v>
      </c>
      <c r="K254" s="36"/>
      <c r="L254" s="47"/>
    </row>
    <row r="255" spans="1:12" s="5" customFormat="1" ht="25.5">
      <c r="A255" s="12" t="s">
        <v>442</v>
      </c>
      <c r="B255" s="6" t="s">
        <v>443</v>
      </c>
      <c r="C255" s="12" t="s">
        <v>187</v>
      </c>
      <c r="D255" s="57">
        <f>'Obra Civil'!D255-'B11'!I247</f>
        <v>2</v>
      </c>
      <c r="E255" s="29">
        <f t="shared" si="180"/>
        <v>141.155</v>
      </c>
      <c r="F255" s="29">
        <f t="shared" si="181"/>
        <v>60.495000000000005</v>
      </c>
      <c r="G255" s="114">
        <v>201.65</v>
      </c>
      <c r="H255" s="29">
        <f t="shared" si="182"/>
        <v>282.31</v>
      </c>
      <c r="I255" s="29">
        <f t="shared" si="183"/>
        <v>120.99000000000001</v>
      </c>
      <c r="J255" s="23">
        <f t="shared" si="184"/>
        <v>403.3</v>
      </c>
      <c r="K255" s="36"/>
      <c r="L255" s="47"/>
    </row>
    <row r="256" spans="1:12" s="5" customFormat="1">
      <c r="A256" s="15"/>
      <c r="B256" s="60" t="s">
        <v>652</v>
      </c>
      <c r="C256" s="15"/>
      <c r="D256" s="90"/>
      <c r="E256" s="24"/>
      <c r="F256" s="24"/>
      <c r="G256" s="39"/>
      <c r="H256" s="24">
        <f>SUM(H231:H255)</f>
        <v>1073.37454</v>
      </c>
      <c r="I256" s="24">
        <f t="shared" ref="I256:J256" si="185">SUM(I231:I255)</f>
        <v>460.01766000000009</v>
      </c>
      <c r="J256" s="24">
        <f t="shared" si="185"/>
        <v>1533.3922</v>
      </c>
      <c r="K256" s="36"/>
      <c r="L256" s="47"/>
    </row>
    <row r="257" spans="1:12" s="5" customFormat="1" ht="12.75" customHeight="1">
      <c r="A257" s="77" t="s">
        <v>444</v>
      </c>
      <c r="B257" s="77" t="s">
        <v>635</v>
      </c>
      <c r="C257" s="77"/>
      <c r="D257" s="77"/>
      <c r="E257" s="95"/>
      <c r="F257" s="95"/>
      <c r="G257" s="94"/>
      <c r="H257" s="95"/>
      <c r="I257" s="95"/>
      <c r="J257" s="94"/>
      <c r="K257" s="36"/>
      <c r="L257" s="47"/>
    </row>
    <row r="258" spans="1:12" s="5" customFormat="1" ht="12.75" customHeight="1">
      <c r="A258" s="15" t="s">
        <v>445</v>
      </c>
      <c r="B258" s="61" t="s">
        <v>446</v>
      </c>
      <c r="C258" s="17"/>
      <c r="D258" s="17"/>
      <c r="E258" s="29"/>
      <c r="F258" s="29"/>
      <c r="G258" s="23"/>
      <c r="H258" s="24">
        <f>SUM(H259:H264)</f>
        <v>533.51199999999994</v>
      </c>
      <c r="I258" s="24">
        <f t="shared" ref="I258:J258" si="186">SUM(I259:I264)</f>
        <v>228.64800000000005</v>
      </c>
      <c r="J258" s="24">
        <f t="shared" si="186"/>
        <v>762.16000000000008</v>
      </c>
      <c r="K258" s="36"/>
      <c r="L258" s="47"/>
    </row>
    <row r="259" spans="1:12" s="5" customFormat="1" ht="25.5">
      <c r="A259" s="12" t="s">
        <v>447</v>
      </c>
      <c r="B259" s="6" t="s">
        <v>448</v>
      </c>
      <c r="C259" s="12" t="s">
        <v>187</v>
      </c>
      <c r="D259" s="57">
        <f>'Obra Civil'!D259-'B11'!I250</f>
        <v>2</v>
      </c>
      <c r="E259" s="29">
        <f t="shared" ref="E259:E264" si="187">G259*70%</f>
        <v>92.876000000000005</v>
      </c>
      <c r="F259" s="29">
        <f t="shared" ref="F259:F264" si="188">G259-E259</f>
        <v>39.804000000000002</v>
      </c>
      <c r="G259" s="23">
        <v>132.68</v>
      </c>
      <c r="H259" s="29">
        <f t="shared" ref="H259:H264" si="189">D259*E259</f>
        <v>185.75200000000001</v>
      </c>
      <c r="I259" s="29">
        <f t="shared" ref="I259:I264" si="190">D259*F259</f>
        <v>79.608000000000004</v>
      </c>
      <c r="J259" s="23">
        <f t="shared" ref="J259:J264" si="191">H259+I259</f>
        <v>265.36</v>
      </c>
      <c r="K259" s="36"/>
      <c r="L259" s="47"/>
    </row>
    <row r="260" spans="1:12" s="5" customFormat="1">
      <c r="A260" s="12" t="s">
        <v>449</v>
      </c>
      <c r="B260" s="6" t="s">
        <v>450</v>
      </c>
      <c r="C260" s="12" t="s">
        <v>187</v>
      </c>
      <c r="D260" s="57">
        <f>'Obra Civil'!D260-'B11'!I251</f>
        <v>2</v>
      </c>
      <c r="E260" s="29">
        <f t="shared" si="187"/>
        <v>8.7149999999999981</v>
      </c>
      <c r="F260" s="29">
        <f t="shared" si="188"/>
        <v>3.7350000000000012</v>
      </c>
      <c r="G260" s="23">
        <v>12.45</v>
      </c>
      <c r="H260" s="29">
        <f t="shared" si="189"/>
        <v>17.429999999999996</v>
      </c>
      <c r="I260" s="29">
        <f t="shared" si="190"/>
        <v>7.4700000000000024</v>
      </c>
      <c r="J260" s="23">
        <f t="shared" si="191"/>
        <v>24.9</v>
      </c>
      <c r="K260" s="36"/>
      <c r="L260" s="47"/>
    </row>
    <row r="261" spans="1:12" s="5" customFormat="1" ht="30.75" customHeight="1">
      <c r="A261" s="12" t="s">
        <v>451</v>
      </c>
      <c r="B261" s="6" t="s">
        <v>452</v>
      </c>
      <c r="C261" s="12" t="s">
        <v>187</v>
      </c>
      <c r="D261" s="57">
        <f>'Obra Civil'!D261-'B11'!I252</f>
        <v>2</v>
      </c>
      <c r="E261" s="29">
        <f t="shared" si="187"/>
        <v>94.576999999999998</v>
      </c>
      <c r="F261" s="29">
        <f t="shared" si="188"/>
        <v>40.533000000000015</v>
      </c>
      <c r="G261" s="23">
        <v>135.11000000000001</v>
      </c>
      <c r="H261" s="29">
        <f t="shared" si="189"/>
        <v>189.154</v>
      </c>
      <c r="I261" s="29">
        <f t="shared" si="190"/>
        <v>81.066000000000031</v>
      </c>
      <c r="J261" s="23">
        <f t="shared" si="191"/>
        <v>270.22000000000003</v>
      </c>
      <c r="K261" s="36"/>
      <c r="L261" s="47"/>
    </row>
    <row r="262" spans="1:12" s="5" customFormat="1">
      <c r="A262" s="12" t="s">
        <v>453</v>
      </c>
      <c r="B262" s="6" t="s">
        <v>454</v>
      </c>
      <c r="C262" s="12" t="s">
        <v>187</v>
      </c>
      <c r="D262" s="57">
        <f>'Obra Civil'!D262-'B11'!I253</f>
        <v>2</v>
      </c>
      <c r="E262" s="29">
        <f t="shared" si="187"/>
        <v>12.991999999999999</v>
      </c>
      <c r="F262" s="29">
        <f t="shared" si="188"/>
        <v>5.5679999999999996</v>
      </c>
      <c r="G262" s="23">
        <v>18.559999999999999</v>
      </c>
      <c r="H262" s="29">
        <f t="shared" si="189"/>
        <v>25.983999999999998</v>
      </c>
      <c r="I262" s="29">
        <f t="shared" si="190"/>
        <v>11.135999999999999</v>
      </c>
      <c r="J262" s="23">
        <f t="shared" si="191"/>
        <v>37.119999999999997</v>
      </c>
      <c r="K262" s="36"/>
      <c r="L262" s="47"/>
    </row>
    <row r="263" spans="1:12" s="5" customFormat="1" ht="12.75" customHeight="1">
      <c r="A263" s="12" t="s">
        <v>455</v>
      </c>
      <c r="B263" s="6" t="s">
        <v>456</v>
      </c>
      <c r="C263" s="12" t="s">
        <v>187</v>
      </c>
      <c r="D263" s="57">
        <f>'Obra Civil'!D263-'B11'!I254</f>
        <v>2</v>
      </c>
      <c r="E263" s="29">
        <f t="shared" si="187"/>
        <v>9.1839999999999993</v>
      </c>
      <c r="F263" s="29">
        <f t="shared" si="188"/>
        <v>3.9359999999999999</v>
      </c>
      <c r="G263" s="23">
        <v>13.12</v>
      </c>
      <c r="H263" s="29">
        <f t="shared" si="189"/>
        <v>18.367999999999999</v>
      </c>
      <c r="I263" s="29">
        <f t="shared" si="190"/>
        <v>7.8719999999999999</v>
      </c>
      <c r="J263" s="23">
        <f t="shared" si="191"/>
        <v>26.24</v>
      </c>
      <c r="K263" s="36"/>
      <c r="L263" s="47"/>
    </row>
    <row r="264" spans="1:12" s="5" customFormat="1">
      <c r="A264" s="12" t="s">
        <v>457</v>
      </c>
      <c r="B264" s="58" t="s">
        <v>458</v>
      </c>
      <c r="C264" s="12" t="s">
        <v>122</v>
      </c>
      <c r="D264" s="57">
        <f>'Obra Civil'!D264-'B11'!I255</f>
        <v>4</v>
      </c>
      <c r="E264" s="29">
        <f t="shared" si="187"/>
        <v>24.205999999999996</v>
      </c>
      <c r="F264" s="29">
        <f t="shared" si="188"/>
        <v>10.374000000000002</v>
      </c>
      <c r="G264" s="23">
        <v>34.58</v>
      </c>
      <c r="H264" s="29">
        <f t="shared" si="189"/>
        <v>96.823999999999984</v>
      </c>
      <c r="I264" s="29">
        <f t="shared" si="190"/>
        <v>41.496000000000009</v>
      </c>
      <c r="J264" s="23">
        <f t="shared" si="191"/>
        <v>138.32</v>
      </c>
      <c r="K264" s="36"/>
      <c r="L264" s="47"/>
    </row>
    <row r="265" spans="1:12" s="5" customFormat="1" ht="17.25" customHeight="1">
      <c r="A265" s="15" t="s">
        <v>459</v>
      </c>
      <c r="B265" s="20" t="s">
        <v>460</v>
      </c>
      <c r="C265" s="17"/>
      <c r="D265" s="17"/>
      <c r="E265" s="29"/>
      <c r="F265" s="29"/>
      <c r="G265" s="23"/>
      <c r="H265" s="24">
        <f>SUM(H266:H272)</f>
        <v>1351.077</v>
      </c>
      <c r="I265" s="24">
        <f t="shared" ref="I265:J265" si="192">SUM(I266:I272)</f>
        <v>579.03300000000013</v>
      </c>
      <c r="J265" s="24">
        <f t="shared" si="192"/>
        <v>1930.1100000000001</v>
      </c>
      <c r="K265" s="36"/>
      <c r="L265" s="47"/>
    </row>
    <row r="266" spans="1:12" s="5" customFormat="1">
      <c r="A266" s="12" t="s">
        <v>461</v>
      </c>
      <c r="B266" s="6" t="s">
        <v>462</v>
      </c>
      <c r="C266" s="12" t="s">
        <v>187</v>
      </c>
      <c r="D266" s="57">
        <f>'Obra Civil'!D266-'B11'!I257</f>
        <v>2</v>
      </c>
      <c r="E266" s="29">
        <f t="shared" ref="E266:E272" si="193">G266*70%</f>
        <v>31.997</v>
      </c>
      <c r="F266" s="29">
        <f t="shared" ref="F266:F272" si="194">G266-E266</f>
        <v>13.713000000000001</v>
      </c>
      <c r="G266" s="23">
        <v>45.71</v>
      </c>
      <c r="H266" s="29">
        <f t="shared" ref="H266:H272" si="195">D266*E266</f>
        <v>63.994</v>
      </c>
      <c r="I266" s="29">
        <f t="shared" ref="I266:I272" si="196">D266*F266</f>
        <v>27.426000000000002</v>
      </c>
      <c r="J266" s="23">
        <f t="shared" ref="J266:J272" si="197">H266+I266</f>
        <v>91.42</v>
      </c>
      <c r="K266" s="36"/>
      <c r="L266" s="47"/>
    </row>
    <row r="267" spans="1:12" s="5" customFormat="1" ht="25.5">
      <c r="A267" s="12" t="s">
        <v>463</v>
      </c>
      <c r="B267" s="6" t="s">
        <v>464</v>
      </c>
      <c r="C267" s="12" t="s">
        <v>187</v>
      </c>
      <c r="D267" s="57">
        <f>'Obra Civil'!D267-'B11'!I258</f>
        <v>1</v>
      </c>
      <c r="E267" s="29">
        <f t="shared" si="193"/>
        <v>101.955</v>
      </c>
      <c r="F267" s="29">
        <f t="shared" si="194"/>
        <v>43.695000000000007</v>
      </c>
      <c r="G267" s="23">
        <v>145.65</v>
      </c>
      <c r="H267" s="29">
        <f t="shared" si="195"/>
        <v>101.955</v>
      </c>
      <c r="I267" s="29">
        <f t="shared" si="196"/>
        <v>43.695000000000007</v>
      </c>
      <c r="J267" s="23">
        <f t="shared" si="197"/>
        <v>145.65</v>
      </c>
      <c r="K267" s="36"/>
      <c r="L267" s="47"/>
    </row>
    <row r="268" spans="1:12" s="5" customFormat="1">
      <c r="A268" s="12" t="s">
        <v>465</v>
      </c>
      <c r="B268" s="6" t="s">
        <v>456</v>
      </c>
      <c r="C268" s="12" t="s">
        <v>187</v>
      </c>
      <c r="D268" s="57">
        <f>'Obra Civil'!D268-'B11'!I259</f>
        <v>9</v>
      </c>
      <c r="E268" s="29">
        <f t="shared" si="193"/>
        <v>9.1839999999999993</v>
      </c>
      <c r="F268" s="29">
        <f t="shared" si="194"/>
        <v>3.9359999999999999</v>
      </c>
      <c r="G268" s="23">
        <v>13.12</v>
      </c>
      <c r="H268" s="29">
        <f t="shared" si="195"/>
        <v>82.655999999999992</v>
      </c>
      <c r="I268" s="29">
        <f t="shared" si="196"/>
        <v>35.423999999999999</v>
      </c>
      <c r="J268" s="23">
        <f t="shared" si="197"/>
        <v>118.07999999999998</v>
      </c>
      <c r="K268" s="36"/>
      <c r="L268" s="47"/>
    </row>
    <row r="269" spans="1:12" s="5" customFormat="1">
      <c r="A269" s="12" t="s">
        <v>466</v>
      </c>
      <c r="B269" s="6" t="s">
        <v>467</v>
      </c>
      <c r="C269" s="12" t="s">
        <v>187</v>
      </c>
      <c r="D269" s="57">
        <f>'Obra Civil'!D269-'B11'!I260</f>
        <v>11</v>
      </c>
      <c r="E269" s="29">
        <f t="shared" si="193"/>
        <v>8.7149999999999981</v>
      </c>
      <c r="F269" s="29">
        <f t="shared" si="194"/>
        <v>3.7350000000000012</v>
      </c>
      <c r="G269" s="23">
        <v>12.45</v>
      </c>
      <c r="H269" s="29">
        <f t="shared" si="195"/>
        <v>95.864999999999981</v>
      </c>
      <c r="I269" s="29">
        <f t="shared" si="196"/>
        <v>41.085000000000015</v>
      </c>
      <c r="J269" s="23">
        <f t="shared" si="197"/>
        <v>136.94999999999999</v>
      </c>
      <c r="K269" s="36"/>
      <c r="L269" s="47"/>
    </row>
    <row r="270" spans="1:12" s="27" customFormat="1">
      <c r="A270" s="12" t="s">
        <v>468</v>
      </c>
      <c r="B270" s="6" t="s">
        <v>454</v>
      </c>
      <c r="C270" s="12" t="s">
        <v>187</v>
      </c>
      <c r="D270" s="57">
        <f>'Obra Civil'!D270-'B11'!I261</f>
        <v>4</v>
      </c>
      <c r="E270" s="29">
        <f t="shared" si="193"/>
        <v>12.991999999999999</v>
      </c>
      <c r="F270" s="29">
        <f t="shared" si="194"/>
        <v>5.5679999999999996</v>
      </c>
      <c r="G270" s="23">
        <v>18.559999999999999</v>
      </c>
      <c r="H270" s="29">
        <f t="shared" si="195"/>
        <v>51.967999999999996</v>
      </c>
      <c r="I270" s="29">
        <f t="shared" si="196"/>
        <v>22.271999999999998</v>
      </c>
      <c r="J270" s="23">
        <f t="shared" si="197"/>
        <v>74.239999999999995</v>
      </c>
      <c r="K270" s="31"/>
      <c r="L270" s="49"/>
    </row>
    <row r="271" spans="1:12" s="5" customFormat="1">
      <c r="A271" s="12" t="s">
        <v>469</v>
      </c>
      <c r="B271" s="6" t="s">
        <v>470</v>
      </c>
      <c r="C271" s="12" t="s">
        <v>187</v>
      </c>
      <c r="D271" s="57">
        <f>'Obra Civil'!D271-'B11'!I262</f>
        <v>9</v>
      </c>
      <c r="E271" s="29">
        <f t="shared" si="193"/>
        <v>11.494</v>
      </c>
      <c r="F271" s="29">
        <f t="shared" si="194"/>
        <v>4.9260000000000019</v>
      </c>
      <c r="G271" s="23">
        <v>16.420000000000002</v>
      </c>
      <c r="H271" s="29">
        <f t="shared" si="195"/>
        <v>103.446</v>
      </c>
      <c r="I271" s="29">
        <f t="shared" si="196"/>
        <v>44.334000000000017</v>
      </c>
      <c r="J271" s="23">
        <f t="shared" si="197"/>
        <v>147.78000000000003</v>
      </c>
      <c r="K271" s="36"/>
      <c r="L271" s="47"/>
    </row>
    <row r="272" spans="1:12" s="5" customFormat="1" ht="38.25">
      <c r="A272" s="12" t="s">
        <v>471</v>
      </c>
      <c r="B272" s="6" t="s">
        <v>472</v>
      </c>
      <c r="C272" s="12" t="s">
        <v>187</v>
      </c>
      <c r="D272" s="57">
        <f>'Obra Civil'!D272-'B11'!I263</f>
        <v>9</v>
      </c>
      <c r="E272" s="29">
        <f t="shared" si="193"/>
        <v>94.576999999999998</v>
      </c>
      <c r="F272" s="29">
        <f t="shared" si="194"/>
        <v>40.533000000000015</v>
      </c>
      <c r="G272" s="23">
        <v>135.11000000000001</v>
      </c>
      <c r="H272" s="29">
        <f t="shared" si="195"/>
        <v>851.19299999999998</v>
      </c>
      <c r="I272" s="29">
        <f t="shared" si="196"/>
        <v>364.79700000000014</v>
      </c>
      <c r="J272" s="23">
        <f t="shared" si="197"/>
        <v>1215.9900000000002</v>
      </c>
      <c r="K272" s="36"/>
      <c r="L272" s="47"/>
    </row>
    <row r="273" spans="1:12" s="5" customFormat="1" ht="12.75" customHeight="1">
      <c r="A273" s="15" t="s">
        <v>473</v>
      </c>
      <c r="B273" s="61" t="s">
        <v>474</v>
      </c>
      <c r="C273" s="17"/>
      <c r="D273" s="17"/>
      <c r="E273" s="29"/>
      <c r="F273" s="29"/>
      <c r="G273" s="23"/>
      <c r="H273" s="24">
        <f>SUM(H274:H278)</f>
        <v>524.64300000000003</v>
      </c>
      <c r="I273" s="24">
        <f t="shared" ref="I273:J273" si="198">SUM(I274:I278)</f>
        <v>224.84700000000009</v>
      </c>
      <c r="J273" s="24">
        <f t="shared" si="198"/>
        <v>749.49000000000012</v>
      </c>
      <c r="K273" s="36"/>
      <c r="L273" s="47"/>
    </row>
    <row r="274" spans="1:12" s="5" customFormat="1">
      <c r="A274" s="12" t="s">
        <v>475</v>
      </c>
      <c r="B274" s="6" t="s">
        <v>454</v>
      </c>
      <c r="C274" s="12" t="s">
        <v>187</v>
      </c>
      <c r="D274" s="57">
        <f>'Obra Civil'!D274-'B11'!I265</f>
        <v>2</v>
      </c>
      <c r="E274" s="29">
        <f t="shared" ref="E274:E278" si="199">G274*70%</f>
        <v>12.991999999999999</v>
      </c>
      <c r="F274" s="29">
        <f t="shared" ref="F274:F278" si="200">G274-E274</f>
        <v>5.5679999999999996</v>
      </c>
      <c r="G274" s="23">
        <v>18.559999999999999</v>
      </c>
      <c r="H274" s="29">
        <f t="shared" ref="H274:H278" si="201">D274*E274</f>
        <v>25.983999999999998</v>
      </c>
      <c r="I274" s="29">
        <f t="shared" ref="I274:I278" si="202">D274*F274</f>
        <v>11.135999999999999</v>
      </c>
      <c r="J274" s="23">
        <f t="shared" ref="J274:J278" si="203">H274+I274</f>
        <v>37.119999999999997</v>
      </c>
      <c r="K274" s="36"/>
      <c r="L274" s="47"/>
    </row>
    <row r="275" spans="1:12" s="5" customFormat="1">
      <c r="A275" s="12" t="s">
        <v>476</v>
      </c>
      <c r="B275" s="6" t="s">
        <v>470</v>
      </c>
      <c r="C275" s="12" t="s">
        <v>187</v>
      </c>
      <c r="D275" s="57">
        <f>'Obra Civil'!D275-'B11'!I266</f>
        <v>5</v>
      </c>
      <c r="E275" s="29">
        <f t="shared" si="199"/>
        <v>11.494</v>
      </c>
      <c r="F275" s="29">
        <f t="shared" si="200"/>
        <v>4.9260000000000019</v>
      </c>
      <c r="G275" s="23">
        <v>16.420000000000002</v>
      </c>
      <c r="H275" s="29">
        <f t="shared" si="201"/>
        <v>57.47</v>
      </c>
      <c r="I275" s="29">
        <f t="shared" si="202"/>
        <v>24.63000000000001</v>
      </c>
      <c r="J275" s="23">
        <f t="shared" si="203"/>
        <v>82.100000000000009</v>
      </c>
      <c r="K275" s="36"/>
      <c r="L275" s="47"/>
    </row>
    <row r="276" spans="1:12" s="5" customFormat="1" ht="38.25">
      <c r="A276" s="12" t="s">
        <v>477</v>
      </c>
      <c r="B276" s="6" t="s">
        <v>478</v>
      </c>
      <c r="C276" s="12" t="s">
        <v>187</v>
      </c>
      <c r="D276" s="57">
        <f>'Obra Civil'!D276-'B11'!I267</f>
        <v>4</v>
      </c>
      <c r="E276" s="29">
        <f t="shared" si="199"/>
        <v>94.576999999999998</v>
      </c>
      <c r="F276" s="29">
        <f t="shared" si="200"/>
        <v>40.533000000000015</v>
      </c>
      <c r="G276" s="23">
        <v>135.11000000000001</v>
      </c>
      <c r="H276" s="29">
        <f t="shared" si="201"/>
        <v>378.30799999999999</v>
      </c>
      <c r="I276" s="29">
        <f t="shared" si="202"/>
        <v>162.13200000000006</v>
      </c>
      <c r="J276" s="23">
        <f t="shared" si="203"/>
        <v>540.44000000000005</v>
      </c>
      <c r="K276" s="36"/>
      <c r="L276" s="47"/>
    </row>
    <row r="277" spans="1:12" s="41" customFormat="1">
      <c r="A277" s="12" t="s">
        <v>479</v>
      </c>
      <c r="B277" s="6" t="s">
        <v>480</v>
      </c>
      <c r="C277" s="12" t="s">
        <v>187</v>
      </c>
      <c r="D277" s="57">
        <f>'Obra Civil'!D277-'B11'!I268</f>
        <v>4</v>
      </c>
      <c r="E277" s="29">
        <f t="shared" si="199"/>
        <v>9.1839999999999993</v>
      </c>
      <c r="F277" s="29">
        <f t="shared" si="200"/>
        <v>3.9359999999999999</v>
      </c>
      <c r="G277" s="23">
        <v>13.12</v>
      </c>
      <c r="H277" s="29">
        <f t="shared" si="201"/>
        <v>36.735999999999997</v>
      </c>
      <c r="I277" s="29">
        <f t="shared" si="202"/>
        <v>15.744</v>
      </c>
      <c r="J277" s="23">
        <f t="shared" si="203"/>
        <v>52.48</v>
      </c>
      <c r="K277" s="52" t="e">
        <f>#REF!/#REF!</f>
        <v>#REF!</v>
      </c>
      <c r="L277" s="50"/>
    </row>
    <row r="278" spans="1:12" s="5" customFormat="1">
      <c r="A278" s="12" t="s">
        <v>481</v>
      </c>
      <c r="B278" s="6" t="s">
        <v>467</v>
      </c>
      <c r="C278" s="12" t="s">
        <v>187</v>
      </c>
      <c r="D278" s="57">
        <f>'Obra Civil'!D278-'B11'!I269</f>
        <v>3</v>
      </c>
      <c r="E278" s="29">
        <f t="shared" si="199"/>
        <v>8.7149999999999981</v>
      </c>
      <c r="F278" s="29">
        <f t="shared" si="200"/>
        <v>3.7350000000000012</v>
      </c>
      <c r="G278" s="23">
        <v>12.45</v>
      </c>
      <c r="H278" s="29">
        <f t="shared" si="201"/>
        <v>26.144999999999996</v>
      </c>
      <c r="I278" s="29">
        <f t="shared" si="202"/>
        <v>11.205000000000004</v>
      </c>
      <c r="J278" s="23">
        <f t="shared" si="203"/>
        <v>37.35</v>
      </c>
      <c r="K278" s="36"/>
      <c r="L278" s="47"/>
    </row>
    <row r="279" spans="1:12" s="5" customFormat="1">
      <c r="A279" s="15" t="s">
        <v>482</v>
      </c>
      <c r="B279" s="61" t="s">
        <v>483</v>
      </c>
      <c r="C279" s="17"/>
      <c r="D279" s="17"/>
      <c r="E279" s="81"/>
      <c r="F279" s="81"/>
      <c r="G279" s="81"/>
      <c r="H279" s="102">
        <f>SUM(H280:H287)</f>
        <v>888.79699999999991</v>
      </c>
      <c r="I279" s="102">
        <f t="shared" ref="I279:J279" si="204">SUM(I280:I287)</f>
        <v>380.91300000000001</v>
      </c>
      <c r="J279" s="102">
        <f t="shared" si="204"/>
        <v>1269.71</v>
      </c>
      <c r="K279" s="36"/>
      <c r="L279" s="47"/>
    </row>
    <row r="280" spans="1:12" s="5" customFormat="1" ht="38.25">
      <c r="A280" s="12" t="s">
        <v>484</v>
      </c>
      <c r="B280" s="6" t="s">
        <v>485</v>
      </c>
      <c r="C280" s="12" t="s">
        <v>486</v>
      </c>
      <c r="D280" s="57">
        <f>'Obra Civil'!D280-'B11'!I271</f>
        <v>5</v>
      </c>
      <c r="E280" s="29">
        <f t="shared" ref="E280:E287" si="205">G280*70%</f>
        <v>54.543999999999997</v>
      </c>
      <c r="F280" s="29">
        <f t="shared" ref="F280:F287" si="206">G280-E280</f>
        <v>23.376000000000005</v>
      </c>
      <c r="G280" s="23">
        <v>77.92</v>
      </c>
      <c r="H280" s="29">
        <f t="shared" ref="H280:H287" si="207">D280*E280</f>
        <v>272.71999999999997</v>
      </c>
      <c r="I280" s="29">
        <f t="shared" ref="I280:I287" si="208">D280*F280</f>
        <v>116.88000000000002</v>
      </c>
      <c r="J280" s="23">
        <f t="shared" ref="J280:J287" si="209">H280+I280</f>
        <v>389.6</v>
      </c>
      <c r="K280" s="36"/>
      <c r="L280" s="47"/>
    </row>
    <row r="281" spans="1:12" s="5" customFormat="1" ht="25.5">
      <c r="A281" s="12" t="s">
        <v>487</v>
      </c>
      <c r="B281" s="6" t="s">
        <v>488</v>
      </c>
      <c r="C281" s="12" t="s">
        <v>187</v>
      </c>
      <c r="D281" s="57">
        <f>'Obra Civil'!D281-'B11'!I272</f>
        <v>1</v>
      </c>
      <c r="E281" s="29">
        <f t="shared" si="205"/>
        <v>101.955</v>
      </c>
      <c r="F281" s="29">
        <f t="shared" si="206"/>
        <v>43.695000000000007</v>
      </c>
      <c r="G281" s="23">
        <v>145.65</v>
      </c>
      <c r="H281" s="29">
        <f t="shared" si="207"/>
        <v>101.955</v>
      </c>
      <c r="I281" s="29">
        <f t="shared" si="208"/>
        <v>43.695000000000007</v>
      </c>
      <c r="J281" s="23">
        <f t="shared" si="209"/>
        <v>145.65</v>
      </c>
      <c r="K281" s="36"/>
      <c r="L281" s="47"/>
    </row>
    <row r="282" spans="1:12" s="5" customFormat="1" ht="25.5">
      <c r="A282" s="12" t="s">
        <v>489</v>
      </c>
      <c r="B282" s="6" t="s">
        <v>448</v>
      </c>
      <c r="C282" s="12" t="s">
        <v>187</v>
      </c>
      <c r="D282" s="57">
        <f>'Obra Civil'!D282-'B11'!I273</f>
        <v>1</v>
      </c>
      <c r="E282" s="29">
        <f t="shared" si="205"/>
        <v>92.876000000000005</v>
      </c>
      <c r="F282" s="29">
        <f t="shared" si="206"/>
        <v>39.804000000000002</v>
      </c>
      <c r="G282" s="23">
        <v>132.68</v>
      </c>
      <c r="H282" s="29">
        <f t="shared" si="207"/>
        <v>92.876000000000005</v>
      </c>
      <c r="I282" s="29">
        <f t="shared" si="208"/>
        <v>39.804000000000002</v>
      </c>
      <c r="J282" s="23">
        <f t="shared" si="209"/>
        <v>132.68</v>
      </c>
      <c r="K282" s="36"/>
      <c r="L282" s="47"/>
    </row>
    <row r="283" spans="1:12" s="5" customFormat="1">
      <c r="A283" s="12" t="s">
        <v>490</v>
      </c>
      <c r="B283" s="6" t="s">
        <v>454</v>
      </c>
      <c r="C283" s="12" t="s">
        <v>187</v>
      </c>
      <c r="D283" s="57">
        <f>'Obra Civil'!D283-'B11'!I274</f>
        <v>2</v>
      </c>
      <c r="E283" s="29">
        <f t="shared" si="205"/>
        <v>12.991999999999999</v>
      </c>
      <c r="F283" s="29">
        <f t="shared" si="206"/>
        <v>5.5679999999999996</v>
      </c>
      <c r="G283" s="23">
        <v>18.559999999999999</v>
      </c>
      <c r="H283" s="29">
        <f t="shared" si="207"/>
        <v>25.983999999999998</v>
      </c>
      <c r="I283" s="29">
        <f t="shared" si="208"/>
        <v>11.135999999999999</v>
      </c>
      <c r="J283" s="23">
        <f t="shared" si="209"/>
        <v>37.119999999999997</v>
      </c>
      <c r="K283" s="36"/>
      <c r="L283" s="47"/>
    </row>
    <row r="284" spans="1:12" s="5" customFormat="1">
      <c r="A284" s="12" t="s">
        <v>491</v>
      </c>
      <c r="B284" s="6" t="s">
        <v>470</v>
      </c>
      <c r="C284" s="12" t="s">
        <v>187</v>
      </c>
      <c r="D284" s="57">
        <f>'Obra Civil'!D284-'B11'!I275</f>
        <v>4</v>
      </c>
      <c r="E284" s="29">
        <f t="shared" si="205"/>
        <v>11.494</v>
      </c>
      <c r="F284" s="29">
        <f t="shared" si="206"/>
        <v>4.9260000000000019</v>
      </c>
      <c r="G284" s="23">
        <v>16.420000000000002</v>
      </c>
      <c r="H284" s="29">
        <f t="shared" si="207"/>
        <v>45.975999999999999</v>
      </c>
      <c r="I284" s="29">
        <f t="shared" si="208"/>
        <v>19.704000000000008</v>
      </c>
      <c r="J284" s="23">
        <f t="shared" si="209"/>
        <v>65.680000000000007</v>
      </c>
      <c r="K284" s="36"/>
      <c r="L284" s="47"/>
    </row>
    <row r="285" spans="1:12" s="5" customFormat="1" ht="25.5">
      <c r="A285" s="12" t="s">
        <v>492</v>
      </c>
      <c r="B285" s="6" t="s">
        <v>493</v>
      </c>
      <c r="C285" s="12" t="s">
        <v>187</v>
      </c>
      <c r="D285" s="57">
        <f>'Obra Civil'!D285-'B11'!I276</f>
        <v>5</v>
      </c>
      <c r="E285" s="29">
        <f t="shared" si="205"/>
        <v>24.408999999999995</v>
      </c>
      <c r="F285" s="29">
        <f t="shared" si="206"/>
        <v>10.461000000000002</v>
      </c>
      <c r="G285" s="23">
        <v>34.869999999999997</v>
      </c>
      <c r="H285" s="29">
        <f t="shared" si="207"/>
        <v>122.04499999999997</v>
      </c>
      <c r="I285" s="29">
        <f t="shared" si="208"/>
        <v>52.305000000000007</v>
      </c>
      <c r="J285" s="23">
        <f t="shared" si="209"/>
        <v>174.34999999999997</v>
      </c>
      <c r="K285" s="36"/>
      <c r="L285" s="47"/>
    </row>
    <row r="286" spans="1:12" s="5" customFormat="1">
      <c r="A286" s="12" t="s">
        <v>494</v>
      </c>
      <c r="B286" s="6" t="s">
        <v>467</v>
      </c>
      <c r="C286" s="12" t="s">
        <v>187</v>
      </c>
      <c r="D286" s="57">
        <f>'Obra Civil'!D286-'B11'!I277</f>
        <v>3</v>
      </c>
      <c r="E286" s="29">
        <f t="shared" si="205"/>
        <v>8.7149999999999981</v>
      </c>
      <c r="F286" s="29">
        <f t="shared" si="206"/>
        <v>3.7350000000000012</v>
      </c>
      <c r="G286" s="23">
        <v>12.45</v>
      </c>
      <c r="H286" s="29">
        <f t="shared" si="207"/>
        <v>26.144999999999996</v>
      </c>
      <c r="I286" s="29">
        <f t="shared" si="208"/>
        <v>11.205000000000004</v>
      </c>
      <c r="J286" s="23">
        <f t="shared" si="209"/>
        <v>37.35</v>
      </c>
      <c r="K286" s="36"/>
      <c r="L286" s="47"/>
    </row>
    <row r="287" spans="1:12">
      <c r="A287" s="12" t="s">
        <v>495</v>
      </c>
      <c r="B287" s="6" t="s">
        <v>496</v>
      </c>
      <c r="C287" s="12" t="s">
        <v>187</v>
      </c>
      <c r="D287" s="57">
        <f>'Obra Civil'!D287-'B11'!I278</f>
        <v>2</v>
      </c>
      <c r="E287" s="29">
        <f t="shared" si="205"/>
        <v>100.54799999999999</v>
      </c>
      <c r="F287" s="29">
        <f t="shared" si="206"/>
        <v>43.091999999999999</v>
      </c>
      <c r="G287" s="23">
        <v>143.63999999999999</v>
      </c>
      <c r="H287" s="29">
        <f t="shared" si="207"/>
        <v>201.09599999999998</v>
      </c>
      <c r="I287" s="29">
        <f t="shared" si="208"/>
        <v>86.183999999999997</v>
      </c>
      <c r="J287" s="23">
        <f t="shared" si="209"/>
        <v>287.27999999999997</v>
      </c>
    </row>
    <row r="288" spans="1:12" s="5" customFormat="1" ht="12.75" customHeight="1">
      <c r="A288" s="15" t="s">
        <v>497</v>
      </c>
      <c r="B288" s="61" t="s">
        <v>498</v>
      </c>
      <c r="C288" s="17"/>
      <c r="D288" s="17"/>
      <c r="E288" s="83"/>
      <c r="F288" s="84"/>
      <c r="G288" s="84"/>
      <c r="H288" s="103">
        <f>SUM(H289:H290)</f>
        <v>442.68</v>
      </c>
      <c r="I288" s="103">
        <f t="shared" ref="I288:J288" si="210">SUM(I289:I290)</f>
        <v>189.72000000000003</v>
      </c>
      <c r="J288" s="103">
        <f t="shared" si="210"/>
        <v>632.4</v>
      </c>
      <c r="K288" s="36"/>
      <c r="L288" s="47"/>
    </row>
    <row r="289" spans="1:12" s="5" customFormat="1" ht="25.5">
      <c r="A289" s="12" t="s">
        <v>499</v>
      </c>
      <c r="B289" s="6" t="s">
        <v>464</v>
      </c>
      <c r="C289" s="12" t="s">
        <v>187</v>
      </c>
      <c r="D289" s="57">
        <f>'Obra Civil'!D289-'B11'!I280</f>
        <v>4</v>
      </c>
      <c r="E289" s="29">
        <f t="shared" ref="E289:E290" si="211">G289*70%</f>
        <v>101.955</v>
      </c>
      <c r="F289" s="29">
        <f t="shared" ref="F289:F292" si="212">G289-E289</f>
        <v>43.695000000000007</v>
      </c>
      <c r="G289" s="23">
        <v>145.65</v>
      </c>
      <c r="H289" s="29">
        <f t="shared" ref="H289:H290" si="213">D289*E289</f>
        <v>407.82</v>
      </c>
      <c r="I289" s="29">
        <f t="shared" ref="I289:I290" si="214">D289*F289</f>
        <v>174.78000000000003</v>
      </c>
      <c r="J289" s="23">
        <f t="shared" ref="J289:J290" si="215">H289+I289</f>
        <v>582.6</v>
      </c>
      <c r="K289" s="36"/>
      <c r="L289" s="47"/>
    </row>
    <row r="290" spans="1:12" s="5" customFormat="1" ht="12.75" customHeight="1">
      <c r="A290" s="12" t="s">
        <v>500</v>
      </c>
      <c r="B290" s="6" t="s">
        <v>467</v>
      </c>
      <c r="C290" s="12" t="s">
        <v>187</v>
      </c>
      <c r="D290" s="57">
        <f>'Obra Civil'!D290-'B11'!I281</f>
        <v>4</v>
      </c>
      <c r="E290" s="29">
        <f t="shared" si="211"/>
        <v>8.7149999999999981</v>
      </c>
      <c r="F290" s="29">
        <f t="shared" si="212"/>
        <v>3.7350000000000012</v>
      </c>
      <c r="G290" s="23">
        <v>12.45</v>
      </c>
      <c r="H290" s="29">
        <f t="shared" si="213"/>
        <v>34.859999999999992</v>
      </c>
      <c r="I290" s="29">
        <f t="shared" si="214"/>
        <v>14.940000000000005</v>
      </c>
      <c r="J290" s="23">
        <f t="shared" si="215"/>
        <v>49.8</v>
      </c>
      <c r="K290" s="36"/>
      <c r="L290" s="47"/>
    </row>
    <row r="291" spans="1:12" s="5" customFormat="1" ht="12.75" customHeight="1">
      <c r="A291" s="15" t="s">
        <v>501</v>
      </c>
      <c r="B291" s="60" t="s">
        <v>502</v>
      </c>
      <c r="C291" s="17"/>
      <c r="D291" s="17"/>
      <c r="E291" s="83"/>
      <c r="F291" s="85"/>
      <c r="G291" s="85"/>
      <c r="H291" s="104">
        <f>H292</f>
        <v>38.975999999999999</v>
      </c>
      <c r="I291" s="104">
        <f t="shared" ref="I291:J291" si="216">I292</f>
        <v>16.704000000000001</v>
      </c>
      <c r="J291" s="104">
        <f t="shared" si="216"/>
        <v>55.68</v>
      </c>
      <c r="K291" s="36"/>
      <c r="L291" s="47"/>
    </row>
    <row r="292" spans="1:12" s="5" customFormat="1">
      <c r="A292" s="12" t="s">
        <v>503</v>
      </c>
      <c r="B292" s="6" t="s">
        <v>454</v>
      </c>
      <c r="C292" s="12" t="s">
        <v>187</v>
      </c>
      <c r="D292" s="57">
        <f>'Obra Civil'!D292-'B11'!I283</f>
        <v>3</v>
      </c>
      <c r="E292" s="29">
        <f t="shared" ref="E292" si="217">G292*70%</f>
        <v>12.991999999999999</v>
      </c>
      <c r="F292" s="29">
        <f t="shared" si="212"/>
        <v>5.5679999999999996</v>
      </c>
      <c r="G292" s="114">
        <v>18.559999999999999</v>
      </c>
      <c r="H292" s="29">
        <f t="shared" ref="H292" si="218">D292*E292</f>
        <v>38.975999999999999</v>
      </c>
      <c r="I292" s="29">
        <f t="shared" ref="I292" si="219">D292*F292</f>
        <v>16.704000000000001</v>
      </c>
      <c r="J292" s="23">
        <f t="shared" ref="J292" si="220">H292+I292</f>
        <v>55.68</v>
      </c>
      <c r="K292" s="36"/>
      <c r="L292" s="47"/>
    </row>
    <row r="293" spans="1:12" s="5" customFormat="1">
      <c r="A293" s="15"/>
      <c r="B293" s="60" t="s">
        <v>653</v>
      </c>
      <c r="C293" s="15"/>
      <c r="D293" s="90"/>
      <c r="E293" s="24"/>
      <c r="F293" s="24"/>
      <c r="G293" s="39"/>
      <c r="H293" s="24">
        <f>H258+H265+H273+H279+H288+H291</f>
        <v>3779.6849999999999</v>
      </c>
      <c r="I293" s="24">
        <f t="shared" ref="I293:J293" si="221">I258+I265+I273+I279+I288+I291</f>
        <v>1619.8650000000002</v>
      </c>
      <c r="J293" s="24">
        <f t="shared" si="221"/>
        <v>5399.5500000000011</v>
      </c>
      <c r="K293" s="36"/>
      <c r="L293" s="47"/>
    </row>
    <row r="294" spans="1:12" s="5" customFormat="1">
      <c r="A294" s="77" t="s">
        <v>504</v>
      </c>
      <c r="B294" s="77" t="s">
        <v>636</v>
      </c>
      <c r="C294" s="77"/>
      <c r="D294" s="77"/>
      <c r="E294" s="99"/>
      <c r="F294" s="100"/>
      <c r="G294" s="100"/>
      <c r="H294" s="100"/>
      <c r="I294" s="100"/>
      <c r="J294" s="100"/>
      <c r="K294" s="36"/>
      <c r="L294" s="47"/>
    </row>
    <row r="295" spans="1:12" s="5" customFormat="1" ht="12" customHeight="1">
      <c r="A295" s="12" t="s">
        <v>505</v>
      </c>
      <c r="B295" s="56" t="s">
        <v>506</v>
      </c>
      <c r="C295" s="12" t="s">
        <v>44</v>
      </c>
      <c r="D295" s="57">
        <f>'Obra Civil'!D295-'B11'!I285</f>
        <v>0</v>
      </c>
      <c r="E295" s="29">
        <f t="shared" ref="E295:E299" si="222">G295*70%</f>
        <v>112.92399999999999</v>
      </c>
      <c r="F295" s="29">
        <f t="shared" ref="F295:F299" si="223">G295-E295</f>
        <v>48.396000000000001</v>
      </c>
      <c r="G295" s="23">
        <v>161.32</v>
      </c>
      <c r="H295" s="29">
        <f t="shared" ref="H295:H299" si="224">D295*E295</f>
        <v>0</v>
      </c>
      <c r="I295" s="29">
        <f t="shared" ref="I295:I299" si="225">D295*F295</f>
        <v>0</v>
      </c>
      <c r="J295" s="23">
        <f t="shared" ref="J295:J299" si="226">H295+I295</f>
        <v>0</v>
      </c>
      <c r="K295" s="36"/>
      <c r="L295" s="47"/>
    </row>
    <row r="296" spans="1:12" s="5" customFormat="1">
      <c r="A296" s="12" t="s">
        <v>507</v>
      </c>
      <c r="B296" s="56" t="s">
        <v>508</v>
      </c>
      <c r="C296" s="12" t="s">
        <v>44</v>
      </c>
      <c r="D296" s="57">
        <f>'Obra Civil'!D296-'B11'!I286</f>
        <v>13.88</v>
      </c>
      <c r="E296" s="29">
        <f t="shared" si="222"/>
        <v>112.92399999999999</v>
      </c>
      <c r="F296" s="29">
        <f t="shared" si="223"/>
        <v>48.396000000000001</v>
      </c>
      <c r="G296" s="23">
        <v>161.32</v>
      </c>
      <c r="H296" s="29">
        <f t="shared" si="224"/>
        <v>1567.3851199999999</v>
      </c>
      <c r="I296" s="29">
        <f t="shared" si="225"/>
        <v>671.73648000000003</v>
      </c>
      <c r="J296" s="23">
        <f t="shared" si="226"/>
        <v>2239.1215999999999</v>
      </c>
      <c r="K296" s="36"/>
      <c r="L296" s="47"/>
    </row>
    <row r="297" spans="1:12" s="5" customFormat="1" ht="25.5">
      <c r="A297" s="12" t="s">
        <v>509</v>
      </c>
      <c r="B297" s="6" t="s">
        <v>510</v>
      </c>
      <c r="C297" s="12" t="s">
        <v>44</v>
      </c>
      <c r="D297" s="57">
        <f>'Obra Civil'!D297-'B11'!I287</f>
        <v>7</v>
      </c>
      <c r="E297" s="29">
        <f t="shared" si="222"/>
        <v>139.46099999999998</v>
      </c>
      <c r="F297" s="29">
        <f t="shared" si="223"/>
        <v>59.769000000000005</v>
      </c>
      <c r="G297" s="23">
        <v>199.23</v>
      </c>
      <c r="H297" s="29">
        <f t="shared" si="224"/>
        <v>976.22699999999986</v>
      </c>
      <c r="I297" s="29">
        <f t="shared" si="225"/>
        <v>418.38300000000004</v>
      </c>
      <c r="J297" s="23">
        <f t="shared" si="226"/>
        <v>1394.61</v>
      </c>
      <c r="K297" s="36"/>
      <c r="L297" s="47"/>
    </row>
    <row r="298" spans="1:12" s="5" customFormat="1">
      <c r="A298" s="12" t="s">
        <v>511</v>
      </c>
      <c r="B298" s="56" t="s">
        <v>512</v>
      </c>
      <c r="C298" s="12" t="s">
        <v>122</v>
      </c>
      <c r="D298" s="57">
        <f>'Obra Civil'!D298-'B11'!I288</f>
        <v>9.5</v>
      </c>
      <c r="E298" s="29">
        <f t="shared" si="222"/>
        <v>69.509999999999991</v>
      </c>
      <c r="F298" s="29">
        <f t="shared" si="223"/>
        <v>29.790000000000006</v>
      </c>
      <c r="G298" s="23">
        <v>99.3</v>
      </c>
      <c r="H298" s="29">
        <f t="shared" si="224"/>
        <v>660.34499999999991</v>
      </c>
      <c r="I298" s="29">
        <f t="shared" si="225"/>
        <v>283.00500000000005</v>
      </c>
      <c r="J298" s="23">
        <f t="shared" si="226"/>
        <v>943.34999999999991</v>
      </c>
      <c r="K298" s="36"/>
      <c r="L298" s="47"/>
    </row>
    <row r="299" spans="1:12" s="5" customFormat="1">
      <c r="A299" s="12" t="s">
        <v>513</v>
      </c>
      <c r="B299" s="56" t="s">
        <v>514</v>
      </c>
      <c r="C299" s="12" t="s">
        <v>44</v>
      </c>
      <c r="D299" s="57">
        <f>'Obra Civil'!D299-'B11'!I289</f>
        <v>2.94</v>
      </c>
      <c r="E299" s="29">
        <f t="shared" si="222"/>
        <v>54.683999999999997</v>
      </c>
      <c r="F299" s="29">
        <f t="shared" si="223"/>
        <v>23.436000000000007</v>
      </c>
      <c r="G299" s="114">
        <v>78.12</v>
      </c>
      <c r="H299" s="29">
        <f t="shared" si="224"/>
        <v>160.77096</v>
      </c>
      <c r="I299" s="29">
        <f t="shared" si="225"/>
        <v>68.901840000000021</v>
      </c>
      <c r="J299" s="23">
        <f t="shared" si="226"/>
        <v>229.67280000000002</v>
      </c>
      <c r="K299" s="36"/>
      <c r="L299" s="47"/>
    </row>
    <row r="300" spans="1:12" s="5" customFormat="1">
      <c r="A300" s="15"/>
      <c r="B300" s="60" t="s">
        <v>654</v>
      </c>
      <c r="C300" s="15"/>
      <c r="D300" s="90"/>
      <c r="E300" s="24"/>
      <c r="F300" s="24"/>
      <c r="G300" s="39"/>
      <c r="H300" s="24">
        <f>SUM(H295:H299)</f>
        <v>3364.7280799999994</v>
      </c>
      <c r="I300" s="24">
        <f t="shared" ref="I300:J300" si="227">SUM(I295:I299)</f>
        <v>1442.0263200000002</v>
      </c>
      <c r="J300" s="24">
        <f t="shared" si="227"/>
        <v>4806.7543999999998</v>
      </c>
      <c r="K300" s="36"/>
      <c r="L300" s="47"/>
    </row>
    <row r="301" spans="1:12" s="5" customFormat="1">
      <c r="A301" s="77" t="s">
        <v>515</v>
      </c>
      <c r="B301" s="77" t="s">
        <v>516</v>
      </c>
      <c r="C301" s="77"/>
      <c r="D301" s="77"/>
      <c r="E301" s="99"/>
      <c r="F301" s="99"/>
      <c r="G301" s="99"/>
      <c r="H301" s="99"/>
      <c r="I301" s="99"/>
      <c r="J301" s="99"/>
      <c r="K301" s="36"/>
      <c r="L301" s="47"/>
    </row>
    <row r="302" spans="1:12" s="5" customFormat="1">
      <c r="A302" s="15" t="s">
        <v>517</v>
      </c>
      <c r="B302" s="61" t="s">
        <v>518</v>
      </c>
      <c r="C302" s="61"/>
      <c r="D302" s="61"/>
      <c r="E302" s="81"/>
      <c r="F302" s="81"/>
      <c r="G302" s="81"/>
      <c r="H302" s="102">
        <f>SUM(H303:H305)</f>
        <v>0</v>
      </c>
      <c r="I302" s="102">
        <f t="shared" ref="I302:J302" si="228">SUM(I303:I305)</f>
        <v>0</v>
      </c>
      <c r="J302" s="102">
        <f t="shared" si="228"/>
        <v>0</v>
      </c>
      <c r="K302" s="36"/>
      <c r="L302" s="47"/>
    </row>
    <row r="303" spans="1:12" s="5" customFormat="1">
      <c r="A303" s="15" t="s">
        <v>519</v>
      </c>
      <c r="B303" s="60" t="s">
        <v>520</v>
      </c>
      <c r="C303" s="60"/>
      <c r="D303" s="60"/>
      <c r="E303" s="81"/>
      <c r="F303" s="81"/>
      <c r="G303" s="81"/>
      <c r="H303" s="81"/>
      <c r="I303" s="81"/>
      <c r="J303" s="81"/>
      <c r="K303" s="36"/>
      <c r="L303" s="47"/>
    </row>
    <row r="304" spans="1:12" s="5" customFormat="1">
      <c r="A304" s="12" t="s">
        <v>521</v>
      </c>
      <c r="B304" s="56" t="s">
        <v>522</v>
      </c>
      <c r="C304" s="12" t="s">
        <v>41</v>
      </c>
      <c r="D304" s="57">
        <f>'Obra Civil'!D304-'B11'!I293</f>
        <v>0</v>
      </c>
      <c r="E304" s="29">
        <f t="shared" ref="E304:E305" si="229">G304*70%</f>
        <v>13.880999999999998</v>
      </c>
      <c r="F304" s="29">
        <f t="shared" ref="F304:F305" si="230">G304-E304</f>
        <v>5.9489999999999998</v>
      </c>
      <c r="G304" s="23">
        <v>19.829999999999998</v>
      </c>
      <c r="H304" s="29">
        <f t="shared" ref="H304:H305" si="231">D304*E304</f>
        <v>0</v>
      </c>
      <c r="I304" s="29">
        <f t="shared" ref="I304:I305" si="232">D304*F304</f>
        <v>0</v>
      </c>
      <c r="J304" s="23">
        <f t="shared" ref="J304:J305" si="233">H304+I304</f>
        <v>0</v>
      </c>
      <c r="K304" s="36"/>
      <c r="L304" s="47"/>
    </row>
    <row r="305" spans="1:12" s="5" customFormat="1">
      <c r="A305" s="12" t="s">
        <v>523</v>
      </c>
      <c r="B305" s="58" t="s">
        <v>524</v>
      </c>
      <c r="C305" s="12" t="s">
        <v>41</v>
      </c>
      <c r="D305" s="57">
        <f>'Obra Civil'!D305-'B11'!I294</f>
        <v>0</v>
      </c>
      <c r="E305" s="29">
        <f t="shared" si="229"/>
        <v>923.99999999999989</v>
      </c>
      <c r="F305" s="29">
        <f t="shared" si="230"/>
        <v>396.00000000000011</v>
      </c>
      <c r="G305" s="23">
        <v>1320</v>
      </c>
      <c r="H305" s="29">
        <f t="shared" si="231"/>
        <v>0</v>
      </c>
      <c r="I305" s="29">
        <f t="shared" si="232"/>
        <v>0</v>
      </c>
      <c r="J305" s="23">
        <f t="shared" si="233"/>
        <v>0</v>
      </c>
      <c r="K305" s="36"/>
      <c r="L305" s="47"/>
    </row>
    <row r="306" spans="1:12" s="5" customFormat="1">
      <c r="A306" s="15" t="s">
        <v>525</v>
      </c>
      <c r="B306" s="16" t="s">
        <v>526</v>
      </c>
      <c r="C306" s="17"/>
      <c r="D306" s="17"/>
      <c r="E306" s="81"/>
      <c r="F306" s="81"/>
      <c r="G306" s="81"/>
      <c r="H306" s="102">
        <f>H307+H309+H311</f>
        <v>0</v>
      </c>
      <c r="I306" s="102">
        <f t="shared" ref="I306:J306" si="234">I307+I309+I311</f>
        <v>0</v>
      </c>
      <c r="J306" s="102">
        <f t="shared" si="234"/>
        <v>0</v>
      </c>
      <c r="K306" s="36"/>
      <c r="L306" s="47"/>
    </row>
    <row r="307" spans="1:12" s="5" customFormat="1">
      <c r="A307" s="15" t="s">
        <v>527</v>
      </c>
      <c r="B307" s="61" t="s">
        <v>528</v>
      </c>
      <c r="C307" s="61"/>
      <c r="D307" s="61"/>
      <c r="E307" s="81"/>
      <c r="F307" s="81"/>
      <c r="G307" s="81"/>
      <c r="H307" s="102">
        <f>H308</f>
        <v>0</v>
      </c>
      <c r="I307" s="102">
        <f t="shared" ref="I307:J307" si="235">I308</f>
        <v>0</v>
      </c>
      <c r="J307" s="102">
        <f t="shared" si="235"/>
        <v>0</v>
      </c>
      <c r="K307" s="36"/>
      <c r="L307" s="47"/>
    </row>
    <row r="308" spans="1:12" s="5" customFormat="1" ht="25.5">
      <c r="A308" s="159" t="s">
        <v>529</v>
      </c>
      <c r="B308" s="160" t="s">
        <v>530</v>
      </c>
      <c r="C308" s="159" t="s">
        <v>41</v>
      </c>
      <c r="D308" s="159">
        <f>'Obra Civil'!D308-'B11'!I297</f>
        <v>0</v>
      </c>
      <c r="E308" s="161">
        <f t="shared" ref="E308" si="236">G308*70%</f>
        <v>1188.7147620809999</v>
      </c>
      <c r="F308" s="161">
        <f t="shared" ref="F308" si="237">G308-E308</f>
        <v>509.44918374900021</v>
      </c>
      <c r="G308" s="157">
        <v>1698.1639458300001</v>
      </c>
      <c r="H308" s="161">
        <f t="shared" ref="H308" si="238">D308*E308</f>
        <v>0</v>
      </c>
      <c r="I308" s="161">
        <f t="shared" ref="I308" si="239">D308*F308</f>
        <v>0</v>
      </c>
      <c r="J308" s="157">
        <f t="shared" ref="J308" si="240">H308+I308</f>
        <v>0</v>
      </c>
      <c r="K308" s="36"/>
      <c r="L308" s="47"/>
    </row>
    <row r="309" spans="1:12" s="5" customFormat="1">
      <c r="A309" s="162" t="s">
        <v>531</v>
      </c>
      <c r="B309" s="163" t="s">
        <v>532</v>
      </c>
      <c r="C309" s="163"/>
      <c r="D309" s="163"/>
      <c r="E309" s="158"/>
      <c r="F309" s="158"/>
      <c r="G309" s="158"/>
      <c r="H309" s="164">
        <f>H310</f>
        <v>0</v>
      </c>
      <c r="I309" s="164">
        <f t="shared" ref="I309:J309" si="241">I310</f>
        <v>0</v>
      </c>
      <c r="J309" s="164">
        <f t="shared" si="241"/>
        <v>0</v>
      </c>
      <c r="K309" s="36"/>
      <c r="L309" s="47"/>
    </row>
    <row r="310" spans="1:12" s="5" customFormat="1" ht="25.5">
      <c r="A310" s="159" t="s">
        <v>533</v>
      </c>
      <c r="B310" s="160" t="s">
        <v>534</v>
      </c>
      <c r="C310" s="159" t="s">
        <v>41</v>
      </c>
      <c r="D310" s="159">
        <f>'Obra Civil'!D310-'B11'!I299</f>
        <v>0</v>
      </c>
      <c r="E310" s="161">
        <f t="shared" ref="E310" si="242">G310*70%</f>
        <v>1188.7147620809999</v>
      </c>
      <c r="F310" s="161">
        <f t="shared" ref="F310" si="243">G310-E310</f>
        <v>509.44918374900021</v>
      </c>
      <c r="G310" s="157">
        <v>1698.1639458300001</v>
      </c>
      <c r="H310" s="161">
        <f t="shared" ref="H310" si="244">D310*E310</f>
        <v>0</v>
      </c>
      <c r="I310" s="161">
        <f t="shared" ref="I310" si="245">D310*F310</f>
        <v>0</v>
      </c>
      <c r="J310" s="157">
        <f t="shared" ref="J310" si="246">H310+I310</f>
        <v>0</v>
      </c>
      <c r="K310" s="36"/>
      <c r="L310" s="47"/>
    </row>
    <row r="311" spans="1:12" s="5" customFormat="1">
      <c r="A311" s="162" t="s">
        <v>535</v>
      </c>
      <c r="B311" s="163" t="s">
        <v>536</v>
      </c>
      <c r="C311" s="163"/>
      <c r="D311" s="163"/>
      <c r="E311" s="158"/>
      <c r="F311" s="158"/>
      <c r="G311" s="158"/>
      <c r="H311" s="164">
        <f>H312</f>
        <v>0</v>
      </c>
      <c r="I311" s="164">
        <f t="shared" ref="I311:J311" si="247">I312</f>
        <v>0</v>
      </c>
      <c r="J311" s="164">
        <f t="shared" si="247"/>
        <v>0</v>
      </c>
      <c r="K311" s="36"/>
      <c r="L311" s="47"/>
    </row>
    <row r="312" spans="1:12" s="5" customFormat="1" ht="36" customHeight="1">
      <c r="A312" s="159" t="s">
        <v>537</v>
      </c>
      <c r="B312" s="160" t="s">
        <v>538</v>
      </c>
      <c r="C312" s="159" t="s">
        <v>41</v>
      </c>
      <c r="D312" s="159">
        <f>'Obra Civil'!D312-'B11'!I301</f>
        <v>0</v>
      </c>
      <c r="E312" s="161">
        <f t="shared" ref="E312" si="248">G312*70%</f>
        <v>1188.7147620809999</v>
      </c>
      <c r="F312" s="161">
        <f t="shared" ref="F312" si="249">G312-E312</f>
        <v>509.44918374900021</v>
      </c>
      <c r="G312" s="157">
        <v>1698.1639458300001</v>
      </c>
      <c r="H312" s="161">
        <f t="shared" ref="H312" si="250">D312*E312</f>
        <v>0</v>
      </c>
      <c r="I312" s="161">
        <f t="shared" ref="I312" si="251">D312*F312</f>
        <v>0</v>
      </c>
      <c r="J312" s="157">
        <f t="shared" ref="J312" si="252">H312+I312</f>
        <v>0</v>
      </c>
      <c r="K312" s="36" t="s">
        <v>707</v>
      </c>
      <c r="L312" s="47"/>
    </row>
    <row r="313" spans="1:12" s="5" customFormat="1">
      <c r="A313" s="15"/>
      <c r="B313" s="60" t="s">
        <v>655</v>
      </c>
      <c r="C313" s="15"/>
      <c r="D313" s="90"/>
      <c r="E313" s="24"/>
      <c r="F313" s="24"/>
      <c r="G313" s="39"/>
      <c r="H313" s="165">
        <f>H302+H306</f>
        <v>0</v>
      </c>
      <c r="I313" s="165">
        <f>I302+I306</f>
        <v>0</v>
      </c>
      <c r="J313" s="165">
        <f>J302+J306</f>
        <v>0</v>
      </c>
      <c r="K313" s="36"/>
      <c r="L313" s="47"/>
    </row>
    <row r="314" spans="1:12" s="5" customFormat="1">
      <c r="A314" s="77" t="s">
        <v>539</v>
      </c>
      <c r="B314" s="77" t="s">
        <v>540</v>
      </c>
      <c r="C314" s="77"/>
      <c r="D314" s="77"/>
      <c r="E314" s="99"/>
      <c r="F314" s="99"/>
      <c r="G314" s="99"/>
      <c r="H314" s="99"/>
      <c r="I314" s="99"/>
      <c r="J314" s="99"/>
      <c r="K314" s="36"/>
      <c r="L314" s="47"/>
    </row>
    <row r="315" spans="1:12" s="5" customFormat="1">
      <c r="A315" s="15" t="s">
        <v>541</v>
      </c>
      <c r="B315" s="16" t="s">
        <v>542</v>
      </c>
      <c r="C315" s="16"/>
      <c r="D315" s="16"/>
      <c r="E315" s="81"/>
      <c r="F315" s="81"/>
      <c r="G315" s="81"/>
      <c r="H315" s="102">
        <f>SUM(H316:H319)</f>
        <v>1335.0050000000001</v>
      </c>
      <c r="I315" s="102">
        <f t="shared" ref="I315:J315" si="253">SUM(I316:I319)</f>
        <v>572.1450000000001</v>
      </c>
      <c r="J315" s="102">
        <f t="shared" si="253"/>
        <v>1907.15</v>
      </c>
      <c r="K315" s="36"/>
      <c r="L315" s="47"/>
    </row>
    <row r="316" spans="1:12" s="5" customFormat="1">
      <c r="A316" s="12" t="s">
        <v>543</v>
      </c>
      <c r="B316" s="17" t="s">
        <v>544</v>
      </c>
      <c r="C316" s="12" t="s">
        <v>187</v>
      </c>
      <c r="D316" s="67">
        <f>'Obra Civil'!D316-'B11'!I304</f>
        <v>58</v>
      </c>
      <c r="E316" s="29">
        <f t="shared" ref="E316:E319" si="254">G316*70%</f>
        <v>8.7919999999999998</v>
      </c>
      <c r="F316" s="29">
        <f t="shared" ref="F316:F319" si="255">G316-E316</f>
        <v>3.7680000000000007</v>
      </c>
      <c r="G316" s="23">
        <v>12.56</v>
      </c>
      <c r="H316" s="29">
        <f t="shared" ref="H316:H319" si="256">D316*E316</f>
        <v>509.93599999999998</v>
      </c>
      <c r="I316" s="29">
        <f t="shared" ref="I316:I319" si="257">D316*F316</f>
        <v>218.54400000000004</v>
      </c>
      <c r="J316" s="23">
        <f t="shared" ref="J316:J319" si="258">H316+I316</f>
        <v>728.48</v>
      </c>
      <c r="K316" s="36"/>
      <c r="L316" s="47"/>
    </row>
    <row r="317" spans="1:12" s="5" customFormat="1" ht="25.5">
      <c r="A317" s="12" t="s">
        <v>545</v>
      </c>
      <c r="B317" s="58" t="s">
        <v>546</v>
      </c>
      <c r="C317" s="12" t="s">
        <v>187</v>
      </c>
      <c r="D317" s="67">
        <f>'Obra Civil'!D317-'B11'!I305</f>
        <v>33</v>
      </c>
      <c r="E317" s="29">
        <f t="shared" si="254"/>
        <v>21.475999999999999</v>
      </c>
      <c r="F317" s="29">
        <f t="shared" si="255"/>
        <v>9.2040000000000006</v>
      </c>
      <c r="G317" s="23">
        <v>30.68</v>
      </c>
      <c r="H317" s="29">
        <f t="shared" si="256"/>
        <v>708.70799999999997</v>
      </c>
      <c r="I317" s="29">
        <f t="shared" si="257"/>
        <v>303.73200000000003</v>
      </c>
      <c r="J317" s="23">
        <f t="shared" si="258"/>
        <v>1012.44</v>
      </c>
      <c r="K317" s="36"/>
      <c r="L317" s="47"/>
    </row>
    <row r="318" spans="1:12" s="5" customFormat="1">
      <c r="A318" s="12" t="s">
        <v>547</v>
      </c>
      <c r="B318" s="17" t="s">
        <v>548</v>
      </c>
      <c r="C318" s="12" t="s">
        <v>187</v>
      </c>
      <c r="D318" s="67">
        <f>'Obra Civil'!D318-'B11'!I306</f>
        <v>22</v>
      </c>
      <c r="E318" s="29">
        <f t="shared" si="254"/>
        <v>3.8359999999999999</v>
      </c>
      <c r="F318" s="29">
        <f t="shared" si="255"/>
        <v>1.6440000000000006</v>
      </c>
      <c r="G318" s="23">
        <v>5.48</v>
      </c>
      <c r="H318" s="29">
        <f t="shared" si="256"/>
        <v>84.391999999999996</v>
      </c>
      <c r="I318" s="29">
        <f t="shared" si="257"/>
        <v>36.168000000000013</v>
      </c>
      <c r="J318" s="23">
        <f t="shared" si="258"/>
        <v>120.56</v>
      </c>
      <c r="K318" s="36"/>
      <c r="L318" s="47"/>
    </row>
    <row r="319" spans="1:12" s="5" customFormat="1">
      <c r="A319" s="12" t="s">
        <v>549</v>
      </c>
      <c r="B319" s="58" t="s">
        <v>550</v>
      </c>
      <c r="C319" s="12" t="s">
        <v>187</v>
      </c>
      <c r="D319" s="67">
        <f>'Obra Civil'!D319-'B11'!I307</f>
        <v>1</v>
      </c>
      <c r="E319" s="29">
        <f t="shared" si="254"/>
        <v>31.968999999999998</v>
      </c>
      <c r="F319" s="29">
        <f t="shared" si="255"/>
        <v>13.701000000000004</v>
      </c>
      <c r="G319" s="23">
        <v>45.67</v>
      </c>
      <c r="H319" s="29">
        <f t="shared" si="256"/>
        <v>31.968999999999998</v>
      </c>
      <c r="I319" s="29">
        <f t="shared" si="257"/>
        <v>13.701000000000004</v>
      </c>
      <c r="J319" s="23">
        <f t="shared" si="258"/>
        <v>45.67</v>
      </c>
      <c r="K319" s="36"/>
      <c r="L319" s="47"/>
    </row>
    <row r="320" spans="1:12" s="5" customFormat="1">
      <c r="A320" s="15" t="s">
        <v>551</v>
      </c>
      <c r="B320" s="16" t="s">
        <v>552</v>
      </c>
      <c r="C320" s="17"/>
      <c r="D320" s="17"/>
      <c r="E320" s="81"/>
      <c r="F320" s="81"/>
      <c r="G320" s="81"/>
      <c r="H320" s="102">
        <f>SUM(H321:H327)</f>
        <v>2300.4380000000001</v>
      </c>
      <c r="I320" s="102">
        <f t="shared" ref="I320:J320" si="259">SUM(I321:I327)</f>
        <v>985.90200000000027</v>
      </c>
      <c r="J320" s="102">
        <f t="shared" si="259"/>
        <v>3286.34</v>
      </c>
      <c r="K320" s="36"/>
      <c r="L320" s="47"/>
    </row>
    <row r="321" spans="1:12" s="5" customFormat="1">
      <c r="A321" s="12" t="s">
        <v>553</v>
      </c>
      <c r="B321" s="17" t="s">
        <v>554</v>
      </c>
      <c r="C321" s="12" t="s">
        <v>187</v>
      </c>
      <c r="D321" s="67">
        <f>'Obra Civil'!D321-'B11'!I309</f>
        <v>17</v>
      </c>
      <c r="E321" s="29">
        <f t="shared" ref="E321:E327" si="260">G321*70%</f>
        <v>11.423999999999999</v>
      </c>
      <c r="F321" s="29">
        <f t="shared" ref="F321:F327" si="261">G321-E321</f>
        <v>4.8960000000000008</v>
      </c>
      <c r="G321" s="23">
        <v>16.32</v>
      </c>
      <c r="H321" s="29">
        <f t="shared" ref="H321:H327" si="262">D321*E321</f>
        <v>194.208</v>
      </c>
      <c r="I321" s="29">
        <f t="shared" ref="I321:I327" si="263">D321*F321</f>
        <v>83.232000000000014</v>
      </c>
      <c r="J321" s="23">
        <f t="shared" ref="J321:J327" si="264">H321+I321</f>
        <v>277.44</v>
      </c>
      <c r="K321" s="36"/>
      <c r="L321" s="47"/>
    </row>
    <row r="322" spans="1:12" s="5" customFormat="1">
      <c r="A322" s="12" t="s">
        <v>555</v>
      </c>
      <c r="B322" s="17" t="s">
        <v>556</v>
      </c>
      <c r="C322" s="12" t="s">
        <v>187</v>
      </c>
      <c r="D322" s="67">
        <f>'Obra Civil'!D322-'B11'!I310</f>
        <v>17</v>
      </c>
      <c r="E322" s="29">
        <f t="shared" si="260"/>
        <v>10.023999999999999</v>
      </c>
      <c r="F322" s="29">
        <f t="shared" si="261"/>
        <v>4.2960000000000012</v>
      </c>
      <c r="G322" s="23">
        <v>14.32</v>
      </c>
      <c r="H322" s="29">
        <f t="shared" si="262"/>
        <v>170.40799999999999</v>
      </c>
      <c r="I322" s="29">
        <f t="shared" si="263"/>
        <v>73.032000000000025</v>
      </c>
      <c r="J322" s="23">
        <f t="shared" si="264"/>
        <v>243.44</v>
      </c>
      <c r="K322" s="36"/>
      <c r="L322" s="47"/>
    </row>
    <row r="323" spans="1:12" s="5" customFormat="1">
      <c r="A323" s="12" t="s">
        <v>557</v>
      </c>
      <c r="B323" s="17" t="s">
        <v>558</v>
      </c>
      <c r="C323" s="12" t="s">
        <v>187</v>
      </c>
      <c r="D323" s="67">
        <f>'Obra Civil'!D323-'B11'!I311</f>
        <v>68</v>
      </c>
      <c r="E323" s="29">
        <f t="shared" si="260"/>
        <v>2.2749999999999999</v>
      </c>
      <c r="F323" s="29">
        <f t="shared" si="261"/>
        <v>0.97500000000000009</v>
      </c>
      <c r="G323" s="23">
        <v>3.25</v>
      </c>
      <c r="H323" s="29">
        <f t="shared" si="262"/>
        <v>154.69999999999999</v>
      </c>
      <c r="I323" s="29">
        <f t="shared" si="263"/>
        <v>66.300000000000011</v>
      </c>
      <c r="J323" s="23">
        <f t="shared" si="264"/>
        <v>221</v>
      </c>
      <c r="K323" s="36"/>
      <c r="L323" s="47"/>
    </row>
    <row r="324" spans="1:12" s="5" customFormat="1">
      <c r="A324" s="12" t="s">
        <v>559</v>
      </c>
      <c r="B324" s="17" t="s">
        <v>560</v>
      </c>
      <c r="C324" s="12" t="s">
        <v>187</v>
      </c>
      <c r="D324" s="67">
        <f>'Obra Civil'!D324-'B11'!I312</f>
        <v>17</v>
      </c>
      <c r="E324" s="29">
        <f t="shared" si="260"/>
        <v>1.9179999999999999</v>
      </c>
      <c r="F324" s="29">
        <f t="shared" si="261"/>
        <v>0.82200000000000029</v>
      </c>
      <c r="G324" s="23">
        <v>2.74</v>
      </c>
      <c r="H324" s="29">
        <f t="shared" si="262"/>
        <v>32.606000000000002</v>
      </c>
      <c r="I324" s="29">
        <f t="shared" si="263"/>
        <v>13.974000000000006</v>
      </c>
      <c r="J324" s="23">
        <f t="shared" si="264"/>
        <v>46.580000000000005</v>
      </c>
      <c r="K324" s="36"/>
      <c r="L324" s="47"/>
    </row>
    <row r="325" spans="1:12" s="5" customFormat="1">
      <c r="A325" s="12" t="s">
        <v>561</v>
      </c>
      <c r="B325" s="17" t="s">
        <v>562</v>
      </c>
      <c r="C325" s="22" t="s">
        <v>122</v>
      </c>
      <c r="D325" s="67">
        <f>'Obra Civil'!D325-'B11'!I313</f>
        <v>118</v>
      </c>
      <c r="E325" s="29">
        <f t="shared" si="260"/>
        <v>14.497</v>
      </c>
      <c r="F325" s="29">
        <f t="shared" si="261"/>
        <v>6.213000000000001</v>
      </c>
      <c r="G325" s="23">
        <v>20.71</v>
      </c>
      <c r="H325" s="29">
        <f t="shared" si="262"/>
        <v>1710.646</v>
      </c>
      <c r="I325" s="29">
        <f t="shared" si="263"/>
        <v>733.13400000000013</v>
      </c>
      <c r="J325" s="23">
        <f t="shared" si="264"/>
        <v>2443.7800000000002</v>
      </c>
      <c r="K325" s="36"/>
      <c r="L325" s="47"/>
    </row>
    <row r="326" spans="1:12">
      <c r="A326" s="12" t="s">
        <v>563</v>
      </c>
      <c r="B326" s="17" t="s">
        <v>564</v>
      </c>
      <c r="C326" s="12" t="s">
        <v>187</v>
      </c>
      <c r="D326" s="67">
        <f>'Obra Civil'!D326-'B11'!I314</f>
        <v>5</v>
      </c>
      <c r="E326" s="29">
        <f t="shared" si="260"/>
        <v>5.8449999999999998</v>
      </c>
      <c r="F326" s="29">
        <f t="shared" si="261"/>
        <v>2.5049999999999999</v>
      </c>
      <c r="G326" s="23">
        <v>8.35</v>
      </c>
      <c r="H326" s="29">
        <f t="shared" si="262"/>
        <v>29.224999999999998</v>
      </c>
      <c r="I326" s="29">
        <f t="shared" si="263"/>
        <v>12.524999999999999</v>
      </c>
      <c r="J326" s="23">
        <f t="shared" si="264"/>
        <v>41.75</v>
      </c>
    </row>
    <row r="327" spans="1:12">
      <c r="A327" s="12" t="s">
        <v>565</v>
      </c>
      <c r="B327" s="17" t="s">
        <v>566</v>
      </c>
      <c r="C327" s="12" t="s">
        <v>187</v>
      </c>
      <c r="D327" s="67">
        <f>'Obra Civil'!D327-'B11'!I315</f>
        <v>1</v>
      </c>
      <c r="E327" s="29">
        <f t="shared" si="260"/>
        <v>8.6449999999999996</v>
      </c>
      <c r="F327" s="29">
        <f t="shared" si="261"/>
        <v>3.7050000000000001</v>
      </c>
      <c r="G327" s="23">
        <v>12.35</v>
      </c>
      <c r="H327" s="29">
        <f t="shared" si="262"/>
        <v>8.6449999999999996</v>
      </c>
      <c r="I327" s="29">
        <f t="shared" si="263"/>
        <v>3.7050000000000001</v>
      </c>
      <c r="J327" s="23">
        <f t="shared" si="264"/>
        <v>12.35</v>
      </c>
    </row>
    <row r="328" spans="1:12">
      <c r="A328" s="15" t="s">
        <v>567</v>
      </c>
      <c r="B328" s="16" t="s">
        <v>568</v>
      </c>
      <c r="C328" s="17"/>
      <c r="D328" s="17"/>
      <c r="E328" s="82"/>
      <c r="F328" s="82"/>
      <c r="G328" s="82"/>
      <c r="H328" s="105">
        <f>SUM(H329:H333)</f>
        <v>4892.741</v>
      </c>
      <c r="I328" s="105">
        <f t="shared" ref="I328:J328" si="265">SUM(I329:I333)</f>
        <v>2096.8890000000006</v>
      </c>
      <c r="J328" s="105">
        <f t="shared" si="265"/>
        <v>6989.63</v>
      </c>
    </row>
    <row r="329" spans="1:12">
      <c r="A329" s="12" t="s">
        <v>569</v>
      </c>
      <c r="B329" s="17" t="s">
        <v>570</v>
      </c>
      <c r="C329" s="12" t="s">
        <v>187</v>
      </c>
      <c r="D329" s="67">
        <f>'Obra Civil'!D329-'B11'!I317</f>
        <v>19</v>
      </c>
      <c r="E329" s="29">
        <f t="shared" ref="E329:E333" si="266">G329*70%</f>
        <v>27.635999999999996</v>
      </c>
      <c r="F329" s="29">
        <f t="shared" ref="F329:F333" si="267">G329-E329</f>
        <v>11.844000000000001</v>
      </c>
      <c r="G329" s="23">
        <v>39.479999999999997</v>
      </c>
      <c r="H329" s="29">
        <f t="shared" ref="H329:H333" si="268">D329*E329</f>
        <v>525.08399999999995</v>
      </c>
      <c r="I329" s="29">
        <f t="shared" ref="I329:I333" si="269">D329*F329</f>
        <v>225.03600000000003</v>
      </c>
      <c r="J329" s="23">
        <f t="shared" ref="J329:J333" si="270">H329+I329</f>
        <v>750.12</v>
      </c>
    </row>
    <row r="330" spans="1:12">
      <c r="A330" s="12" t="s">
        <v>571</v>
      </c>
      <c r="B330" s="17" t="s">
        <v>572</v>
      </c>
      <c r="C330" s="22" t="s">
        <v>122</v>
      </c>
      <c r="D330" s="67">
        <f>'Obra Civil'!D330-'B11'!I318</f>
        <v>168</v>
      </c>
      <c r="E330" s="29">
        <f t="shared" si="266"/>
        <v>23.974999999999998</v>
      </c>
      <c r="F330" s="29">
        <f t="shared" si="267"/>
        <v>10.275000000000002</v>
      </c>
      <c r="G330" s="23">
        <v>34.25</v>
      </c>
      <c r="H330" s="29">
        <f t="shared" si="268"/>
        <v>4027.7999999999997</v>
      </c>
      <c r="I330" s="29">
        <f t="shared" si="269"/>
        <v>1726.2000000000003</v>
      </c>
      <c r="J330" s="23">
        <f t="shared" si="270"/>
        <v>5754</v>
      </c>
    </row>
    <row r="331" spans="1:12" ht="25.5">
      <c r="A331" s="12" t="s">
        <v>573</v>
      </c>
      <c r="B331" s="58" t="s">
        <v>574</v>
      </c>
      <c r="C331" s="12" t="s">
        <v>187</v>
      </c>
      <c r="D331" s="67">
        <f>'Obra Civil'!D331-'B11'!I319</f>
        <v>5</v>
      </c>
      <c r="E331" s="29">
        <f t="shared" si="266"/>
        <v>20.117999999999999</v>
      </c>
      <c r="F331" s="29">
        <f t="shared" si="267"/>
        <v>8.6219999999999999</v>
      </c>
      <c r="G331" s="23">
        <v>28.74</v>
      </c>
      <c r="H331" s="29">
        <f t="shared" si="268"/>
        <v>100.58999999999999</v>
      </c>
      <c r="I331" s="29">
        <f t="shared" si="269"/>
        <v>43.11</v>
      </c>
      <c r="J331" s="23">
        <f t="shared" si="270"/>
        <v>143.69999999999999</v>
      </c>
    </row>
    <row r="332" spans="1:12">
      <c r="A332" s="12" t="s">
        <v>575</v>
      </c>
      <c r="B332" s="17" t="s">
        <v>576</v>
      </c>
      <c r="C332" s="12" t="s">
        <v>187</v>
      </c>
      <c r="D332" s="67">
        <f>'Obra Civil'!D332-'B11'!I320</f>
        <v>19</v>
      </c>
      <c r="E332" s="29">
        <f t="shared" si="266"/>
        <v>7.0910000000000002</v>
      </c>
      <c r="F332" s="29">
        <f t="shared" si="267"/>
        <v>3.0390000000000006</v>
      </c>
      <c r="G332" s="23">
        <v>10.130000000000001</v>
      </c>
      <c r="H332" s="29">
        <f t="shared" si="268"/>
        <v>134.72900000000001</v>
      </c>
      <c r="I332" s="29">
        <f t="shared" si="269"/>
        <v>57.741000000000014</v>
      </c>
      <c r="J332" s="23">
        <f t="shared" si="270"/>
        <v>192.47000000000003</v>
      </c>
    </row>
    <row r="333" spans="1:12">
      <c r="A333" s="12" t="s">
        <v>577</v>
      </c>
      <c r="B333" s="17" t="s">
        <v>578</v>
      </c>
      <c r="C333" s="22" t="s">
        <v>122</v>
      </c>
      <c r="D333" s="67">
        <f>'Obra Civil'!D333-'B11'!I321</f>
        <v>1.9</v>
      </c>
      <c r="E333" s="29">
        <f t="shared" si="266"/>
        <v>55.019999999999996</v>
      </c>
      <c r="F333" s="29">
        <f t="shared" si="267"/>
        <v>23.58</v>
      </c>
      <c r="G333" s="114">
        <v>78.599999999999994</v>
      </c>
      <c r="H333" s="29">
        <f t="shared" si="268"/>
        <v>104.53799999999998</v>
      </c>
      <c r="I333" s="29">
        <f t="shared" si="269"/>
        <v>44.801999999999992</v>
      </c>
      <c r="J333" s="23">
        <f t="shared" si="270"/>
        <v>149.33999999999997</v>
      </c>
    </row>
    <row r="334" spans="1:12" ht="12.75" customHeight="1">
      <c r="A334" s="15"/>
      <c r="B334" s="60" t="s">
        <v>656</v>
      </c>
      <c r="C334" s="15"/>
      <c r="D334" s="90"/>
      <c r="E334" s="24"/>
      <c r="F334" s="24"/>
      <c r="G334" s="39"/>
      <c r="H334" s="24">
        <f>H315+H320+H328</f>
        <v>8528.1840000000011</v>
      </c>
      <c r="I334" s="24">
        <f t="shared" ref="I334:J334" si="271">I315+I320+I328</f>
        <v>3654.9360000000011</v>
      </c>
      <c r="J334" s="24">
        <f t="shared" si="271"/>
        <v>12183.119999999999</v>
      </c>
    </row>
    <row r="335" spans="1:12">
      <c r="A335" s="77" t="s">
        <v>579</v>
      </c>
      <c r="B335" s="77" t="s">
        <v>580</v>
      </c>
      <c r="C335" s="77"/>
      <c r="D335" s="77"/>
      <c r="E335" s="101"/>
      <c r="F335" s="101"/>
      <c r="G335" s="101"/>
      <c r="H335" s="101"/>
      <c r="I335" s="101"/>
      <c r="J335" s="101"/>
    </row>
    <row r="336" spans="1:12">
      <c r="A336" s="13" t="s">
        <v>581</v>
      </c>
      <c r="B336" s="58" t="s">
        <v>582</v>
      </c>
      <c r="C336" s="13" t="s">
        <v>44</v>
      </c>
      <c r="D336" s="19">
        <f>'Obra Civil'!D336-'B11'!I323</f>
        <v>400</v>
      </c>
      <c r="E336" s="29">
        <f t="shared" ref="E336:E339" si="272">G336*70%</f>
        <v>6.0410000000000004</v>
      </c>
      <c r="F336" s="29">
        <f t="shared" ref="F336:F339" si="273">G336-E336</f>
        <v>2.5890000000000004</v>
      </c>
      <c r="G336" s="23">
        <v>8.6300000000000008</v>
      </c>
      <c r="H336" s="29">
        <f t="shared" ref="H336:H339" si="274">D336*E336</f>
        <v>2416.4</v>
      </c>
      <c r="I336" s="29">
        <f t="shared" ref="I336:I339" si="275">D336*F336</f>
        <v>1035.6000000000001</v>
      </c>
      <c r="J336" s="23">
        <f t="shared" ref="J336:J339" si="276">H336+I336</f>
        <v>3452</v>
      </c>
    </row>
    <row r="337" spans="1:12">
      <c r="A337" s="13" t="s">
        <v>583</v>
      </c>
      <c r="B337" s="58" t="s">
        <v>584</v>
      </c>
      <c r="C337" s="12" t="s">
        <v>187</v>
      </c>
      <c r="D337" s="19">
        <f>'Obra Civil'!D337-'B11'!I324</f>
        <v>11</v>
      </c>
      <c r="E337" s="29">
        <f t="shared" si="272"/>
        <v>67.717999999999989</v>
      </c>
      <c r="F337" s="29">
        <f t="shared" si="273"/>
        <v>29.022000000000006</v>
      </c>
      <c r="G337" s="23">
        <v>96.74</v>
      </c>
      <c r="H337" s="29">
        <f t="shared" si="274"/>
        <v>744.89799999999991</v>
      </c>
      <c r="I337" s="29">
        <f t="shared" si="275"/>
        <v>319.24200000000008</v>
      </c>
      <c r="J337" s="23">
        <f t="shared" si="276"/>
        <v>1064.1399999999999</v>
      </c>
    </row>
    <row r="338" spans="1:12">
      <c r="A338" s="13" t="s">
        <v>585</v>
      </c>
      <c r="B338" s="58" t="s">
        <v>586</v>
      </c>
      <c r="C338" s="12" t="s">
        <v>187</v>
      </c>
      <c r="D338" s="19">
        <f>'Obra Civil'!D338-'B11'!I325</f>
        <v>5</v>
      </c>
      <c r="E338" s="29">
        <f t="shared" si="272"/>
        <v>141.00799999999998</v>
      </c>
      <c r="F338" s="29">
        <f t="shared" si="273"/>
        <v>60.432000000000016</v>
      </c>
      <c r="G338" s="23">
        <v>201.44</v>
      </c>
      <c r="H338" s="29">
        <f t="shared" si="274"/>
        <v>705.04</v>
      </c>
      <c r="I338" s="29">
        <f t="shared" si="275"/>
        <v>302.16000000000008</v>
      </c>
      <c r="J338" s="23">
        <f t="shared" si="276"/>
        <v>1007.2</v>
      </c>
    </row>
    <row r="339" spans="1:12" ht="25.5">
      <c r="A339" s="13" t="s">
        <v>587</v>
      </c>
      <c r="B339" s="58" t="s">
        <v>588</v>
      </c>
      <c r="C339" s="12" t="s">
        <v>187</v>
      </c>
      <c r="D339" s="19">
        <f>'Obra Civil'!D339-'B11'!I326</f>
        <v>3</v>
      </c>
      <c r="E339" s="29">
        <f t="shared" si="272"/>
        <v>170.226</v>
      </c>
      <c r="F339" s="29">
        <f t="shared" si="273"/>
        <v>72.954000000000008</v>
      </c>
      <c r="G339" s="114">
        <v>243.18</v>
      </c>
      <c r="H339" s="29">
        <f t="shared" si="274"/>
        <v>510.678</v>
      </c>
      <c r="I339" s="29">
        <f t="shared" si="275"/>
        <v>218.86200000000002</v>
      </c>
      <c r="J339" s="23">
        <f t="shared" si="276"/>
        <v>729.54</v>
      </c>
    </row>
    <row r="340" spans="1:12">
      <c r="A340" s="15"/>
      <c r="B340" s="60" t="s">
        <v>657</v>
      </c>
      <c r="C340" s="15"/>
      <c r="D340" s="90"/>
      <c r="E340" s="24"/>
      <c r="F340" s="24"/>
      <c r="G340" s="39"/>
      <c r="H340" s="24">
        <f>SUM(H336:H339)</f>
        <v>4377.0159999999996</v>
      </c>
      <c r="I340" s="24">
        <f t="shared" ref="I340:J340" si="277">SUM(I336:I339)</f>
        <v>1875.8640000000003</v>
      </c>
      <c r="J340" s="24">
        <f t="shared" si="277"/>
        <v>6252.8799999999992</v>
      </c>
    </row>
    <row r="341" spans="1:12">
      <c r="A341" s="77" t="s">
        <v>589</v>
      </c>
      <c r="B341" s="77" t="s">
        <v>590</v>
      </c>
      <c r="C341" s="77"/>
      <c r="D341" s="77"/>
      <c r="E341" s="101"/>
      <c r="F341" s="101"/>
      <c r="G341" s="101"/>
      <c r="H341" s="101"/>
      <c r="I341" s="101"/>
      <c r="J341" s="101"/>
    </row>
    <row r="342" spans="1:12">
      <c r="A342" s="13" t="s">
        <v>591</v>
      </c>
      <c r="B342" s="69" t="s">
        <v>592</v>
      </c>
      <c r="C342" s="13" t="s">
        <v>44</v>
      </c>
      <c r="D342" s="59">
        <f>'Obra Civil'!D342-'B11'!I328</f>
        <v>564.5</v>
      </c>
      <c r="E342" s="29">
        <f t="shared" ref="E342" si="278">G342*70%</f>
        <v>0.79099999999999993</v>
      </c>
      <c r="F342" s="29">
        <f t="shared" ref="F342" si="279">G342-E342</f>
        <v>0.33899999999999997</v>
      </c>
      <c r="G342" s="23">
        <v>1.1299999999999999</v>
      </c>
      <c r="H342" s="29">
        <f t="shared" ref="H342" si="280">D342*E342</f>
        <v>446.51949999999994</v>
      </c>
      <c r="I342" s="29">
        <f t="shared" ref="I342" si="281">D342*F342</f>
        <v>191.36549999999997</v>
      </c>
      <c r="J342" s="23">
        <f t="shared" ref="J342" si="282">H342+I342</f>
        <v>637.88499999999988</v>
      </c>
    </row>
    <row r="343" spans="1:12">
      <c r="A343" s="15"/>
      <c r="B343" s="60" t="s">
        <v>658</v>
      </c>
      <c r="C343" s="15"/>
      <c r="D343" s="90"/>
      <c r="E343" s="24"/>
      <c r="F343" s="24"/>
      <c r="G343" s="39"/>
      <c r="H343" s="24">
        <f>H342</f>
        <v>446.51949999999994</v>
      </c>
      <c r="I343" s="24">
        <f t="shared" ref="I343:J343" si="283">I342</f>
        <v>191.36549999999997</v>
      </c>
      <c r="J343" s="24">
        <f t="shared" si="283"/>
        <v>637.88499999999988</v>
      </c>
    </row>
    <row r="344" spans="1:12">
      <c r="A344" s="86"/>
      <c r="B344" s="87"/>
      <c r="C344" s="88"/>
      <c r="D344" s="89"/>
      <c r="E344" s="82"/>
      <c r="F344" s="82"/>
      <c r="G344" s="82"/>
      <c r="H344" s="82"/>
      <c r="I344" s="82"/>
      <c r="J344" s="82"/>
    </row>
    <row r="345" spans="1:12" s="108" customFormat="1">
      <c r="A345" s="109"/>
      <c r="B345" s="110" t="s">
        <v>659</v>
      </c>
      <c r="C345" s="109"/>
      <c r="D345" s="111"/>
      <c r="E345" s="112"/>
      <c r="F345" s="112"/>
      <c r="G345" s="112"/>
      <c r="H345" s="112">
        <f>H14+H20+H28+H38+H45+H67+H73+H77+H86+H97+H103+H111+H186+H229+H256+H293+H300+H313+H334+H340+H343+0.02</f>
        <v>76174.322469999999</v>
      </c>
      <c r="I345" s="112">
        <f>I14+I20+I28+I38+I45+I67+I73+I77+I86+I97+I103+I111+I186+I229+I256+I293+I300+I313+I334+I340+I343+0.01</f>
        <v>32646.139630000009</v>
      </c>
      <c r="J345" s="112">
        <f>J14+J20+J28+J38+J45+J67+J73+J77+J86+J97+J103+J111+J186+J229+J256+J293+J300+J313+J334+J340+J343+0.03</f>
        <v>108820.4621</v>
      </c>
      <c r="K345" s="106">
        <v>680000</v>
      </c>
      <c r="L345" s="107"/>
    </row>
    <row r="346" spans="1:12">
      <c r="A346" s="86"/>
      <c r="B346" s="87"/>
      <c r="C346" s="88"/>
      <c r="D346" s="89"/>
      <c r="E346" s="82"/>
      <c r="F346" s="82"/>
      <c r="G346" s="82"/>
      <c r="H346" s="82"/>
      <c r="I346" s="82"/>
      <c r="J346" s="82"/>
      <c r="K346" s="32">
        <f>J345-K345</f>
        <v>-571179.5379</v>
      </c>
    </row>
    <row r="347" spans="1:12">
      <c r="A347" s="86"/>
      <c r="B347" s="87"/>
      <c r="C347" s="88"/>
      <c r="D347" s="89"/>
      <c r="E347" s="82"/>
      <c r="F347" s="82"/>
      <c r="G347" s="82"/>
      <c r="H347" s="82"/>
      <c r="I347" s="82"/>
      <c r="J347" s="82"/>
      <c r="K347" s="117">
        <f>K346/K345</f>
        <v>-0.83996990867647059</v>
      </c>
    </row>
    <row r="348" spans="1:12">
      <c r="A348" s="86"/>
      <c r="B348" s="87"/>
      <c r="C348" s="88"/>
      <c r="D348" s="89"/>
      <c r="E348" s="82"/>
      <c r="F348" s="82"/>
      <c r="G348" s="82"/>
      <c r="H348" s="82"/>
      <c r="I348" s="82"/>
      <c r="J348" s="82"/>
    </row>
    <row r="372" spans="1:8" ht="12.75" customHeight="1">
      <c r="A372" s="243"/>
      <c r="B372" s="243"/>
      <c r="C372" s="118"/>
      <c r="D372" s="119"/>
      <c r="E372" s="244"/>
      <c r="F372" s="244"/>
      <c r="G372" s="244"/>
      <c r="H372" s="244"/>
    </row>
    <row r="373" spans="1:8" ht="12.75" customHeight="1">
      <c r="A373" s="241"/>
      <c r="B373" s="241"/>
      <c r="C373" s="118"/>
      <c r="D373" s="119"/>
      <c r="E373" s="242"/>
      <c r="F373" s="242"/>
      <c r="G373" s="242"/>
      <c r="H373" s="242"/>
    </row>
    <row r="374" spans="1:8" ht="12.75" customHeight="1">
      <c r="A374" s="241"/>
      <c r="B374" s="241"/>
      <c r="C374" s="118"/>
      <c r="D374" s="119"/>
      <c r="E374" s="242"/>
      <c r="F374" s="242"/>
      <c r="G374" s="242"/>
      <c r="H374" s="242"/>
    </row>
    <row r="375" spans="1:8" ht="12.75" customHeight="1">
      <c r="A375" s="241"/>
      <c r="B375" s="241"/>
      <c r="C375" s="118"/>
      <c r="D375" s="119"/>
      <c r="E375" s="242"/>
      <c r="F375" s="242"/>
      <c r="G375" s="242"/>
      <c r="H375" s="242"/>
    </row>
  </sheetData>
  <mergeCells count="13">
    <mergeCell ref="A372:B372"/>
    <mergeCell ref="E372:H372"/>
    <mergeCell ref="B2:G2"/>
    <mergeCell ref="B4:E4"/>
    <mergeCell ref="A6:D6"/>
    <mergeCell ref="E6:G6"/>
    <mergeCell ref="H6:J6"/>
    <mergeCell ref="A373:B373"/>
    <mergeCell ref="E373:H373"/>
    <mergeCell ref="A374:B374"/>
    <mergeCell ref="E374:H374"/>
    <mergeCell ref="A375:B375"/>
    <mergeCell ref="E375:H375"/>
  </mergeCells>
  <conditionalFormatting sqref="D113:E113 D112 G47 D47 D55 D58 G40 D40 D98:D102 D105:D110 D166:D168 D170:D185 D187:D209 D211:D213 D216:D218 D220:D228 D273:D278 D315:D319 D321:D327 D329:D333 D114:D164">
    <cfRule type="cellIs" dxfId="0" priority="1" stopIfTrue="1" operator="equal">
      <formula>0</formula>
    </cfRule>
  </conditionalFormatting>
  <printOptions horizontalCentered="1"/>
  <pageMargins left="0.11811023622047245" right="0.19685039370078741" top="0.98425196850393704" bottom="0.6692913385826772" header="0.35433070866141736" footer="0.51181102362204722"/>
  <pageSetup paperSize="9" scale="62" fitToHeight="100" orientation="landscape" r:id="rId1"/>
  <headerFooter alignWithMargins="0">
    <oddHeader>&amp;R&amp;G</oddHeader>
    <oddFooter>&amp;L
&amp;CRua Otávio Baltazar de Souza nº  293 - 01 - Praia Comprida - São José/SC
CEP: 88103640 - Telefone: (48) 3357 6907 - Email: coneconstrucoes@gmail.com&amp;R&amp;P/&amp;N</oddFooter>
  </headerFooter>
  <rowBreaks count="8" manualBreakCount="8">
    <brk id="38" max="9" man="1"/>
    <brk id="73" max="9" man="1"/>
    <brk id="116" max="9" man="1"/>
    <brk id="154" max="9" man="1"/>
    <brk id="209" max="9" man="1"/>
    <brk id="256" max="9" man="1"/>
    <brk id="290" max="9" man="1"/>
    <brk id="327" max="9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1045806"/>
  <sheetViews>
    <sheetView view="pageBreakPreview" zoomScaleSheetLayoutView="100" workbookViewId="0">
      <selection activeCell="L331" sqref="L331"/>
    </sheetView>
  </sheetViews>
  <sheetFormatPr defaultRowHeight="12.75"/>
  <cols>
    <col min="1" max="1" width="6.5703125" style="120" bestFit="1" customWidth="1"/>
    <col min="2" max="2" width="9.140625" style="120"/>
    <col min="3" max="3" width="16.85546875" style="120" customWidth="1"/>
    <col min="4" max="4" width="39.5703125" style="120" customWidth="1"/>
    <col min="5" max="5" width="3.5703125" style="120" customWidth="1"/>
    <col min="6" max="6" width="9.7109375" style="120" customWidth="1"/>
    <col min="7" max="7" width="8" style="120" customWidth="1"/>
    <col min="8" max="8" width="9.7109375" style="120" customWidth="1"/>
    <col min="9" max="9" width="11" style="120" bestFit="1" customWidth="1"/>
    <col min="10" max="10" width="12" style="120" customWidth="1"/>
    <col min="11" max="12" width="13.28515625" style="120" bestFit="1" customWidth="1"/>
    <col min="13" max="13" width="10.28515625" style="120" bestFit="1" customWidth="1"/>
    <col min="14" max="256" width="9.140625" style="120"/>
    <col min="257" max="257" width="5" style="120" customWidth="1"/>
    <col min="258" max="258" width="9.140625" style="120"/>
    <col min="259" max="259" width="16.85546875" style="120" customWidth="1"/>
    <col min="260" max="260" width="12.140625" style="120" customWidth="1"/>
    <col min="261" max="261" width="4" style="120" bestFit="1" customWidth="1"/>
    <col min="262" max="262" width="10.140625" style="120" bestFit="1" customWidth="1"/>
    <col min="263" max="263" width="8.140625" style="120" bestFit="1" customWidth="1"/>
    <col min="264" max="264" width="10.140625" style="120" bestFit="1" customWidth="1"/>
    <col min="265" max="266" width="11" style="120" bestFit="1" customWidth="1"/>
    <col min="267" max="267" width="11.5703125" style="120" customWidth="1"/>
    <col min="268" max="268" width="11" style="120" bestFit="1" customWidth="1"/>
    <col min="269" max="512" width="9.140625" style="120"/>
    <col min="513" max="513" width="5" style="120" customWidth="1"/>
    <col min="514" max="514" width="9.140625" style="120"/>
    <col min="515" max="515" width="16.85546875" style="120" customWidth="1"/>
    <col min="516" max="516" width="12.140625" style="120" customWidth="1"/>
    <col min="517" max="517" width="4" style="120" bestFit="1" customWidth="1"/>
    <col min="518" max="518" width="10.140625" style="120" bestFit="1" customWidth="1"/>
    <col min="519" max="519" width="8.140625" style="120" bestFit="1" customWidth="1"/>
    <col min="520" max="520" width="10.140625" style="120" bestFit="1" customWidth="1"/>
    <col min="521" max="522" width="11" style="120" bestFit="1" customWidth="1"/>
    <col min="523" max="523" width="11.5703125" style="120" customWidth="1"/>
    <col min="524" max="524" width="11" style="120" bestFit="1" customWidth="1"/>
    <col min="525" max="768" width="9.140625" style="120"/>
    <col min="769" max="769" width="5" style="120" customWidth="1"/>
    <col min="770" max="770" width="9.140625" style="120"/>
    <col min="771" max="771" width="16.85546875" style="120" customWidth="1"/>
    <col min="772" max="772" width="12.140625" style="120" customWidth="1"/>
    <col min="773" max="773" width="4" style="120" bestFit="1" customWidth="1"/>
    <col min="774" max="774" width="10.140625" style="120" bestFit="1" customWidth="1"/>
    <col min="775" max="775" width="8.140625" style="120" bestFit="1" customWidth="1"/>
    <col min="776" max="776" width="10.140625" style="120" bestFit="1" customWidth="1"/>
    <col min="777" max="778" width="11" style="120" bestFit="1" customWidth="1"/>
    <col min="779" max="779" width="11.5703125" style="120" customWidth="1"/>
    <col min="780" max="780" width="11" style="120" bestFit="1" customWidth="1"/>
    <col min="781" max="1024" width="9.140625" style="120"/>
    <col min="1025" max="1025" width="5" style="120" customWidth="1"/>
    <col min="1026" max="1026" width="9.140625" style="120"/>
    <col min="1027" max="1027" width="16.85546875" style="120" customWidth="1"/>
    <col min="1028" max="1028" width="12.140625" style="120" customWidth="1"/>
    <col min="1029" max="1029" width="4" style="120" bestFit="1" customWidth="1"/>
    <col min="1030" max="1030" width="10.140625" style="120" bestFit="1" customWidth="1"/>
    <col min="1031" max="1031" width="8.140625" style="120" bestFit="1" customWidth="1"/>
    <col min="1032" max="1032" width="10.140625" style="120" bestFit="1" customWidth="1"/>
    <col min="1033" max="1034" width="11" style="120" bestFit="1" customWidth="1"/>
    <col min="1035" max="1035" width="11.5703125" style="120" customWidth="1"/>
    <col min="1036" max="1036" width="11" style="120" bestFit="1" customWidth="1"/>
    <col min="1037" max="1280" width="9.140625" style="120"/>
    <col min="1281" max="1281" width="5" style="120" customWidth="1"/>
    <col min="1282" max="1282" width="9.140625" style="120"/>
    <col min="1283" max="1283" width="16.85546875" style="120" customWidth="1"/>
    <col min="1284" max="1284" width="12.140625" style="120" customWidth="1"/>
    <col min="1285" max="1285" width="4" style="120" bestFit="1" customWidth="1"/>
    <col min="1286" max="1286" width="10.140625" style="120" bestFit="1" customWidth="1"/>
    <col min="1287" max="1287" width="8.140625" style="120" bestFit="1" customWidth="1"/>
    <col min="1288" max="1288" width="10.140625" style="120" bestFit="1" customWidth="1"/>
    <col min="1289" max="1290" width="11" style="120" bestFit="1" customWidth="1"/>
    <col min="1291" max="1291" width="11.5703125" style="120" customWidth="1"/>
    <col min="1292" max="1292" width="11" style="120" bestFit="1" customWidth="1"/>
    <col min="1293" max="1536" width="9.140625" style="120"/>
    <col min="1537" max="1537" width="5" style="120" customWidth="1"/>
    <col min="1538" max="1538" width="9.140625" style="120"/>
    <col min="1539" max="1539" width="16.85546875" style="120" customWidth="1"/>
    <col min="1540" max="1540" width="12.140625" style="120" customWidth="1"/>
    <col min="1541" max="1541" width="4" style="120" bestFit="1" customWidth="1"/>
    <col min="1542" max="1542" width="10.140625" style="120" bestFit="1" customWidth="1"/>
    <col min="1543" max="1543" width="8.140625" style="120" bestFit="1" customWidth="1"/>
    <col min="1544" max="1544" width="10.140625" style="120" bestFit="1" customWidth="1"/>
    <col min="1545" max="1546" width="11" style="120" bestFit="1" customWidth="1"/>
    <col min="1547" max="1547" width="11.5703125" style="120" customWidth="1"/>
    <col min="1548" max="1548" width="11" style="120" bestFit="1" customWidth="1"/>
    <col min="1549" max="1792" width="9.140625" style="120"/>
    <col min="1793" max="1793" width="5" style="120" customWidth="1"/>
    <col min="1794" max="1794" width="9.140625" style="120"/>
    <col min="1795" max="1795" width="16.85546875" style="120" customWidth="1"/>
    <col min="1796" max="1796" width="12.140625" style="120" customWidth="1"/>
    <col min="1797" max="1797" width="4" style="120" bestFit="1" customWidth="1"/>
    <col min="1798" max="1798" width="10.140625" style="120" bestFit="1" customWidth="1"/>
    <col min="1799" max="1799" width="8.140625" style="120" bestFit="1" customWidth="1"/>
    <col min="1800" max="1800" width="10.140625" style="120" bestFit="1" customWidth="1"/>
    <col min="1801" max="1802" width="11" style="120" bestFit="1" customWidth="1"/>
    <col min="1803" max="1803" width="11.5703125" style="120" customWidth="1"/>
    <col min="1804" max="1804" width="11" style="120" bestFit="1" customWidth="1"/>
    <col min="1805" max="2048" width="9.140625" style="120"/>
    <col min="2049" max="2049" width="5" style="120" customWidth="1"/>
    <col min="2050" max="2050" width="9.140625" style="120"/>
    <col min="2051" max="2051" width="16.85546875" style="120" customWidth="1"/>
    <col min="2052" max="2052" width="12.140625" style="120" customWidth="1"/>
    <col min="2053" max="2053" width="4" style="120" bestFit="1" customWidth="1"/>
    <col min="2054" max="2054" width="10.140625" style="120" bestFit="1" customWidth="1"/>
    <col min="2055" max="2055" width="8.140625" style="120" bestFit="1" customWidth="1"/>
    <col min="2056" max="2056" width="10.140625" style="120" bestFit="1" customWidth="1"/>
    <col min="2057" max="2058" width="11" style="120" bestFit="1" customWidth="1"/>
    <col min="2059" max="2059" width="11.5703125" style="120" customWidth="1"/>
    <col min="2060" max="2060" width="11" style="120" bestFit="1" customWidth="1"/>
    <col min="2061" max="2304" width="9.140625" style="120"/>
    <col min="2305" max="2305" width="5" style="120" customWidth="1"/>
    <col min="2306" max="2306" width="9.140625" style="120"/>
    <col min="2307" max="2307" width="16.85546875" style="120" customWidth="1"/>
    <col min="2308" max="2308" width="12.140625" style="120" customWidth="1"/>
    <col min="2309" max="2309" width="4" style="120" bestFit="1" customWidth="1"/>
    <col min="2310" max="2310" width="10.140625" style="120" bestFit="1" customWidth="1"/>
    <col min="2311" max="2311" width="8.140625" style="120" bestFit="1" customWidth="1"/>
    <col min="2312" max="2312" width="10.140625" style="120" bestFit="1" customWidth="1"/>
    <col min="2313" max="2314" width="11" style="120" bestFit="1" customWidth="1"/>
    <col min="2315" max="2315" width="11.5703125" style="120" customWidth="1"/>
    <col min="2316" max="2316" width="11" style="120" bestFit="1" customWidth="1"/>
    <col min="2317" max="2560" width="9.140625" style="120"/>
    <col min="2561" max="2561" width="5" style="120" customWidth="1"/>
    <col min="2562" max="2562" width="9.140625" style="120"/>
    <col min="2563" max="2563" width="16.85546875" style="120" customWidth="1"/>
    <col min="2564" max="2564" width="12.140625" style="120" customWidth="1"/>
    <col min="2565" max="2565" width="4" style="120" bestFit="1" customWidth="1"/>
    <col min="2566" max="2566" width="10.140625" style="120" bestFit="1" customWidth="1"/>
    <col min="2567" max="2567" width="8.140625" style="120" bestFit="1" customWidth="1"/>
    <col min="2568" max="2568" width="10.140625" style="120" bestFit="1" customWidth="1"/>
    <col min="2569" max="2570" width="11" style="120" bestFit="1" customWidth="1"/>
    <col min="2571" max="2571" width="11.5703125" style="120" customWidth="1"/>
    <col min="2572" max="2572" width="11" style="120" bestFit="1" customWidth="1"/>
    <col min="2573" max="2816" width="9.140625" style="120"/>
    <col min="2817" max="2817" width="5" style="120" customWidth="1"/>
    <col min="2818" max="2818" width="9.140625" style="120"/>
    <col min="2819" max="2819" width="16.85546875" style="120" customWidth="1"/>
    <col min="2820" max="2820" width="12.140625" style="120" customWidth="1"/>
    <col min="2821" max="2821" width="4" style="120" bestFit="1" customWidth="1"/>
    <col min="2822" max="2822" width="10.140625" style="120" bestFit="1" customWidth="1"/>
    <col min="2823" max="2823" width="8.140625" style="120" bestFit="1" customWidth="1"/>
    <col min="2824" max="2824" width="10.140625" style="120" bestFit="1" customWidth="1"/>
    <col min="2825" max="2826" width="11" style="120" bestFit="1" customWidth="1"/>
    <col min="2827" max="2827" width="11.5703125" style="120" customWidth="1"/>
    <col min="2828" max="2828" width="11" style="120" bestFit="1" customWidth="1"/>
    <col min="2829" max="3072" width="9.140625" style="120"/>
    <col min="3073" max="3073" width="5" style="120" customWidth="1"/>
    <col min="3074" max="3074" width="9.140625" style="120"/>
    <col min="3075" max="3075" width="16.85546875" style="120" customWidth="1"/>
    <col min="3076" max="3076" width="12.140625" style="120" customWidth="1"/>
    <col min="3077" max="3077" width="4" style="120" bestFit="1" customWidth="1"/>
    <col min="3078" max="3078" width="10.140625" style="120" bestFit="1" customWidth="1"/>
    <col min="3079" max="3079" width="8.140625" style="120" bestFit="1" customWidth="1"/>
    <col min="3080" max="3080" width="10.140625" style="120" bestFit="1" customWidth="1"/>
    <col min="3081" max="3082" width="11" style="120" bestFit="1" customWidth="1"/>
    <col min="3083" max="3083" width="11.5703125" style="120" customWidth="1"/>
    <col min="3084" max="3084" width="11" style="120" bestFit="1" customWidth="1"/>
    <col min="3085" max="3328" width="9.140625" style="120"/>
    <col min="3329" max="3329" width="5" style="120" customWidth="1"/>
    <col min="3330" max="3330" width="9.140625" style="120"/>
    <col min="3331" max="3331" width="16.85546875" style="120" customWidth="1"/>
    <col min="3332" max="3332" width="12.140625" style="120" customWidth="1"/>
    <col min="3333" max="3333" width="4" style="120" bestFit="1" customWidth="1"/>
    <col min="3334" max="3334" width="10.140625" style="120" bestFit="1" customWidth="1"/>
    <col min="3335" max="3335" width="8.140625" style="120" bestFit="1" customWidth="1"/>
    <col min="3336" max="3336" width="10.140625" style="120" bestFit="1" customWidth="1"/>
    <col min="3337" max="3338" width="11" style="120" bestFit="1" customWidth="1"/>
    <col min="3339" max="3339" width="11.5703125" style="120" customWidth="1"/>
    <col min="3340" max="3340" width="11" style="120" bestFit="1" customWidth="1"/>
    <col min="3341" max="3584" width="9.140625" style="120"/>
    <col min="3585" max="3585" width="5" style="120" customWidth="1"/>
    <col min="3586" max="3586" width="9.140625" style="120"/>
    <col min="3587" max="3587" width="16.85546875" style="120" customWidth="1"/>
    <col min="3588" max="3588" width="12.140625" style="120" customWidth="1"/>
    <col min="3589" max="3589" width="4" style="120" bestFit="1" customWidth="1"/>
    <col min="3590" max="3590" width="10.140625" style="120" bestFit="1" customWidth="1"/>
    <col min="3591" max="3591" width="8.140625" style="120" bestFit="1" customWidth="1"/>
    <col min="3592" max="3592" width="10.140625" style="120" bestFit="1" customWidth="1"/>
    <col min="3593" max="3594" width="11" style="120" bestFit="1" customWidth="1"/>
    <col min="3595" max="3595" width="11.5703125" style="120" customWidth="1"/>
    <col min="3596" max="3596" width="11" style="120" bestFit="1" customWidth="1"/>
    <col min="3597" max="3840" width="9.140625" style="120"/>
    <col min="3841" max="3841" width="5" style="120" customWidth="1"/>
    <col min="3842" max="3842" width="9.140625" style="120"/>
    <col min="3843" max="3843" width="16.85546875" style="120" customWidth="1"/>
    <col min="3844" max="3844" width="12.140625" style="120" customWidth="1"/>
    <col min="3845" max="3845" width="4" style="120" bestFit="1" customWidth="1"/>
    <col min="3846" max="3846" width="10.140625" style="120" bestFit="1" customWidth="1"/>
    <col min="3847" max="3847" width="8.140625" style="120" bestFit="1" customWidth="1"/>
    <col min="3848" max="3848" width="10.140625" style="120" bestFit="1" customWidth="1"/>
    <col min="3849" max="3850" width="11" style="120" bestFit="1" customWidth="1"/>
    <col min="3851" max="3851" width="11.5703125" style="120" customWidth="1"/>
    <col min="3852" max="3852" width="11" style="120" bestFit="1" customWidth="1"/>
    <col min="3853" max="4096" width="9.140625" style="120"/>
    <col min="4097" max="4097" width="5" style="120" customWidth="1"/>
    <col min="4098" max="4098" width="9.140625" style="120"/>
    <col min="4099" max="4099" width="16.85546875" style="120" customWidth="1"/>
    <col min="4100" max="4100" width="12.140625" style="120" customWidth="1"/>
    <col min="4101" max="4101" width="4" style="120" bestFit="1" customWidth="1"/>
    <col min="4102" max="4102" width="10.140625" style="120" bestFit="1" customWidth="1"/>
    <col min="4103" max="4103" width="8.140625" style="120" bestFit="1" customWidth="1"/>
    <col min="4104" max="4104" width="10.140625" style="120" bestFit="1" customWidth="1"/>
    <col min="4105" max="4106" width="11" style="120" bestFit="1" customWidth="1"/>
    <col min="4107" max="4107" width="11.5703125" style="120" customWidth="1"/>
    <col min="4108" max="4108" width="11" style="120" bestFit="1" customWidth="1"/>
    <col min="4109" max="4352" width="9.140625" style="120"/>
    <col min="4353" max="4353" width="5" style="120" customWidth="1"/>
    <col min="4354" max="4354" width="9.140625" style="120"/>
    <col min="4355" max="4355" width="16.85546875" style="120" customWidth="1"/>
    <col min="4356" max="4356" width="12.140625" style="120" customWidth="1"/>
    <col min="4357" max="4357" width="4" style="120" bestFit="1" customWidth="1"/>
    <col min="4358" max="4358" width="10.140625" style="120" bestFit="1" customWidth="1"/>
    <col min="4359" max="4359" width="8.140625" style="120" bestFit="1" customWidth="1"/>
    <col min="4360" max="4360" width="10.140625" style="120" bestFit="1" customWidth="1"/>
    <col min="4361" max="4362" width="11" style="120" bestFit="1" customWidth="1"/>
    <col min="4363" max="4363" width="11.5703125" style="120" customWidth="1"/>
    <col min="4364" max="4364" width="11" style="120" bestFit="1" customWidth="1"/>
    <col min="4365" max="4608" width="9.140625" style="120"/>
    <col min="4609" max="4609" width="5" style="120" customWidth="1"/>
    <col min="4610" max="4610" width="9.140625" style="120"/>
    <col min="4611" max="4611" width="16.85546875" style="120" customWidth="1"/>
    <col min="4612" max="4612" width="12.140625" style="120" customWidth="1"/>
    <col min="4613" max="4613" width="4" style="120" bestFit="1" customWidth="1"/>
    <col min="4614" max="4614" width="10.140625" style="120" bestFit="1" customWidth="1"/>
    <col min="4615" max="4615" width="8.140625" style="120" bestFit="1" customWidth="1"/>
    <col min="4616" max="4616" width="10.140625" style="120" bestFit="1" customWidth="1"/>
    <col min="4617" max="4618" width="11" style="120" bestFit="1" customWidth="1"/>
    <col min="4619" max="4619" width="11.5703125" style="120" customWidth="1"/>
    <col min="4620" max="4620" width="11" style="120" bestFit="1" customWidth="1"/>
    <col min="4621" max="4864" width="9.140625" style="120"/>
    <col min="4865" max="4865" width="5" style="120" customWidth="1"/>
    <col min="4866" max="4866" width="9.140625" style="120"/>
    <col min="4867" max="4867" width="16.85546875" style="120" customWidth="1"/>
    <col min="4868" max="4868" width="12.140625" style="120" customWidth="1"/>
    <col min="4869" max="4869" width="4" style="120" bestFit="1" customWidth="1"/>
    <col min="4870" max="4870" width="10.140625" style="120" bestFit="1" customWidth="1"/>
    <col min="4871" max="4871" width="8.140625" style="120" bestFit="1" customWidth="1"/>
    <col min="4872" max="4872" width="10.140625" style="120" bestFit="1" customWidth="1"/>
    <col min="4873" max="4874" width="11" style="120" bestFit="1" customWidth="1"/>
    <col min="4875" max="4875" width="11.5703125" style="120" customWidth="1"/>
    <col min="4876" max="4876" width="11" style="120" bestFit="1" customWidth="1"/>
    <col min="4877" max="5120" width="9.140625" style="120"/>
    <col min="5121" max="5121" width="5" style="120" customWidth="1"/>
    <col min="5122" max="5122" width="9.140625" style="120"/>
    <col min="5123" max="5123" width="16.85546875" style="120" customWidth="1"/>
    <col min="5124" max="5124" width="12.140625" style="120" customWidth="1"/>
    <col min="5125" max="5125" width="4" style="120" bestFit="1" customWidth="1"/>
    <col min="5126" max="5126" width="10.140625" style="120" bestFit="1" customWidth="1"/>
    <col min="5127" max="5127" width="8.140625" style="120" bestFit="1" customWidth="1"/>
    <col min="5128" max="5128" width="10.140625" style="120" bestFit="1" customWidth="1"/>
    <col min="5129" max="5130" width="11" style="120" bestFit="1" customWidth="1"/>
    <col min="5131" max="5131" width="11.5703125" style="120" customWidth="1"/>
    <col min="5132" max="5132" width="11" style="120" bestFit="1" customWidth="1"/>
    <col min="5133" max="5376" width="9.140625" style="120"/>
    <col min="5377" max="5377" width="5" style="120" customWidth="1"/>
    <col min="5378" max="5378" width="9.140625" style="120"/>
    <col min="5379" max="5379" width="16.85546875" style="120" customWidth="1"/>
    <col min="5380" max="5380" width="12.140625" style="120" customWidth="1"/>
    <col min="5381" max="5381" width="4" style="120" bestFit="1" customWidth="1"/>
    <col min="5382" max="5382" width="10.140625" style="120" bestFit="1" customWidth="1"/>
    <col min="5383" max="5383" width="8.140625" style="120" bestFit="1" customWidth="1"/>
    <col min="5384" max="5384" width="10.140625" style="120" bestFit="1" customWidth="1"/>
    <col min="5385" max="5386" width="11" style="120" bestFit="1" customWidth="1"/>
    <col min="5387" max="5387" width="11.5703125" style="120" customWidth="1"/>
    <col min="5388" max="5388" width="11" style="120" bestFit="1" customWidth="1"/>
    <col min="5389" max="5632" width="9.140625" style="120"/>
    <col min="5633" max="5633" width="5" style="120" customWidth="1"/>
    <col min="5634" max="5634" width="9.140625" style="120"/>
    <col min="5635" max="5635" width="16.85546875" style="120" customWidth="1"/>
    <col min="5636" max="5636" width="12.140625" style="120" customWidth="1"/>
    <col min="5637" max="5637" width="4" style="120" bestFit="1" customWidth="1"/>
    <col min="5638" max="5638" width="10.140625" style="120" bestFit="1" customWidth="1"/>
    <col min="5639" max="5639" width="8.140625" style="120" bestFit="1" customWidth="1"/>
    <col min="5640" max="5640" width="10.140625" style="120" bestFit="1" customWidth="1"/>
    <col min="5641" max="5642" width="11" style="120" bestFit="1" customWidth="1"/>
    <col min="5643" max="5643" width="11.5703125" style="120" customWidth="1"/>
    <col min="5644" max="5644" width="11" style="120" bestFit="1" customWidth="1"/>
    <col min="5645" max="5888" width="9.140625" style="120"/>
    <col min="5889" max="5889" width="5" style="120" customWidth="1"/>
    <col min="5890" max="5890" width="9.140625" style="120"/>
    <col min="5891" max="5891" width="16.85546875" style="120" customWidth="1"/>
    <col min="5892" max="5892" width="12.140625" style="120" customWidth="1"/>
    <col min="5893" max="5893" width="4" style="120" bestFit="1" customWidth="1"/>
    <col min="5894" max="5894" width="10.140625" style="120" bestFit="1" customWidth="1"/>
    <col min="5895" max="5895" width="8.140625" style="120" bestFit="1" customWidth="1"/>
    <col min="5896" max="5896" width="10.140625" style="120" bestFit="1" customWidth="1"/>
    <col min="5897" max="5898" width="11" style="120" bestFit="1" customWidth="1"/>
    <col min="5899" max="5899" width="11.5703125" style="120" customWidth="1"/>
    <col min="5900" max="5900" width="11" style="120" bestFit="1" customWidth="1"/>
    <col min="5901" max="6144" width="9.140625" style="120"/>
    <col min="6145" max="6145" width="5" style="120" customWidth="1"/>
    <col min="6146" max="6146" width="9.140625" style="120"/>
    <col min="6147" max="6147" width="16.85546875" style="120" customWidth="1"/>
    <col min="6148" max="6148" width="12.140625" style="120" customWidth="1"/>
    <col min="6149" max="6149" width="4" style="120" bestFit="1" customWidth="1"/>
    <col min="6150" max="6150" width="10.140625" style="120" bestFit="1" customWidth="1"/>
    <col min="6151" max="6151" width="8.140625" style="120" bestFit="1" customWidth="1"/>
    <col min="6152" max="6152" width="10.140625" style="120" bestFit="1" customWidth="1"/>
    <col min="6153" max="6154" width="11" style="120" bestFit="1" customWidth="1"/>
    <col min="6155" max="6155" width="11.5703125" style="120" customWidth="1"/>
    <col min="6156" max="6156" width="11" style="120" bestFit="1" customWidth="1"/>
    <col min="6157" max="6400" width="9.140625" style="120"/>
    <col min="6401" max="6401" width="5" style="120" customWidth="1"/>
    <col min="6402" max="6402" width="9.140625" style="120"/>
    <col min="6403" max="6403" width="16.85546875" style="120" customWidth="1"/>
    <col min="6404" max="6404" width="12.140625" style="120" customWidth="1"/>
    <col min="6405" max="6405" width="4" style="120" bestFit="1" customWidth="1"/>
    <col min="6406" max="6406" width="10.140625" style="120" bestFit="1" customWidth="1"/>
    <col min="6407" max="6407" width="8.140625" style="120" bestFit="1" customWidth="1"/>
    <col min="6408" max="6408" width="10.140625" style="120" bestFit="1" customWidth="1"/>
    <col min="6409" max="6410" width="11" style="120" bestFit="1" customWidth="1"/>
    <col min="6411" max="6411" width="11.5703125" style="120" customWidth="1"/>
    <col min="6412" max="6412" width="11" style="120" bestFit="1" customWidth="1"/>
    <col min="6413" max="6656" width="9.140625" style="120"/>
    <col min="6657" max="6657" width="5" style="120" customWidth="1"/>
    <col min="6658" max="6658" width="9.140625" style="120"/>
    <col min="6659" max="6659" width="16.85546875" style="120" customWidth="1"/>
    <col min="6660" max="6660" width="12.140625" style="120" customWidth="1"/>
    <col min="6661" max="6661" width="4" style="120" bestFit="1" customWidth="1"/>
    <col min="6662" max="6662" width="10.140625" style="120" bestFit="1" customWidth="1"/>
    <col min="6663" max="6663" width="8.140625" style="120" bestFit="1" customWidth="1"/>
    <col min="6664" max="6664" width="10.140625" style="120" bestFit="1" customWidth="1"/>
    <col min="6665" max="6666" width="11" style="120" bestFit="1" customWidth="1"/>
    <col min="6667" max="6667" width="11.5703125" style="120" customWidth="1"/>
    <col min="6668" max="6668" width="11" style="120" bestFit="1" customWidth="1"/>
    <col min="6669" max="6912" width="9.140625" style="120"/>
    <col min="6913" max="6913" width="5" style="120" customWidth="1"/>
    <col min="6914" max="6914" width="9.140625" style="120"/>
    <col min="6915" max="6915" width="16.85546875" style="120" customWidth="1"/>
    <col min="6916" max="6916" width="12.140625" style="120" customWidth="1"/>
    <col min="6917" max="6917" width="4" style="120" bestFit="1" customWidth="1"/>
    <col min="6918" max="6918" width="10.140625" style="120" bestFit="1" customWidth="1"/>
    <col min="6919" max="6919" width="8.140625" style="120" bestFit="1" customWidth="1"/>
    <col min="6920" max="6920" width="10.140625" style="120" bestFit="1" customWidth="1"/>
    <col min="6921" max="6922" width="11" style="120" bestFit="1" customWidth="1"/>
    <col min="6923" max="6923" width="11.5703125" style="120" customWidth="1"/>
    <col min="6924" max="6924" width="11" style="120" bestFit="1" customWidth="1"/>
    <col min="6925" max="7168" width="9.140625" style="120"/>
    <col min="7169" max="7169" width="5" style="120" customWidth="1"/>
    <col min="7170" max="7170" width="9.140625" style="120"/>
    <col min="7171" max="7171" width="16.85546875" style="120" customWidth="1"/>
    <col min="7172" max="7172" width="12.140625" style="120" customWidth="1"/>
    <col min="7173" max="7173" width="4" style="120" bestFit="1" customWidth="1"/>
    <col min="7174" max="7174" width="10.140625" style="120" bestFit="1" customWidth="1"/>
    <col min="7175" max="7175" width="8.140625" style="120" bestFit="1" customWidth="1"/>
    <col min="7176" max="7176" width="10.140625" style="120" bestFit="1" customWidth="1"/>
    <col min="7177" max="7178" width="11" style="120" bestFit="1" customWidth="1"/>
    <col min="7179" max="7179" width="11.5703125" style="120" customWidth="1"/>
    <col min="7180" max="7180" width="11" style="120" bestFit="1" customWidth="1"/>
    <col min="7181" max="7424" width="9.140625" style="120"/>
    <col min="7425" max="7425" width="5" style="120" customWidth="1"/>
    <col min="7426" max="7426" width="9.140625" style="120"/>
    <col min="7427" max="7427" width="16.85546875" style="120" customWidth="1"/>
    <col min="7428" max="7428" width="12.140625" style="120" customWidth="1"/>
    <col min="7429" max="7429" width="4" style="120" bestFit="1" customWidth="1"/>
    <col min="7430" max="7430" width="10.140625" style="120" bestFit="1" customWidth="1"/>
    <col min="7431" max="7431" width="8.140625" style="120" bestFit="1" customWidth="1"/>
    <col min="7432" max="7432" width="10.140625" style="120" bestFit="1" customWidth="1"/>
    <col min="7433" max="7434" width="11" style="120" bestFit="1" customWidth="1"/>
    <col min="7435" max="7435" width="11.5703125" style="120" customWidth="1"/>
    <col min="7436" max="7436" width="11" style="120" bestFit="1" customWidth="1"/>
    <col min="7437" max="7680" width="9.140625" style="120"/>
    <col min="7681" max="7681" width="5" style="120" customWidth="1"/>
    <col min="7682" max="7682" width="9.140625" style="120"/>
    <col min="7683" max="7683" width="16.85546875" style="120" customWidth="1"/>
    <col min="7684" max="7684" width="12.140625" style="120" customWidth="1"/>
    <col min="7685" max="7685" width="4" style="120" bestFit="1" customWidth="1"/>
    <col min="7686" max="7686" width="10.140625" style="120" bestFit="1" customWidth="1"/>
    <col min="7687" max="7687" width="8.140625" style="120" bestFit="1" customWidth="1"/>
    <col min="7688" max="7688" width="10.140625" style="120" bestFit="1" customWidth="1"/>
    <col min="7689" max="7690" width="11" style="120" bestFit="1" customWidth="1"/>
    <col min="7691" max="7691" width="11.5703125" style="120" customWidth="1"/>
    <col min="7692" max="7692" width="11" style="120" bestFit="1" customWidth="1"/>
    <col min="7693" max="7936" width="9.140625" style="120"/>
    <col min="7937" max="7937" width="5" style="120" customWidth="1"/>
    <col min="7938" max="7938" width="9.140625" style="120"/>
    <col min="7939" max="7939" width="16.85546875" style="120" customWidth="1"/>
    <col min="7940" max="7940" width="12.140625" style="120" customWidth="1"/>
    <col min="7941" max="7941" width="4" style="120" bestFit="1" customWidth="1"/>
    <col min="7942" max="7942" width="10.140625" style="120" bestFit="1" customWidth="1"/>
    <col min="7943" max="7943" width="8.140625" style="120" bestFit="1" customWidth="1"/>
    <col min="7944" max="7944" width="10.140625" style="120" bestFit="1" customWidth="1"/>
    <col min="7945" max="7946" width="11" style="120" bestFit="1" customWidth="1"/>
    <col min="7947" max="7947" width="11.5703125" style="120" customWidth="1"/>
    <col min="7948" max="7948" width="11" style="120" bestFit="1" customWidth="1"/>
    <col min="7949" max="8192" width="9.140625" style="120"/>
    <col min="8193" max="8193" width="5" style="120" customWidth="1"/>
    <col min="8194" max="8194" width="9.140625" style="120"/>
    <col min="8195" max="8195" width="16.85546875" style="120" customWidth="1"/>
    <col min="8196" max="8196" width="12.140625" style="120" customWidth="1"/>
    <col min="8197" max="8197" width="4" style="120" bestFit="1" customWidth="1"/>
    <col min="8198" max="8198" width="10.140625" style="120" bestFit="1" customWidth="1"/>
    <col min="8199" max="8199" width="8.140625" style="120" bestFit="1" customWidth="1"/>
    <col min="8200" max="8200" width="10.140625" style="120" bestFit="1" customWidth="1"/>
    <col min="8201" max="8202" width="11" style="120" bestFit="1" customWidth="1"/>
    <col min="8203" max="8203" width="11.5703125" style="120" customWidth="1"/>
    <col min="8204" max="8204" width="11" style="120" bestFit="1" customWidth="1"/>
    <col min="8205" max="8448" width="9.140625" style="120"/>
    <col min="8449" max="8449" width="5" style="120" customWidth="1"/>
    <col min="8450" max="8450" width="9.140625" style="120"/>
    <col min="8451" max="8451" width="16.85546875" style="120" customWidth="1"/>
    <col min="8452" max="8452" width="12.140625" style="120" customWidth="1"/>
    <col min="8453" max="8453" width="4" style="120" bestFit="1" customWidth="1"/>
    <col min="8454" max="8454" width="10.140625" style="120" bestFit="1" customWidth="1"/>
    <col min="8455" max="8455" width="8.140625" style="120" bestFit="1" customWidth="1"/>
    <col min="8456" max="8456" width="10.140625" style="120" bestFit="1" customWidth="1"/>
    <col min="8457" max="8458" width="11" style="120" bestFit="1" customWidth="1"/>
    <col min="8459" max="8459" width="11.5703125" style="120" customWidth="1"/>
    <col min="8460" max="8460" width="11" style="120" bestFit="1" customWidth="1"/>
    <col min="8461" max="8704" width="9.140625" style="120"/>
    <col min="8705" max="8705" width="5" style="120" customWidth="1"/>
    <col min="8706" max="8706" width="9.140625" style="120"/>
    <col min="8707" max="8707" width="16.85546875" style="120" customWidth="1"/>
    <col min="8708" max="8708" width="12.140625" style="120" customWidth="1"/>
    <col min="8709" max="8709" width="4" style="120" bestFit="1" customWidth="1"/>
    <col min="8710" max="8710" width="10.140625" style="120" bestFit="1" customWidth="1"/>
    <col min="8711" max="8711" width="8.140625" style="120" bestFit="1" customWidth="1"/>
    <col min="8712" max="8712" width="10.140625" style="120" bestFit="1" customWidth="1"/>
    <col min="8713" max="8714" width="11" style="120" bestFit="1" customWidth="1"/>
    <col min="8715" max="8715" width="11.5703125" style="120" customWidth="1"/>
    <col min="8716" max="8716" width="11" style="120" bestFit="1" customWidth="1"/>
    <col min="8717" max="8960" width="9.140625" style="120"/>
    <col min="8961" max="8961" width="5" style="120" customWidth="1"/>
    <col min="8962" max="8962" width="9.140625" style="120"/>
    <col min="8963" max="8963" width="16.85546875" style="120" customWidth="1"/>
    <col min="8964" max="8964" width="12.140625" style="120" customWidth="1"/>
    <col min="8965" max="8965" width="4" style="120" bestFit="1" customWidth="1"/>
    <col min="8966" max="8966" width="10.140625" style="120" bestFit="1" customWidth="1"/>
    <col min="8967" max="8967" width="8.140625" style="120" bestFit="1" customWidth="1"/>
    <col min="8968" max="8968" width="10.140625" style="120" bestFit="1" customWidth="1"/>
    <col min="8969" max="8970" width="11" style="120" bestFit="1" customWidth="1"/>
    <col min="8971" max="8971" width="11.5703125" style="120" customWidth="1"/>
    <col min="8972" max="8972" width="11" style="120" bestFit="1" customWidth="1"/>
    <col min="8973" max="9216" width="9.140625" style="120"/>
    <col min="9217" max="9217" width="5" style="120" customWidth="1"/>
    <col min="9218" max="9218" width="9.140625" style="120"/>
    <col min="9219" max="9219" width="16.85546875" style="120" customWidth="1"/>
    <col min="9220" max="9220" width="12.140625" style="120" customWidth="1"/>
    <col min="9221" max="9221" width="4" style="120" bestFit="1" customWidth="1"/>
    <col min="9222" max="9222" width="10.140625" style="120" bestFit="1" customWidth="1"/>
    <col min="9223" max="9223" width="8.140625" style="120" bestFit="1" customWidth="1"/>
    <col min="9224" max="9224" width="10.140625" style="120" bestFit="1" customWidth="1"/>
    <col min="9225" max="9226" width="11" style="120" bestFit="1" customWidth="1"/>
    <col min="9227" max="9227" width="11.5703125" style="120" customWidth="1"/>
    <col min="9228" max="9228" width="11" style="120" bestFit="1" customWidth="1"/>
    <col min="9229" max="9472" width="9.140625" style="120"/>
    <col min="9473" max="9473" width="5" style="120" customWidth="1"/>
    <col min="9474" max="9474" width="9.140625" style="120"/>
    <col min="9475" max="9475" width="16.85546875" style="120" customWidth="1"/>
    <col min="9476" max="9476" width="12.140625" style="120" customWidth="1"/>
    <col min="9477" max="9477" width="4" style="120" bestFit="1" customWidth="1"/>
    <col min="9478" max="9478" width="10.140625" style="120" bestFit="1" customWidth="1"/>
    <col min="9479" max="9479" width="8.140625" style="120" bestFit="1" customWidth="1"/>
    <col min="9480" max="9480" width="10.140625" style="120" bestFit="1" customWidth="1"/>
    <col min="9481" max="9482" width="11" style="120" bestFit="1" customWidth="1"/>
    <col min="9483" max="9483" width="11.5703125" style="120" customWidth="1"/>
    <col min="9484" max="9484" width="11" style="120" bestFit="1" customWidth="1"/>
    <col min="9485" max="9728" width="9.140625" style="120"/>
    <col min="9729" max="9729" width="5" style="120" customWidth="1"/>
    <col min="9730" max="9730" width="9.140625" style="120"/>
    <col min="9731" max="9731" width="16.85546875" style="120" customWidth="1"/>
    <col min="9732" max="9732" width="12.140625" style="120" customWidth="1"/>
    <col min="9733" max="9733" width="4" style="120" bestFit="1" customWidth="1"/>
    <col min="9734" max="9734" width="10.140625" style="120" bestFit="1" customWidth="1"/>
    <col min="9735" max="9735" width="8.140625" style="120" bestFit="1" customWidth="1"/>
    <col min="9736" max="9736" width="10.140625" style="120" bestFit="1" customWidth="1"/>
    <col min="9737" max="9738" width="11" style="120" bestFit="1" customWidth="1"/>
    <col min="9739" max="9739" width="11.5703125" style="120" customWidth="1"/>
    <col min="9740" max="9740" width="11" style="120" bestFit="1" customWidth="1"/>
    <col min="9741" max="9984" width="9.140625" style="120"/>
    <col min="9985" max="9985" width="5" style="120" customWidth="1"/>
    <col min="9986" max="9986" width="9.140625" style="120"/>
    <col min="9987" max="9987" width="16.85546875" style="120" customWidth="1"/>
    <col min="9988" max="9988" width="12.140625" style="120" customWidth="1"/>
    <col min="9989" max="9989" width="4" style="120" bestFit="1" customWidth="1"/>
    <col min="9990" max="9990" width="10.140625" style="120" bestFit="1" customWidth="1"/>
    <col min="9991" max="9991" width="8.140625" style="120" bestFit="1" customWidth="1"/>
    <col min="9992" max="9992" width="10.140625" style="120" bestFit="1" customWidth="1"/>
    <col min="9993" max="9994" width="11" style="120" bestFit="1" customWidth="1"/>
    <col min="9995" max="9995" width="11.5703125" style="120" customWidth="1"/>
    <col min="9996" max="9996" width="11" style="120" bestFit="1" customWidth="1"/>
    <col min="9997" max="10240" width="9.140625" style="120"/>
    <col min="10241" max="10241" width="5" style="120" customWidth="1"/>
    <col min="10242" max="10242" width="9.140625" style="120"/>
    <col min="10243" max="10243" width="16.85546875" style="120" customWidth="1"/>
    <col min="10244" max="10244" width="12.140625" style="120" customWidth="1"/>
    <col min="10245" max="10245" width="4" style="120" bestFit="1" customWidth="1"/>
    <col min="10246" max="10246" width="10.140625" style="120" bestFit="1" customWidth="1"/>
    <col min="10247" max="10247" width="8.140625" style="120" bestFit="1" customWidth="1"/>
    <col min="10248" max="10248" width="10.140625" style="120" bestFit="1" customWidth="1"/>
    <col min="10249" max="10250" width="11" style="120" bestFit="1" customWidth="1"/>
    <col min="10251" max="10251" width="11.5703125" style="120" customWidth="1"/>
    <col min="10252" max="10252" width="11" style="120" bestFit="1" customWidth="1"/>
    <col min="10253" max="10496" width="9.140625" style="120"/>
    <col min="10497" max="10497" width="5" style="120" customWidth="1"/>
    <col min="10498" max="10498" width="9.140625" style="120"/>
    <col min="10499" max="10499" width="16.85546875" style="120" customWidth="1"/>
    <col min="10500" max="10500" width="12.140625" style="120" customWidth="1"/>
    <col min="10501" max="10501" width="4" style="120" bestFit="1" customWidth="1"/>
    <col min="10502" max="10502" width="10.140625" style="120" bestFit="1" customWidth="1"/>
    <col min="10503" max="10503" width="8.140625" style="120" bestFit="1" customWidth="1"/>
    <col min="10504" max="10504" width="10.140625" style="120" bestFit="1" customWidth="1"/>
    <col min="10505" max="10506" width="11" style="120" bestFit="1" customWidth="1"/>
    <col min="10507" max="10507" width="11.5703125" style="120" customWidth="1"/>
    <col min="10508" max="10508" width="11" style="120" bestFit="1" customWidth="1"/>
    <col min="10509" max="10752" width="9.140625" style="120"/>
    <col min="10753" max="10753" width="5" style="120" customWidth="1"/>
    <col min="10754" max="10754" width="9.140625" style="120"/>
    <col min="10755" max="10755" width="16.85546875" style="120" customWidth="1"/>
    <col min="10756" max="10756" width="12.140625" style="120" customWidth="1"/>
    <col min="10757" max="10757" width="4" style="120" bestFit="1" customWidth="1"/>
    <col min="10758" max="10758" width="10.140625" style="120" bestFit="1" customWidth="1"/>
    <col min="10759" max="10759" width="8.140625" style="120" bestFit="1" customWidth="1"/>
    <col min="10760" max="10760" width="10.140625" style="120" bestFit="1" customWidth="1"/>
    <col min="10761" max="10762" width="11" style="120" bestFit="1" customWidth="1"/>
    <col min="10763" max="10763" width="11.5703125" style="120" customWidth="1"/>
    <col min="10764" max="10764" width="11" style="120" bestFit="1" customWidth="1"/>
    <col min="10765" max="11008" width="9.140625" style="120"/>
    <col min="11009" max="11009" width="5" style="120" customWidth="1"/>
    <col min="11010" max="11010" width="9.140625" style="120"/>
    <col min="11011" max="11011" width="16.85546875" style="120" customWidth="1"/>
    <col min="11012" max="11012" width="12.140625" style="120" customWidth="1"/>
    <col min="11013" max="11013" width="4" style="120" bestFit="1" customWidth="1"/>
    <col min="11014" max="11014" width="10.140625" style="120" bestFit="1" customWidth="1"/>
    <col min="11015" max="11015" width="8.140625" style="120" bestFit="1" customWidth="1"/>
    <col min="11016" max="11016" width="10.140625" style="120" bestFit="1" customWidth="1"/>
    <col min="11017" max="11018" width="11" style="120" bestFit="1" customWidth="1"/>
    <col min="11019" max="11019" width="11.5703125" style="120" customWidth="1"/>
    <col min="11020" max="11020" width="11" style="120" bestFit="1" customWidth="1"/>
    <col min="11021" max="11264" width="9.140625" style="120"/>
    <col min="11265" max="11265" width="5" style="120" customWidth="1"/>
    <col min="11266" max="11266" width="9.140625" style="120"/>
    <col min="11267" max="11267" width="16.85546875" style="120" customWidth="1"/>
    <col min="11268" max="11268" width="12.140625" style="120" customWidth="1"/>
    <col min="11269" max="11269" width="4" style="120" bestFit="1" customWidth="1"/>
    <col min="11270" max="11270" width="10.140625" style="120" bestFit="1" customWidth="1"/>
    <col min="11271" max="11271" width="8.140625" style="120" bestFit="1" customWidth="1"/>
    <col min="11272" max="11272" width="10.140625" style="120" bestFit="1" customWidth="1"/>
    <col min="11273" max="11274" width="11" style="120" bestFit="1" customWidth="1"/>
    <col min="11275" max="11275" width="11.5703125" style="120" customWidth="1"/>
    <col min="11276" max="11276" width="11" style="120" bestFit="1" customWidth="1"/>
    <col min="11277" max="11520" width="9.140625" style="120"/>
    <col min="11521" max="11521" width="5" style="120" customWidth="1"/>
    <col min="11522" max="11522" width="9.140625" style="120"/>
    <col min="11523" max="11523" width="16.85546875" style="120" customWidth="1"/>
    <col min="11524" max="11524" width="12.140625" style="120" customWidth="1"/>
    <col min="11525" max="11525" width="4" style="120" bestFit="1" customWidth="1"/>
    <col min="11526" max="11526" width="10.140625" style="120" bestFit="1" customWidth="1"/>
    <col min="11527" max="11527" width="8.140625" style="120" bestFit="1" customWidth="1"/>
    <col min="11528" max="11528" width="10.140625" style="120" bestFit="1" customWidth="1"/>
    <col min="11529" max="11530" width="11" style="120" bestFit="1" customWidth="1"/>
    <col min="11531" max="11531" width="11.5703125" style="120" customWidth="1"/>
    <col min="11532" max="11532" width="11" style="120" bestFit="1" customWidth="1"/>
    <col min="11533" max="11776" width="9.140625" style="120"/>
    <col min="11777" max="11777" width="5" style="120" customWidth="1"/>
    <col min="11778" max="11778" width="9.140625" style="120"/>
    <col min="11779" max="11779" width="16.85546875" style="120" customWidth="1"/>
    <col min="11780" max="11780" width="12.140625" style="120" customWidth="1"/>
    <col min="11781" max="11781" width="4" style="120" bestFit="1" customWidth="1"/>
    <col min="11782" max="11782" width="10.140625" style="120" bestFit="1" customWidth="1"/>
    <col min="11783" max="11783" width="8.140625" style="120" bestFit="1" customWidth="1"/>
    <col min="11784" max="11784" width="10.140625" style="120" bestFit="1" customWidth="1"/>
    <col min="11785" max="11786" width="11" style="120" bestFit="1" customWidth="1"/>
    <col min="11787" max="11787" width="11.5703125" style="120" customWidth="1"/>
    <col min="11788" max="11788" width="11" style="120" bestFit="1" customWidth="1"/>
    <col min="11789" max="12032" width="9.140625" style="120"/>
    <col min="12033" max="12033" width="5" style="120" customWidth="1"/>
    <col min="12034" max="12034" width="9.140625" style="120"/>
    <col min="12035" max="12035" width="16.85546875" style="120" customWidth="1"/>
    <col min="12036" max="12036" width="12.140625" style="120" customWidth="1"/>
    <col min="12037" max="12037" width="4" style="120" bestFit="1" customWidth="1"/>
    <col min="12038" max="12038" width="10.140625" style="120" bestFit="1" customWidth="1"/>
    <col min="12039" max="12039" width="8.140625" style="120" bestFit="1" customWidth="1"/>
    <col min="12040" max="12040" width="10.140625" style="120" bestFit="1" customWidth="1"/>
    <col min="12041" max="12042" width="11" style="120" bestFit="1" customWidth="1"/>
    <col min="12043" max="12043" width="11.5703125" style="120" customWidth="1"/>
    <col min="12044" max="12044" width="11" style="120" bestFit="1" customWidth="1"/>
    <col min="12045" max="12288" width="9.140625" style="120"/>
    <col min="12289" max="12289" width="5" style="120" customWidth="1"/>
    <col min="12290" max="12290" width="9.140625" style="120"/>
    <col min="12291" max="12291" width="16.85546875" style="120" customWidth="1"/>
    <col min="12292" max="12292" width="12.140625" style="120" customWidth="1"/>
    <col min="12293" max="12293" width="4" style="120" bestFit="1" customWidth="1"/>
    <col min="12294" max="12294" width="10.140625" style="120" bestFit="1" customWidth="1"/>
    <col min="12295" max="12295" width="8.140625" style="120" bestFit="1" customWidth="1"/>
    <col min="12296" max="12296" width="10.140625" style="120" bestFit="1" customWidth="1"/>
    <col min="12297" max="12298" width="11" style="120" bestFit="1" customWidth="1"/>
    <col min="12299" max="12299" width="11.5703125" style="120" customWidth="1"/>
    <col min="12300" max="12300" width="11" style="120" bestFit="1" customWidth="1"/>
    <col min="12301" max="12544" width="9.140625" style="120"/>
    <col min="12545" max="12545" width="5" style="120" customWidth="1"/>
    <col min="12546" max="12546" width="9.140625" style="120"/>
    <col min="12547" max="12547" width="16.85546875" style="120" customWidth="1"/>
    <col min="12548" max="12548" width="12.140625" style="120" customWidth="1"/>
    <col min="12549" max="12549" width="4" style="120" bestFit="1" customWidth="1"/>
    <col min="12550" max="12550" width="10.140625" style="120" bestFit="1" customWidth="1"/>
    <col min="12551" max="12551" width="8.140625" style="120" bestFit="1" customWidth="1"/>
    <col min="12552" max="12552" width="10.140625" style="120" bestFit="1" customWidth="1"/>
    <col min="12553" max="12554" width="11" style="120" bestFit="1" customWidth="1"/>
    <col min="12555" max="12555" width="11.5703125" style="120" customWidth="1"/>
    <col min="12556" max="12556" width="11" style="120" bestFit="1" customWidth="1"/>
    <col min="12557" max="12800" width="9.140625" style="120"/>
    <col min="12801" max="12801" width="5" style="120" customWidth="1"/>
    <col min="12802" max="12802" width="9.140625" style="120"/>
    <col min="12803" max="12803" width="16.85546875" style="120" customWidth="1"/>
    <col min="12804" max="12804" width="12.140625" style="120" customWidth="1"/>
    <col min="12805" max="12805" width="4" style="120" bestFit="1" customWidth="1"/>
    <col min="12806" max="12806" width="10.140625" style="120" bestFit="1" customWidth="1"/>
    <col min="12807" max="12807" width="8.140625" style="120" bestFit="1" customWidth="1"/>
    <col min="12808" max="12808" width="10.140625" style="120" bestFit="1" customWidth="1"/>
    <col min="12809" max="12810" width="11" style="120" bestFit="1" customWidth="1"/>
    <col min="12811" max="12811" width="11.5703125" style="120" customWidth="1"/>
    <col min="12812" max="12812" width="11" style="120" bestFit="1" customWidth="1"/>
    <col min="12813" max="13056" width="9.140625" style="120"/>
    <col min="13057" max="13057" width="5" style="120" customWidth="1"/>
    <col min="13058" max="13058" width="9.140625" style="120"/>
    <col min="13059" max="13059" width="16.85546875" style="120" customWidth="1"/>
    <col min="13060" max="13060" width="12.140625" style="120" customWidth="1"/>
    <col min="13061" max="13061" width="4" style="120" bestFit="1" customWidth="1"/>
    <col min="13062" max="13062" width="10.140625" style="120" bestFit="1" customWidth="1"/>
    <col min="13063" max="13063" width="8.140625" style="120" bestFit="1" customWidth="1"/>
    <col min="13064" max="13064" width="10.140625" style="120" bestFit="1" customWidth="1"/>
    <col min="13065" max="13066" width="11" style="120" bestFit="1" customWidth="1"/>
    <col min="13067" max="13067" width="11.5703125" style="120" customWidth="1"/>
    <col min="13068" max="13068" width="11" style="120" bestFit="1" customWidth="1"/>
    <col min="13069" max="13312" width="9.140625" style="120"/>
    <col min="13313" max="13313" width="5" style="120" customWidth="1"/>
    <col min="13314" max="13314" width="9.140625" style="120"/>
    <col min="13315" max="13315" width="16.85546875" style="120" customWidth="1"/>
    <col min="13316" max="13316" width="12.140625" style="120" customWidth="1"/>
    <col min="13317" max="13317" width="4" style="120" bestFit="1" customWidth="1"/>
    <col min="13318" max="13318" width="10.140625" style="120" bestFit="1" customWidth="1"/>
    <col min="13319" max="13319" width="8.140625" style="120" bestFit="1" customWidth="1"/>
    <col min="13320" max="13320" width="10.140625" style="120" bestFit="1" customWidth="1"/>
    <col min="13321" max="13322" width="11" style="120" bestFit="1" customWidth="1"/>
    <col min="13323" max="13323" width="11.5703125" style="120" customWidth="1"/>
    <col min="13324" max="13324" width="11" style="120" bestFit="1" customWidth="1"/>
    <col min="13325" max="13568" width="9.140625" style="120"/>
    <col min="13569" max="13569" width="5" style="120" customWidth="1"/>
    <col min="13570" max="13570" width="9.140625" style="120"/>
    <col min="13571" max="13571" width="16.85546875" style="120" customWidth="1"/>
    <col min="13572" max="13572" width="12.140625" style="120" customWidth="1"/>
    <col min="13573" max="13573" width="4" style="120" bestFit="1" customWidth="1"/>
    <col min="13574" max="13574" width="10.140625" style="120" bestFit="1" customWidth="1"/>
    <col min="13575" max="13575" width="8.140625" style="120" bestFit="1" customWidth="1"/>
    <col min="13576" max="13576" width="10.140625" style="120" bestFit="1" customWidth="1"/>
    <col min="13577" max="13578" width="11" style="120" bestFit="1" customWidth="1"/>
    <col min="13579" max="13579" width="11.5703125" style="120" customWidth="1"/>
    <col min="13580" max="13580" width="11" style="120" bestFit="1" customWidth="1"/>
    <col min="13581" max="13824" width="9.140625" style="120"/>
    <col min="13825" max="13825" width="5" style="120" customWidth="1"/>
    <col min="13826" max="13826" width="9.140625" style="120"/>
    <col min="13827" max="13827" width="16.85546875" style="120" customWidth="1"/>
    <col min="13828" max="13828" width="12.140625" style="120" customWidth="1"/>
    <col min="13829" max="13829" width="4" style="120" bestFit="1" customWidth="1"/>
    <col min="13830" max="13830" width="10.140625" style="120" bestFit="1" customWidth="1"/>
    <col min="13831" max="13831" width="8.140625" style="120" bestFit="1" customWidth="1"/>
    <col min="13832" max="13832" width="10.140625" style="120" bestFit="1" customWidth="1"/>
    <col min="13833" max="13834" width="11" style="120" bestFit="1" customWidth="1"/>
    <col min="13835" max="13835" width="11.5703125" style="120" customWidth="1"/>
    <col min="13836" max="13836" width="11" style="120" bestFit="1" customWidth="1"/>
    <col min="13837" max="14080" width="9.140625" style="120"/>
    <col min="14081" max="14081" width="5" style="120" customWidth="1"/>
    <col min="14082" max="14082" width="9.140625" style="120"/>
    <col min="14083" max="14083" width="16.85546875" style="120" customWidth="1"/>
    <col min="14084" max="14084" width="12.140625" style="120" customWidth="1"/>
    <col min="14085" max="14085" width="4" style="120" bestFit="1" customWidth="1"/>
    <col min="14086" max="14086" width="10.140625" style="120" bestFit="1" customWidth="1"/>
    <col min="14087" max="14087" width="8.140625" style="120" bestFit="1" customWidth="1"/>
    <col min="14088" max="14088" width="10.140625" style="120" bestFit="1" customWidth="1"/>
    <col min="14089" max="14090" width="11" style="120" bestFit="1" customWidth="1"/>
    <col min="14091" max="14091" width="11.5703125" style="120" customWidth="1"/>
    <col min="14092" max="14092" width="11" style="120" bestFit="1" customWidth="1"/>
    <col min="14093" max="14336" width="9.140625" style="120"/>
    <col min="14337" max="14337" width="5" style="120" customWidth="1"/>
    <col min="14338" max="14338" width="9.140625" style="120"/>
    <col min="14339" max="14339" width="16.85546875" style="120" customWidth="1"/>
    <col min="14340" max="14340" width="12.140625" style="120" customWidth="1"/>
    <col min="14341" max="14341" width="4" style="120" bestFit="1" customWidth="1"/>
    <col min="14342" max="14342" width="10.140625" style="120" bestFit="1" customWidth="1"/>
    <col min="14343" max="14343" width="8.140625" style="120" bestFit="1" customWidth="1"/>
    <col min="14344" max="14344" width="10.140625" style="120" bestFit="1" customWidth="1"/>
    <col min="14345" max="14346" width="11" style="120" bestFit="1" customWidth="1"/>
    <col min="14347" max="14347" width="11.5703125" style="120" customWidth="1"/>
    <col min="14348" max="14348" width="11" style="120" bestFit="1" customWidth="1"/>
    <col min="14349" max="14592" width="9.140625" style="120"/>
    <col min="14593" max="14593" width="5" style="120" customWidth="1"/>
    <col min="14594" max="14594" width="9.140625" style="120"/>
    <col min="14595" max="14595" width="16.85546875" style="120" customWidth="1"/>
    <col min="14596" max="14596" width="12.140625" style="120" customWidth="1"/>
    <col min="14597" max="14597" width="4" style="120" bestFit="1" customWidth="1"/>
    <col min="14598" max="14598" width="10.140625" style="120" bestFit="1" customWidth="1"/>
    <col min="14599" max="14599" width="8.140625" style="120" bestFit="1" customWidth="1"/>
    <col min="14600" max="14600" width="10.140625" style="120" bestFit="1" customWidth="1"/>
    <col min="14601" max="14602" width="11" style="120" bestFit="1" customWidth="1"/>
    <col min="14603" max="14603" width="11.5703125" style="120" customWidth="1"/>
    <col min="14604" max="14604" width="11" style="120" bestFit="1" customWidth="1"/>
    <col min="14605" max="14848" width="9.140625" style="120"/>
    <col min="14849" max="14849" width="5" style="120" customWidth="1"/>
    <col min="14850" max="14850" width="9.140625" style="120"/>
    <col min="14851" max="14851" width="16.85546875" style="120" customWidth="1"/>
    <col min="14852" max="14852" width="12.140625" style="120" customWidth="1"/>
    <col min="14853" max="14853" width="4" style="120" bestFit="1" customWidth="1"/>
    <col min="14854" max="14854" width="10.140625" style="120" bestFit="1" customWidth="1"/>
    <col min="14855" max="14855" width="8.140625" style="120" bestFit="1" customWidth="1"/>
    <col min="14856" max="14856" width="10.140625" style="120" bestFit="1" customWidth="1"/>
    <col min="14857" max="14858" width="11" style="120" bestFit="1" customWidth="1"/>
    <col min="14859" max="14859" width="11.5703125" style="120" customWidth="1"/>
    <col min="14860" max="14860" width="11" style="120" bestFit="1" customWidth="1"/>
    <col min="14861" max="15104" width="9.140625" style="120"/>
    <col min="15105" max="15105" width="5" style="120" customWidth="1"/>
    <col min="15106" max="15106" width="9.140625" style="120"/>
    <col min="15107" max="15107" width="16.85546875" style="120" customWidth="1"/>
    <col min="15108" max="15108" width="12.140625" style="120" customWidth="1"/>
    <col min="15109" max="15109" width="4" style="120" bestFit="1" customWidth="1"/>
    <col min="15110" max="15110" width="10.140625" style="120" bestFit="1" customWidth="1"/>
    <col min="15111" max="15111" width="8.140625" style="120" bestFit="1" customWidth="1"/>
    <col min="15112" max="15112" width="10.140625" style="120" bestFit="1" customWidth="1"/>
    <col min="15113" max="15114" width="11" style="120" bestFit="1" customWidth="1"/>
    <col min="15115" max="15115" width="11.5703125" style="120" customWidth="1"/>
    <col min="15116" max="15116" width="11" style="120" bestFit="1" customWidth="1"/>
    <col min="15117" max="15360" width="9.140625" style="120"/>
    <col min="15361" max="15361" width="5" style="120" customWidth="1"/>
    <col min="15362" max="15362" width="9.140625" style="120"/>
    <col min="15363" max="15363" width="16.85546875" style="120" customWidth="1"/>
    <col min="15364" max="15364" width="12.140625" style="120" customWidth="1"/>
    <col min="15365" max="15365" width="4" style="120" bestFit="1" customWidth="1"/>
    <col min="15366" max="15366" width="10.140625" style="120" bestFit="1" customWidth="1"/>
    <col min="15367" max="15367" width="8.140625" style="120" bestFit="1" customWidth="1"/>
    <col min="15368" max="15368" width="10.140625" style="120" bestFit="1" customWidth="1"/>
    <col min="15369" max="15370" width="11" style="120" bestFit="1" customWidth="1"/>
    <col min="15371" max="15371" width="11.5703125" style="120" customWidth="1"/>
    <col min="15372" max="15372" width="11" style="120" bestFit="1" customWidth="1"/>
    <col min="15373" max="15616" width="9.140625" style="120"/>
    <col min="15617" max="15617" width="5" style="120" customWidth="1"/>
    <col min="15618" max="15618" width="9.140625" style="120"/>
    <col min="15619" max="15619" width="16.85546875" style="120" customWidth="1"/>
    <col min="15620" max="15620" width="12.140625" style="120" customWidth="1"/>
    <col min="15621" max="15621" width="4" style="120" bestFit="1" customWidth="1"/>
    <col min="15622" max="15622" width="10.140625" style="120" bestFit="1" customWidth="1"/>
    <col min="15623" max="15623" width="8.140625" style="120" bestFit="1" customWidth="1"/>
    <col min="15624" max="15624" width="10.140625" style="120" bestFit="1" customWidth="1"/>
    <col min="15625" max="15626" width="11" style="120" bestFit="1" customWidth="1"/>
    <col min="15627" max="15627" width="11.5703125" style="120" customWidth="1"/>
    <col min="15628" max="15628" width="11" style="120" bestFit="1" customWidth="1"/>
    <col min="15629" max="15872" width="9.140625" style="120"/>
    <col min="15873" max="15873" width="5" style="120" customWidth="1"/>
    <col min="15874" max="15874" width="9.140625" style="120"/>
    <col min="15875" max="15875" width="16.85546875" style="120" customWidth="1"/>
    <col min="15876" max="15876" width="12.140625" style="120" customWidth="1"/>
    <col min="15877" max="15877" width="4" style="120" bestFit="1" customWidth="1"/>
    <col min="15878" max="15878" width="10.140625" style="120" bestFit="1" customWidth="1"/>
    <col min="15879" max="15879" width="8.140625" style="120" bestFit="1" customWidth="1"/>
    <col min="15880" max="15880" width="10.140625" style="120" bestFit="1" customWidth="1"/>
    <col min="15881" max="15882" width="11" style="120" bestFit="1" customWidth="1"/>
    <col min="15883" max="15883" width="11.5703125" style="120" customWidth="1"/>
    <col min="15884" max="15884" width="11" style="120" bestFit="1" customWidth="1"/>
    <col min="15885" max="16128" width="9.140625" style="120"/>
    <col min="16129" max="16129" width="5" style="120" customWidth="1"/>
    <col min="16130" max="16130" width="9.140625" style="120"/>
    <col min="16131" max="16131" width="16.85546875" style="120" customWidth="1"/>
    <col min="16132" max="16132" width="12.140625" style="120" customWidth="1"/>
    <col min="16133" max="16133" width="4" style="120" bestFit="1" customWidth="1"/>
    <col min="16134" max="16134" width="10.140625" style="120" bestFit="1" customWidth="1"/>
    <col min="16135" max="16135" width="8.140625" style="120" bestFit="1" customWidth="1"/>
    <col min="16136" max="16136" width="10.140625" style="120" bestFit="1" customWidth="1"/>
    <col min="16137" max="16138" width="11" style="120" bestFit="1" customWidth="1"/>
    <col min="16139" max="16139" width="11.5703125" style="120" customWidth="1"/>
    <col min="16140" max="16140" width="11" style="120" bestFit="1" customWidth="1"/>
    <col min="16141" max="16384" width="9.140625" style="120"/>
  </cols>
  <sheetData>
    <row r="1" spans="1:12" ht="13.5" customHeight="1">
      <c r="A1" s="260" t="s">
        <v>673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2" ht="4.5" customHeight="1">
      <c r="A2" s="261"/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</row>
    <row r="3" spans="1:12" ht="10.5" customHeight="1">
      <c r="A3" s="252" t="s">
        <v>674</v>
      </c>
      <c r="B3" s="252"/>
      <c r="C3" s="252"/>
      <c r="D3" s="252" t="s">
        <v>675</v>
      </c>
      <c r="E3" s="252"/>
      <c r="F3" s="252"/>
      <c r="G3" s="252"/>
      <c r="H3" s="252" t="s">
        <v>676</v>
      </c>
      <c r="I3" s="252"/>
      <c r="J3" s="252"/>
      <c r="K3" s="252"/>
      <c r="L3" s="252"/>
    </row>
    <row r="4" spans="1:12" ht="13.5" thickBot="1">
      <c r="A4" s="255" t="s">
        <v>697</v>
      </c>
      <c r="B4" s="255"/>
      <c r="C4" s="255"/>
      <c r="D4" s="255" t="s">
        <v>698</v>
      </c>
      <c r="E4" s="255"/>
      <c r="F4" s="255"/>
      <c r="G4" s="255"/>
      <c r="H4" s="255" t="s">
        <v>699</v>
      </c>
      <c r="I4" s="255"/>
      <c r="J4" s="255"/>
      <c r="K4" s="255"/>
      <c r="L4" s="255"/>
    </row>
    <row r="5" spans="1:12" ht="10.5" customHeight="1">
      <c r="A5" s="252" t="s">
        <v>677</v>
      </c>
      <c r="B5" s="252"/>
      <c r="C5" s="252"/>
      <c r="D5" s="252"/>
      <c r="E5" s="252" t="s">
        <v>678</v>
      </c>
      <c r="F5" s="252"/>
      <c r="G5" s="252"/>
      <c r="H5" s="253"/>
      <c r="I5" s="254"/>
      <c r="J5" s="253"/>
      <c r="K5" s="254"/>
      <c r="L5" s="252"/>
    </row>
    <row r="6" spans="1:12" ht="13.5" customHeight="1" thickBot="1">
      <c r="A6" s="255" t="s">
        <v>703</v>
      </c>
      <c r="B6" s="255"/>
      <c r="C6" s="255"/>
      <c r="D6" s="255"/>
      <c r="E6" s="255" t="s">
        <v>704</v>
      </c>
      <c r="F6" s="255"/>
      <c r="G6" s="255"/>
      <c r="H6" s="256"/>
      <c r="I6" s="257"/>
      <c r="J6" s="258"/>
      <c r="K6" s="257"/>
      <c r="L6" s="259"/>
    </row>
    <row r="7" spans="1:12" ht="3" customHeight="1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</row>
    <row r="8" spans="1:12" ht="10.5" customHeight="1">
      <c r="A8" s="253" t="s">
        <v>701</v>
      </c>
      <c r="B8" s="262"/>
      <c r="C8" s="262"/>
      <c r="D8" s="254"/>
      <c r="E8" s="252" t="s">
        <v>679</v>
      </c>
      <c r="F8" s="253"/>
      <c r="G8" s="254"/>
      <c r="H8" s="252"/>
      <c r="I8" s="252" t="s">
        <v>680</v>
      </c>
      <c r="J8" s="252"/>
      <c r="K8" s="252" t="s">
        <v>681</v>
      </c>
      <c r="L8" s="252"/>
    </row>
    <row r="9" spans="1:12" ht="12" customHeight="1" thickBot="1">
      <c r="A9" s="263" t="s">
        <v>700</v>
      </c>
      <c r="B9" s="264"/>
      <c r="C9" s="264"/>
      <c r="D9" s="265"/>
      <c r="E9" s="266">
        <f>'Obra Civil'!J345</f>
        <v>657764.7673000166</v>
      </c>
      <c r="F9" s="256"/>
      <c r="G9" s="267"/>
      <c r="H9" s="255"/>
      <c r="I9" s="255" t="s">
        <v>702</v>
      </c>
      <c r="J9" s="255"/>
      <c r="K9" s="255" t="s">
        <v>709</v>
      </c>
      <c r="L9" s="255"/>
    </row>
    <row r="10" spans="1:12" ht="5.25" customHeight="1" thickBot="1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</row>
    <row r="11" spans="1:12" ht="16.5" customHeight="1" thickTop="1" thickBot="1">
      <c r="A11" s="274" t="s">
        <v>682</v>
      </c>
      <c r="B11" s="275"/>
      <c r="C11" s="275"/>
      <c r="D11" s="275"/>
      <c r="E11" s="275"/>
      <c r="F11" s="275"/>
      <c r="G11" s="275"/>
      <c r="H11" s="275"/>
      <c r="I11" s="275"/>
      <c r="J11" s="275"/>
      <c r="K11" s="275"/>
      <c r="L11" s="276"/>
    </row>
    <row r="12" spans="1:12" ht="13.5" thickTop="1">
      <c r="A12" s="277" t="s">
        <v>683</v>
      </c>
      <c r="B12" s="279" t="s">
        <v>684</v>
      </c>
      <c r="C12" s="280"/>
      <c r="D12" s="281"/>
      <c r="E12" s="285"/>
      <c r="F12" s="286"/>
      <c r="G12" s="287" t="s">
        <v>685</v>
      </c>
      <c r="H12" s="288"/>
      <c r="I12" s="289"/>
      <c r="J12" s="287" t="s">
        <v>686</v>
      </c>
      <c r="K12" s="288"/>
      <c r="L12" s="290"/>
    </row>
    <row r="13" spans="1:12" ht="13.5" thickBot="1">
      <c r="A13" s="278"/>
      <c r="B13" s="282"/>
      <c r="C13" s="283"/>
      <c r="D13" s="284"/>
      <c r="E13" s="123" t="s">
        <v>687</v>
      </c>
      <c r="F13" s="123" t="s">
        <v>688</v>
      </c>
      <c r="G13" s="123" t="s">
        <v>689</v>
      </c>
      <c r="H13" s="123" t="s">
        <v>690</v>
      </c>
      <c r="I13" s="123" t="s">
        <v>691</v>
      </c>
      <c r="J13" s="123" t="s">
        <v>692</v>
      </c>
      <c r="K13" s="123" t="s">
        <v>690</v>
      </c>
      <c r="L13" s="124" t="s">
        <v>693</v>
      </c>
    </row>
    <row r="14" spans="1:12">
      <c r="A14" s="143" t="str">
        <f>'Obra Civil'!A8</f>
        <v>1.0</v>
      </c>
      <c r="B14" s="268" t="str">
        <f>'[2]Duque licitaddo'!B14:I14</f>
        <v>SERVIÇOS INICIAIS</v>
      </c>
      <c r="C14" s="269"/>
      <c r="D14" s="270"/>
      <c r="E14" s="144"/>
      <c r="F14" s="144"/>
      <c r="G14" s="144"/>
      <c r="H14" s="144"/>
      <c r="I14" s="144"/>
      <c r="J14" s="144"/>
      <c r="K14" s="144"/>
      <c r="L14" s="145"/>
    </row>
    <row r="15" spans="1:12">
      <c r="A15" s="128" t="str">
        <f>'Obra Civil'!A9</f>
        <v>1.1</v>
      </c>
      <c r="B15" s="271" t="str">
        <f>'Obra Civil'!B9</f>
        <v>Placa da obra - padrão Governo Federal</v>
      </c>
      <c r="C15" s="272"/>
      <c r="D15" s="273"/>
      <c r="E15" s="129" t="str">
        <f>'Obra Civil'!C9</f>
        <v xml:space="preserve"> m²</v>
      </c>
      <c r="F15" s="130">
        <f>'Obra Civil'!G9</f>
        <v>473</v>
      </c>
      <c r="G15" s="131">
        <f>'Obra Civil'!D9</f>
        <v>4</v>
      </c>
      <c r="H15" s="132">
        <v>4</v>
      </c>
      <c r="I15" s="132">
        <v>4</v>
      </c>
      <c r="J15" s="132">
        <f>F15*G15</f>
        <v>1892</v>
      </c>
      <c r="K15" s="132">
        <f>H15*F15</f>
        <v>1892</v>
      </c>
      <c r="L15" s="133">
        <f>I15*F15</f>
        <v>1892</v>
      </c>
    </row>
    <row r="16" spans="1:12">
      <c r="A16" s="128" t="str">
        <f>'Obra Civil'!A10</f>
        <v>1.2</v>
      </c>
      <c r="B16" s="271" t="str">
        <f>'Obra Civil'!B10</f>
        <v xml:space="preserve">Ligação provisória de água </v>
      </c>
      <c r="C16" s="272"/>
      <c r="D16" s="273"/>
      <c r="E16" s="129" t="str">
        <f>'Obra Civil'!C10</f>
        <v>unid</v>
      </c>
      <c r="F16" s="130">
        <f>'Obra Civil'!G10</f>
        <v>766</v>
      </c>
      <c r="G16" s="131">
        <f>'Obra Civil'!D10</f>
        <v>1</v>
      </c>
      <c r="H16" s="132">
        <v>1</v>
      </c>
      <c r="I16" s="132">
        <v>1</v>
      </c>
      <c r="J16" s="132">
        <f>F16*G16</f>
        <v>766</v>
      </c>
      <c r="K16" s="132">
        <f>H16*F16</f>
        <v>766</v>
      </c>
      <c r="L16" s="133">
        <f>I16*F16</f>
        <v>766</v>
      </c>
    </row>
    <row r="17" spans="1:12">
      <c r="A17" s="128" t="str">
        <f>'Obra Civil'!A11</f>
        <v>1.3</v>
      </c>
      <c r="B17" s="271" t="str">
        <f>'Obra Civil'!B11</f>
        <v xml:space="preserve">Ligação provisória de energia elétrica em baixa tensão </v>
      </c>
      <c r="C17" s="272"/>
      <c r="D17" s="273"/>
      <c r="E17" s="129" t="str">
        <f>'Obra Civil'!C11</f>
        <v>unid</v>
      </c>
      <c r="F17" s="130">
        <f>'Obra Civil'!G11</f>
        <v>1650</v>
      </c>
      <c r="G17" s="131">
        <f>'Obra Civil'!D11</f>
        <v>1</v>
      </c>
      <c r="H17" s="132">
        <v>1</v>
      </c>
      <c r="I17" s="132">
        <v>1</v>
      </c>
      <c r="J17" s="132">
        <f>F17*G17</f>
        <v>1650</v>
      </c>
      <c r="K17" s="132">
        <f>H17*F17</f>
        <v>1650</v>
      </c>
      <c r="L17" s="133">
        <f>I17*F17</f>
        <v>1650</v>
      </c>
    </row>
    <row r="18" spans="1:12">
      <c r="A18" s="128" t="str">
        <f>'Obra Civil'!A12</f>
        <v>1.4</v>
      </c>
      <c r="B18" s="271" t="str">
        <f>'Obra Civil'!B12</f>
        <v>Barracões provisórios (depósito, escritório, vestiário e refeitório) com piso cimentado</v>
      </c>
      <c r="C18" s="272"/>
      <c r="D18" s="273"/>
      <c r="E18" s="129" t="str">
        <f>'Obra Civil'!C12</f>
        <v xml:space="preserve"> m²</v>
      </c>
      <c r="F18" s="130">
        <f>'Obra Civil'!G12</f>
        <v>390</v>
      </c>
      <c r="G18" s="131">
        <f>'Obra Civil'!D12</f>
        <v>20</v>
      </c>
      <c r="H18" s="132">
        <v>20</v>
      </c>
      <c r="I18" s="132">
        <v>20</v>
      </c>
      <c r="J18" s="132">
        <f>F18*G18</f>
        <v>7800</v>
      </c>
      <c r="K18" s="132">
        <f>H18*F18</f>
        <v>7800</v>
      </c>
      <c r="L18" s="133">
        <f>I18*F18</f>
        <v>7800</v>
      </c>
    </row>
    <row r="19" spans="1:12">
      <c r="A19" s="128" t="str">
        <f>'Obra Civil'!A13</f>
        <v>1.5</v>
      </c>
      <c r="B19" s="271" t="str">
        <f>'Obra Civil'!B13</f>
        <v xml:space="preserve">Locação da obra (execução de gabarito) </v>
      </c>
      <c r="C19" s="272"/>
      <c r="D19" s="273"/>
      <c r="E19" s="129" t="str">
        <f>'Obra Civil'!C13</f>
        <v xml:space="preserve"> m²</v>
      </c>
      <c r="F19" s="130">
        <f>'Obra Civil'!G13</f>
        <v>4.2</v>
      </c>
      <c r="G19" s="131">
        <f>'Obra Civil'!D13</f>
        <v>564.5</v>
      </c>
      <c r="H19" s="132">
        <v>564.5</v>
      </c>
      <c r="I19" s="132">
        <v>564.5</v>
      </c>
      <c r="J19" s="132">
        <f>F19*G19</f>
        <v>2370.9</v>
      </c>
      <c r="K19" s="132">
        <f>H19*F19</f>
        <v>2370.9</v>
      </c>
      <c r="L19" s="133">
        <f>I19*F19</f>
        <v>2370.9</v>
      </c>
    </row>
    <row r="20" spans="1:12">
      <c r="A20" s="143" t="str">
        <f>'Obra Civil'!A15</f>
        <v>2.0</v>
      </c>
      <c r="B20" s="268" t="str">
        <f>'Obra Civil'!B15</f>
        <v xml:space="preserve">MOVIMENTO DE TERRAS </v>
      </c>
      <c r="C20" s="269"/>
      <c r="D20" s="270"/>
      <c r="E20" s="146"/>
      <c r="F20" s="147"/>
      <c r="G20" s="148"/>
      <c r="H20" s="149"/>
      <c r="I20" s="149"/>
      <c r="J20" s="149"/>
      <c r="K20" s="149"/>
      <c r="L20" s="150"/>
    </row>
    <row r="21" spans="1:12">
      <c r="A21" s="128" t="str">
        <f>'Obra Civil'!A16</f>
        <v>2.1</v>
      </c>
      <c r="B21" s="271" t="str">
        <f>'Obra Civil'!B16</f>
        <v>Aterro apiloado em camadas de 0,20 m com material argilo - arenoso (entre baldrames)</v>
      </c>
      <c r="C21" s="272"/>
      <c r="D21" s="273"/>
      <c r="E21" s="129" t="str">
        <f>'Obra Civil'!C16</f>
        <v>m³</v>
      </c>
      <c r="F21" s="130">
        <f>'Obra Civil'!G16</f>
        <v>38</v>
      </c>
      <c r="G21" s="131">
        <f>'Obra Civil'!D16</f>
        <v>225.6</v>
      </c>
      <c r="H21" s="132">
        <v>225.6</v>
      </c>
      <c r="I21" s="132">
        <v>225.6</v>
      </c>
      <c r="J21" s="132">
        <f>F21*G21</f>
        <v>8572.7999999999993</v>
      </c>
      <c r="K21" s="132">
        <f>H21*F21</f>
        <v>8572.7999999999993</v>
      </c>
      <c r="L21" s="133">
        <f>I21*F21</f>
        <v>8572.7999999999993</v>
      </c>
    </row>
    <row r="22" spans="1:12">
      <c r="A22" s="128" t="str">
        <f>'Obra Civil'!A17</f>
        <v>2.2</v>
      </c>
      <c r="B22" s="271" t="str">
        <f>'Obra Civil'!B17</f>
        <v xml:space="preserve">Escavação manual de valas em qualquer terreno exceto rocha até h=1,50 m </v>
      </c>
      <c r="C22" s="272"/>
      <c r="D22" s="273"/>
      <c r="E22" s="129" t="str">
        <f>'Obra Civil'!C17</f>
        <v>m³</v>
      </c>
      <c r="F22" s="130">
        <f>'Obra Civil'!G17</f>
        <v>34</v>
      </c>
      <c r="G22" s="131">
        <f>'Obra Civil'!D17</f>
        <v>137.63999999999999</v>
      </c>
      <c r="H22" s="132">
        <v>137.63999999999999</v>
      </c>
      <c r="I22" s="132">
        <v>137.63999999999999</v>
      </c>
      <c r="J22" s="132">
        <f>F22*G22</f>
        <v>4679.7599999999993</v>
      </c>
      <c r="K22" s="132">
        <f>H22*F22</f>
        <v>4679.7599999999993</v>
      </c>
      <c r="L22" s="133">
        <f>I22*F22</f>
        <v>4679.7599999999993</v>
      </c>
    </row>
    <row r="23" spans="1:12">
      <c r="A23" s="128" t="str">
        <f>'Obra Civil'!A18</f>
        <v>2.3</v>
      </c>
      <c r="B23" s="271" t="str">
        <f>'Obra Civil'!B18</f>
        <v xml:space="preserve">Regularização e compactação do fundo de valas </v>
      </c>
      <c r="C23" s="272"/>
      <c r="D23" s="273"/>
      <c r="E23" s="129" t="str">
        <f>'Obra Civil'!C18</f>
        <v>m²</v>
      </c>
      <c r="F23" s="130">
        <f>'Obra Civil'!G18</f>
        <v>5.68</v>
      </c>
      <c r="G23" s="131">
        <f>'Obra Civil'!D18</f>
        <v>121.3</v>
      </c>
      <c r="H23" s="132">
        <v>121.3</v>
      </c>
      <c r="I23" s="132">
        <v>121.3</v>
      </c>
      <c r="J23" s="132">
        <f>F23*G23</f>
        <v>688.98399999999992</v>
      </c>
      <c r="K23" s="132">
        <f>H23*F23</f>
        <v>688.98399999999992</v>
      </c>
      <c r="L23" s="133">
        <f>I23*F23</f>
        <v>688.98399999999992</v>
      </c>
    </row>
    <row r="24" spans="1:12">
      <c r="A24" s="128" t="str">
        <f>'Obra Civil'!A19</f>
        <v>2.4</v>
      </c>
      <c r="B24" s="271" t="str">
        <f>'Obra Civil'!B19</f>
        <v xml:space="preserve">Reaterro apiloado de vala com material da obra  </v>
      </c>
      <c r="C24" s="272"/>
      <c r="D24" s="273"/>
      <c r="E24" s="129" t="str">
        <f>'Obra Civil'!C19</f>
        <v>m³</v>
      </c>
      <c r="F24" s="130">
        <f>'Obra Civil'!G19</f>
        <v>26</v>
      </c>
      <c r="G24" s="131">
        <f>'Obra Civil'!D19</f>
        <v>74.88</v>
      </c>
      <c r="H24" s="132">
        <v>74.88</v>
      </c>
      <c r="I24" s="132">
        <v>74.88</v>
      </c>
      <c r="J24" s="132">
        <f>F24*G24</f>
        <v>1946.8799999999999</v>
      </c>
      <c r="K24" s="132">
        <f>H24*F24</f>
        <v>1946.8799999999999</v>
      </c>
      <c r="L24" s="133">
        <f>I24*F24</f>
        <v>1946.8799999999999</v>
      </c>
    </row>
    <row r="25" spans="1:12">
      <c r="A25" s="143" t="str">
        <f>'Obra Civil'!A21</f>
        <v>3.0</v>
      </c>
      <c r="B25" s="268" t="str">
        <f>'Obra Civil'!B21</f>
        <v xml:space="preserve">INFRA-ESTRUTURA: FUNDAÇÕES </v>
      </c>
      <c r="C25" s="269"/>
      <c r="D25" s="270"/>
      <c r="E25" s="146"/>
      <c r="F25" s="147"/>
      <c r="G25" s="148"/>
      <c r="H25" s="149"/>
      <c r="I25" s="149"/>
      <c r="J25" s="149"/>
      <c r="K25" s="149"/>
      <c r="L25" s="150"/>
    </row>
    <row r="26" spans="1:12">
      <c r="A26" s="125" t="str">
        <f>'Obra Civil'!A22</f>
        <v>3.1</v>
      </c>
      <c r="B26" s="291" t="str">
        <f>'Obra Civil'!B22</f>
        <v>CONCRETO ARMADO PARA FUNDAÇÕES - SAPATAS</v>
      </c>
      <c r="C26" s="292"/>
      <c r="D26" s="293"/>
      <c r="E26" s="129"/>
      <c r="F26" s="130"/>
      <c r="G26" s="131"/>
      <c r="H26" s="132"/>
      <c r="I26" s="132"/>
      <c r="J26" s="132"/>
      <c r="K26" s="132"/>
      <c r="L26" s="133"/>
    </row>
    <row r="27" spans="1:12">
      <c r="A27" s="128" t="str">
        <f>'Obra Civil'!A23</f>
        <v>3.1.1</v>
      </c>
      <c r="B27" s="271" t="str">
        <f>'Obra Civil'!B23</f>
        <v>Lastro de concreto magro (e=3,0 cm) - preparo mecânico - inclusive aditivo</v>
      </c>
      <c r="C27" s="272"/>
      <c r="D27" s="273"/>
      <c r="E27" s="129" t="str">
        <f>'Obra Civil'!C23</f>
        <v>m²</v>
      </c>
      <c r="F27" s="130">
        <f>'Obra Civil'!G23</f>
        <v>15.2</v>
      </c>
      <c r="G27" s="131">
        <f>'Obra Civil'!D23</f>
        <v>84.94</v>
      </c>
      <c r="H27" s="132">
        <v>84.94</v>
      </c>
      <c r="I27" s="132">
        <v>84.94</v>
      </c>
      <c r="J27" s="132">
        <f>F27*G27</f>
        <v>1291.088</v>
      </c>
      <c r="K27" s="132">
        <f>H27*F27</f>
        <v>1291.088</v>
      </c>
      <c r="L27" s="133">
        <f>I27*F27</f>
        <v>1291.088</v>
      </c>
    </row>
    <row r="28" spans="1:12" ht="25.5" customHeight="1">
      <c r="A28" s="128" t="str">
        <f>'Obra Civil'!A24</f>
        <v>3.1.2</v>
      </c>
      <c r="B28" s="294" t="str">
        <f>'Obra Civil'!B24</f>
        <v>Concreto armado - para sapatas inclusive arranque dos pilares - (fck=25MPa), incluindo preparo, lançamento, adensamento e cura. Inclusive formas para reutilização 2x, conforme projeto.</v>
      </c>
      <c r="C28" s="295"/>
      <c r="D28" s="296"/>
      <c r="E28" s="129" t="str">
        <f>'Obra Civil'!C24</f>
        <v>m³</v>
      </c>
      <c r="F28" s="130">
        <f>'Obra Civil'!G24</f>
        <v>1320</v>
      </c>
      <c r="G28" s="131">
        <f>'Obra Civil'!D24</f>
        <v>26.34</v>
      </c>
      <c r="H28" s="132">
        <v>26.34</v>
      </c>
      <c r="I28" s="132">
        <v>26.34</v>
      </c>
      <c r="J28" s="132">
        <f>F28*G28</f>
        <v>34768.800000000003</v>
      </c>
      <c r="K28" s="132">
        <f>H28*F28</f>
        <v>34768.800000000003</v>
      </c>
      <c r="L28" s="133">
        <f>I28*F28</f>
        <v>34768.800000000003</v>
      </c>
    </row>
    <row r="29" spans="1:12">
      <c r="A29" s="143" t="str">
        <f>'Obra Civil'!A25</f>
        <v>3.2</v>
      </c>
      <c r="B29" s="268" t="str">
        <f>'Obra Civil'!B25</f>
        <v>CONCRETO ARMADO PARA FUNDAÇÕES - VIGAS BALDRAMES</v>
      </c>
      <c r="C29" s="269"/>
      <c r="D29" s="270"/>
      <c r="E29" s="146"/>
      <c r="F29" s="147"/>
      <c r="G29" s="148"/>
      <c r="H29" s="149"/>
      <c r="I29" s="149"/>
      <c r="J29" s="149"/>
      <c r="K29" s="149"/>
      <c r="L29" s="150"/>
    </row>
    <row r="30" spans="1:12">
      <c r="A30" s="128" t="str">
        <f>'Obra Civil'!A26</f>
        <v>3.2.1</v>
      </c>
      <c r="B30" s="271" t="str">
        <f>'Obra Civil'!B26</f>
        <v>Lastro de concreto magro, e=3,0 cm-reparo mecânico - inclusive aditivo, conforme projeto.</v>
      </c>
      <c r="C30" s="272"/>
      <c r="D30" s="273"/>
      <c r="E30" s="129" t="str">
        <f>'Obra Civil'!C26</f>
        <v>m²</v>
      </c>
      <c r="F30" s="130">
        <f>'Obra Civil'!G26</f>
        <v>15.2</v>
      </c>
      <c r="G30" s="131">
        <f>'Obra Civil'!D26</f>
        <v>87.74</v>
      </c>
      <c r="H30" s="132">
        <v>87.74</v>
      </c>
      <c r="I30" s="132">
        <v>87.74</v>
      </c>
      <c r="J30" s="132">
        <f>F30*G30</f>
        <v>1333.6479999999999</v>
      </c>
      <c r="K30" s="132">
        <f>H30*F30</f>
        <v>1333.6479999999999</v>
      </c>
      <c r="L30" s="133">
        <f>I30*F30</f>
        <v>1333.6479999999999</v>
      </c>
    </row>
    <row r="31" spans="1:12" ht="23.25" customHeight="1">
      <c r="A31" s="128" t="str">
        <f>'Obra Civil'!A27</f>
        <v>3.2.2</v>
      </c>
      <c r="B31" s="294" t="str">
        <f>'Obra Civil'!B27</f>
        <v>Concreto armado - para vigas baldrames (fck25MPa), incluindo preparo, lançamento, adensamento e cura. Inclusive formas para reutilização 2x, conforme projeto.</v>
      </c>
      <c r="C31" s="295"/>
      <c r="D31" s="296"/>
      <c r="E31" s="129" t="str">
        <f>'Obra Civil'!C27</f>
        <v>m³</v>
      </c>
      <c r="F31" s="130">
        <f>'Obra Civil'!G27</f>
        <v>1320</v>
      </c>
      <c r="G31" s="131">
        <f>'Obra Civil'!D27</f>
        <v>26.32</v>
      </c>
      <c r="H31" s="132">
        <v>26.32</v>
      </c>
      <c r="I31" s="132">
        <v>26.32</v>
      </c>
      <c r="J31" s="132">
        <f>F31*G31</f>
        <v>34742.400000000001</v>
      </c>
      <c r="K31" s="132">
        <f>H31*F31</f>
        <v>34742.400000000001</v>
      </c>
      <c r="L31" s="133">
        <f>I31*F31</f>
        <v>34742.400000000001</v>
      </c>
    </row>
    <row r="32" spans="1:12">
      <c r="A32" s="143" t="str">
        <f>'Obra Civil'!A29</f>
        <v>4.0</v>
      </c>
      <c r="B32" s="268" t="str">
        <f>'Obra Civil'!B29</f>
        <v xml:space="preserve">SUPERESTRUTURA </v>
      </c>
      <c r="C32" s="269"/>
      <c r="D32" s="270"/>
      <c r="E32" s="146"/>
      <c r="F32" s="147"/>
      <c r="G32" s="148"/>
      <c r="H32" s="149"/>
      <c r="I32" s="149"/>
      <c r="J32" s="149"/>
      <c r="K32" s="149"/>
      <c r="L32" s="150"/>
    </row>
    <row r="33" spans="1:12">
      <c r="A33" s="125" t="str">
        <f>'Obra Civil'!A30</f>
        <v>4.1</v>
      </c>
      <c r="B33" s="291" t="str">
        <f>'Obra Civil'!B30</f>
        <v>CONCRETO ARMADO PARA PILARES</v>
      </c>
      <c r="C33" s="292"/>
      <c r="D33" s="293"/>
      <c r="E33" s="129"/>
      <c r="F33" s="130"/>
      <c r="G33" s="131"/>
      <c r="H33" s="132"/>
      <c r="I33" s="132"/>
      <c r="J33" s="132"/>
      <c r="K33" s="132"/>
      <c r="L33" s="133"/>
    </row>
    <row r="34" spans="1:12" ht="24.75" customHeight="1">
      <c r="A34" s="128" t="str">
        <f>'Obra Civil'!A31</f>
        <v>4.1.1</v>
      </c>
      <c r="B34" s="294" t="str">
        <f>'Obra Civil'!B31</f>
        <v>Concreto armado - para pilares - (fck=25MPa), incluindo preparo, lançamento, adensamento e cura. Inclusive formas para reutilização 2x, conforme projeto.</v>
      </c>
      <c r="C34" s="295"/>
      <c r="D34" s="296"/>
      <c r="E34" s="129" t="str">
        <f>'Obra Civil'!C31</f>
        <v>m³</v>
      </c>
      <c r="F34" s="130">
        <f>'Obra Civil'!G31</f>
        <v>1795</v>
      </c>
      <c r="G34" s="131">
        <f>'Obra Civil'!D31</f>
        <v>10.220000000000001</v>
      </c>
      <c r="H34" s="132">
        <v>0</v>
      </c>
      <c r="I34" s="132">
        <v>0</v>
      </c>
      <c r="J34" s="132">
        <f>F34*G34</f>
        <v>18344.900000000001</v>
      </c>
      <c r="K34" s="132">
        <f>H34*F34</f>
        <v>0</v>
      </c>
      <c r="L34" s="133">
        <f>I34*F34</f>
        <v>0</v>
      </c>
    </row>
    <row r="35" spans="1:12">
      <c r="A35" s="125" t="str">
        <f>'Obra Civil'!A32</f>
        <v>4.2</v>
      </c>
      <c r="B35" s="291" t="str">
        <f>'Obra Civil'!B32</f>
        <v>CONCRETO ARMADO PARA VIGAS DE RESPALDO</v>
      </c>
      <c r="C35" s="292"/>
      <c r="D35" s="293"/>
      <c r="E35" s="129"/>
      <c r="F35" s="130"/>
      <c r="G35" s="131"/>
      <c r="H35" s="132"/>
      <c r="I35" s="132"/>
      <c r="J35" s="132"/>
      <c r="K35" s="132"/>
      <c r="L35" s="133"/>
    </row>
    <row r="36" spans="1:12" ht="24.75" customHeight="1">
      <c r="A36" s="128" t="str">
        <f>'Obra Civil'!A33</f>
        <v>4.2.1</v>
      </c>
      <c r="B36" s="294" t="str">
        <f>'Obra Civil'!B33</f>
        <v>Concreto armado - para Vigas nível 3,15 m - (fck=25MPa), incluindo preparo, lançamento, adensamento e cura. Inclusive formas para reutilização 2x, conforme projeto.</v>
      </c>
      <c r="C36" s="295"/>
      <c r="D36" s="296"/>
      <c r="E36" s="129" t="str">
        <f>'Obra Civil'!C33</f>
        <v>m³</v>
      </c>
      <c r="F36" s="130">
        <f>'Obra Civil'!G33</f>
        <v>1795</v>
      </c>
      <c r="G36" s="131">
        <f>'Obra Civil'!D33</f>
        <v>34.58</v>
      </c>
      <c r="H36" s="132">
        <v>0</v>
      </c>
      <c r="I36" s="132">
        <v>0</v>
      </c>
      <c r="J36" s="132">
        <f>F36*G36</f>
        <v>62071.1</v>
      </c>
      <c r="K36" s="132">
        <f>H36*F36</f>
        <v>0</v>
      </c>
      <c r="L36" s="133">
        <f>I36*F36</f>
        <v>0</v>
      </c>
    </row>
    <row r="37" spans="1:12">
      <c r="A37" s="128" t="str">
        <f>'Obra Civil'!A34</f>
        <v>4.3</v>
      </c>
      <c r="B37" s="271" t="str">
        <f>'Obra Civil'!B34</f>
        <v>CONCRETO ARMADO PARA VERGAS</v>
      </c>
      <c r="C37" s="272"/>
      <c r="D37" s="273"/>
      <c r="E37" s="129"/>
      <c r="F37" s="130"/>
      <c r="G37" s="131"/>
      <c r="H37" s="132"/>
      <c r="I37" s="132"/>
      <c r="J37" s="132"/>
      <c r="K37" s="132"/>
      <c r="L37" s="133"/>
    </row>
    <row r="38" spans="1:12">
      <c r="A38" s="128" t="str">
        <f>'Obra Civil'!A35</f>
        <v>4.3.1</v>
      </c>
      <c r="B38" s="271" t="str">
        <f>'Obra Civil'!B35</f>
        <v>Verga pré-moldada em concreto armado fck 15Mpa - 10x10cm, conforme projeto.</v>
      </c>
      <c r="C38" s="272"/>
      <c r="D38" s="273"/>
      <c r="E38" s="129" t="str">
        <f>'Obra Civil'!C35</f>
        <v>m³</v>
      </c>
      <c r="F38" s="130">
        <f>'Obra Civil'!G35</f>
        <v>1390</v>
      </c>
      <c r="G38" s="131">
        <f>'Obra Civil'!D35</f>
        <v>1.6</v>
      </c>
      <c r="H38" s="132">
        <v>0</v>
      </c>
      <c r="I38" s="132">
        <v>0</v>
      </c>
      <c r="J38" s="132">
        <f>F38*G38</f>
        <v>2224</v>
      </c>
      <c r="K38" s="132">
        <f>H38*F38</f>
        <v>0</v>
      </c>
      <c r="L38" s="133">
        <f>I38*F38</f>
        <v>0</v>
      </c>
    </row>
    <row r="39" spans="1:12">
      <c r="A39" s="125" t="str">
        <f>'Obra Civil'!A36</f>
        <v>4.4</v>
      </c>
      <c r="B39" s="291" t="str">
        <f>'Obra Civil'!B36</f>
        <v>LAJE PRÉ-MOLDADA</v>
      </c>
      <c r="C39" s="292"/>
      <c r="D39" s="293"/>
      <c r="E39" s="129"/>
      <c r="F39" s="130"/>
      <c r="G39" s="131"/>
      <c r="H39" s="132"/>
      <c r="I39" s="132"/>
      <c r="J39" s="132"/>
      <c r="K39" s="132"/>
      <c r="L39" s="133"/>
    </row>
    <row r="40" spans="1:12" ht="33" customHeight="1">
      <c r="A40" s="128" t="str">
        <f>'Obra Civil'!A37</f>
        <v>4.4.1</v>
      </c>
      <c r="B40" s="294" t="str">
        <f>'Obra Civil'!B37</f>
        <v>Laje pré-moldada para cobertura, intereixo 38cm, h=12cm, elemento de enchimento em bloco cerâmico, capeamento de 4cm, inclusive armadura, escoramento, material e mão-de-obra, conforme projeto.</v>
      </c>
      <c r="C40" s="295"/>
      <c r="D40" s="296"/>
      <c r="E40" s="129" t="str">
        <f>'Obra Civil'!C37</f>
        <v>m²</v>
      </c>
      <c r="F40" s="130">
        <f>'Obra Civil'!G37</f>
        <v>58.56</v>
      </c>
      <c r="G40" s="131">
        <f>'Obra Civil'!D37</f>
        <v>617.89</v>
      </c>
      <c r="H40" s="132">
        <v>0</v>
      </c>
      <c r="I40" s="132">
        <v>0</v>
      </c>
      <c r="J40" s="132">
        <f>F40*G40</f>
        <v>36183.638400000003</v>
      </c>
      <c r="K40" s="132">
        <f>H40*F40</f>
        <v>0</v>
      </c>
      <c r="L40" s="133">
        <f>I40*F40</f>
        <v>0</v>
      </c>
    </row>
    <row r="41" spans="1:12">
      <c r="A41" s="143" t="str">
        <f>'Obra Civil'!A39</f>
        <v>5.0</v>
      </c>
      <c r="B41" s="268" t="str">
        <f>'Obra Civil'!B39</f>
        <v xml:space="preserve">PAREDES E PAINEIS </v>
      </c>
      <c r="C41" s="269"/>
      <c r="D41" s="270"/>
      <c r="E41" s="146"/>
      <c r="F41" s="147"/>
      <c r="G41" s="148"/>
      <c r="H41" s="149"/>
      <c r="I41" s="149"/>
      <c r="J41" s="149"/>
      <c r="K41" s="149"/>
      <c r="L41" s="150"/>
    </row>
    <row r="42" spans="1:12">
      <c r="A42" s="128" t="str">
        <f>'Obra Civil'!A40</f>
        <v>5.1</v>
      </c>
      <c r="B42" s="291" t="str">
        <f>'Obra Civil'!B40</f>
        <v>ELEMENTOS VAZADOS</v>
      </c>
      <c r="C42" s="292"/>
      <c r="D42" s="293"/>
      <c r="E42" s="129"/>
      <c r="F42" s="130"/>
      <c r="G42" s="131"/>
      <c r="H42" s="132"/>
      <c r="I42" s="132"/>
      <c r="J42" s="132"/>
      <c r="K42" s="132"/>
      <c r="L42" s="133"/>
    </row>
    <row r="43" spans="1:12" ht="21.75" customHeight="1">
      <c r="A43" s="128" t="str">
        <f>'Obra Civil'!A41</f>
        <v>5.1.1</v>
      </c>
      <c r="B43" s="294" t="str">
        <f>'Obra Civil'!B41</f>
        <v>Cobogó de concreto - (7,0x30,0x30,0cm) assentado com argamassa traço 1:4 (cimento, areia)</v>
      </c>
      <c r="C43" s="295"/>
      <c r="D43" s="296"/>
      <c r="E43" s="129" t="str">
        <f>'Obra Civil'!C41</f>
        <v>m²</v>
      </c>
      <c r="F43" s="130">
        <f>'Obra Civil'!G41</f>
        <v>77.650000000000006</v>
      </c>
      <c r="G43" s="131">
        <f>'Obra Civil'!D41</f>
        <v>48.65</v>
      </c>
      <c r="H43" s="132">
        <v>0</v>
      </c>
      <c r="I43" s="132">
        <v>0</v>
      </c>
      <c r="J43" s="132">
        <f>F43*G43</f>
        <v>3777.6725000000001</v>
      </c>
      <c r="K43" s="132">
        <f>H43*F43</f>
        <v>0</v>
      </c>
      <c r="L43" s="133">
        <f>I43*F43</f>
        <v>0</v>
      </c>
    </row>
    <row r="44" spans="1:12">
      <c r="A44" s="125" t="str">
        <f>'Obra Civil'!A42</f>
        <v>5.2</v>
      </c>
      <c r="B44" s="291" t="str">
        <f>'Obra Civil'!B42</f>
        <v>ALVENARIA DE VEDAÇÃO</v>
      </c>
      <c r="C44" s="292"/>
      <c r="D44" s="293"/>
      <c r="E44" s="129"/>
      <c r="F44" s="130"/>
      <c r="G44" s="131"/>
      <c r="H44" s="132">
        <v>0</v>
      </c>
      <c r="I44" s="132">
        <v>0</v>
      </c>
      <c r="J44" s="132">
        <f>F44*G44</f>
        <v>0</v>
      </c>
      <c r="K44" s="132">
        <f>H44*F44</f>
        <v>0</v>
      </c>
      <c r="L44" s="133">
        <f>I44*F44</f>
        <v>0</v>
      </c>
    </row>
    <row r="45" spans="1:12" ht="24" customHeight="1">
      <c r="A45" s="128" t="str">
        <f>'Obra Civil'!A43</f>
        <v>5.2.1</v>
      </c>
      <c r="B45" s="294" t="str">
        <f>'Obra Civil'!B43</f>
        <v>Alvenaria de vedação de 1/2 vez em tijolos cerâmicos de 08 furos (dimensões nominais: 19x19x09); assentamento em argamassa no traço 1:6 (cimento e areia) em volume</v>
      </c>
      <c r="C45" s="295"/>
      <c r="D45" s="296"/>
      <c r="E45" s="129" t="str">
        <f>'Obra Civil'!C43</f>
        <v>m²</v>
      </c>
      <c r="F45" s="130">
        <f>'Obra Civil'!G43</f>
        <v>30</v>
      </c>
      <c r="G45" s="131">
        <f>'Obra Civil'!D43</f>
        <v>1019.74</v>
      </c>
      <c r="H45" s="132">
        <v>0</v>
      </c>
      <c r="I45" s="132">
        <v>0</v>
      </c>
      <c r="J45" s="132">
        <f>F45*G45</f>
        <v>30592.2</v>
      </c>
      <c r="K45" s="132">
        <f>H45*F45</f>
        <v>0</v>
      </c>
      <c r="L45" s="133">
        <f>I45*F45</f>
        <v>0</v>
      </c>
    </row>
    <row r="46" spans="1:12" ht="21.75" customHeight="1">
      <c r="A46" s="128" t="str">
        <f>'Obra Civil'!A44</f>
        <v>5.2.3</v>
      </c>
      <c r="B46" s="294" t="str">
        <f>'Obra Civil'!B44</f>
        <v>Divisória de banheiros e sanitários em granito com espessura de 2cm polido assentado com argamassa traço 1:4</v>
      </c>
      <c r="C46" s="295"/>
      <c r="D46" s="296"/>
      <c r="E46" s="129" t="str">
        <f>'Obra Civil'!C44</f>
        <v>m²</v>
      </c>
      <c r="F46" s="130">
        <f>'Obra Civil'!G44</f>
        <v>138.44999999999999</v>
      </c>
      <c r="G46" s="131">
        <f>'Obra Civil'!D44</f>
        <v>33.85</v>
      </c>
      <c r="H46" s="132">
        <v>0</v>
      </c>
      <c r="I46" s="132">
        <v>0</v>
      </c>
      <c r="J46" s="132">
        <f>F46*G46</f>
        <v>4686.5325000000003</v>
      </c>
      <c r="K46" s="132">
        <f>H46*F46</f>
        <v>0</v>
      </c>
      <c r="L46" s="133">
        <f>I46*F46</f>
        <v>0</v>
      </c>
    </row>
    <row r="47" spans="1:12">
      <c r="A47" s="143" t="str">
        <f>'Obra Civil'!A46</f>
        <v>6.0</v>
      </c>
      <c r="B47" s="268" t="str">
        <f>'Obra Civil'!B46</f>
        <v xml:space="preserve">ESQUADRIAS </v>
      </c>
      <c r="C47" s="269"/>
      <c r="D47" s="270"/>
      <c r="E47" s="146"/>
      <c r="F47" s="147"/>
      <c r="G47" s="148"/>
      <c r="H47" s="149"/>
      <c r="I47" s="149"/>
      <c r="J47" s="149"/>
      <c r="K47" s="149"/>
      <c r="L47" s="150"/>
    </row>
    <row r="48" spans="1:12">
      <c r="A48" s="125" t="str">
        <f>'Obra Civil'!A47</f>
        <v>6.1</v>
      </c>
      <c r="B48" s="291" t="str">
        <f>'Obra Civil'!B47</f>
        <v>PORTAS DE MADEIRA</v>
      </c>
      <c r="C48" s="292"/>
      <c r="D48" s="293"/>
      <c r="E48" s="129"/>
      <c r="F48" s="130"/>
      <c r="G48" s="131"/>
      <c r="H48" s="132"/>
      <c r="I48" s="132"/>
      <c r="J48" s="132"/>
      <c r="K48" s="132"/>
      <c r="L48" s="133"/>
    </row>
    <row r="49" spans="1:13">
      <c r="A49" s="128" t="str">
        <f>'Obra Civil'!A48</f>
        <v>6.1.1</v>
      </c>
      <c r="B49" s="271" t="str">
        <f>'Obra Civil'!B48</f>
        <v xml:space="preserve">Porta de Madeira - P01 - com ferragens, conforme projeto de esquadrias </v>
      </c>
      <c r="C49" s="272"/>
      <c r="D49" s="273"/>
      <c r="E49" s="129" t="str">
        <f>'Obra Civil'!C48</f>
        <v>und</v>
      </c>
      <c r="F49" s="130">
        <f>'Obra Civil'!G48</f>
        <v>412.3</v>
      </c>
      <c r="G49" s="131">
        <f>'Obra Civil'!D48</f>
        <v>9</v>
      </c>
      <c r="H49" s="132">
        <v>0</v>
      </c>
      <c r="I49" s="132">
        <v>0</v>
      </c>
      <c r="J49" s="132">
        <f t="shared" ref="J49:J55" si="0">F49*G49</f>
        <v>3710.7000000000003</v>
      </c>
      <c r="K49" s="132">
        <f t="shared" ref="K49:K55" si="1">H49*F49</f>
        <v>0</v>
      </c>
      <c r="L49" s="133">
        <f t="shared" ref="L49:L55" si="2">I49*F49</f>
        <v>0</v>
      </c>
    </row>
    <row r="50" spans="1:13">
      <c r="A50" s="128" t="str">
        <f>'Obra Civil'!A49</f>
        <v>6.1.2</v>
      </c>
      <c r="B50" s="271" t="str">
        <f>'Obra Civil'!B49</f>
        <v xml:space="preserve">Porta de Madeira - P02 - com ferragens, conforme projeto de esquadrias </v>
      </c>
      <c r="C50" s="272"/>
      <c r="D50" s="273"/>
      <c r="E50" s="129" t="str">
        <f>'Obra Civil'!C49</f>
        <v>und</v>
      </c>
      <c r="F50" s="130">
        <f>'Obra Civil'!G49</f>
        <v>297.64999999999998</v>
      </c>
      <c r="G50" s="131">
        <f>'Obra Civil'!D49</f>
        <v>6</v>
      </c>
      <c r="H50" s="132">
        <v>0</v>
      </c>
      <c r="I50" s="132">
        <v>0</v>
      </c>
      <c r="J50" s="132">
        <f t="shared" si="0"/>
        <v>1785.8999999999999</v>
      </c>
      <c r="K50" s="132">
        <f t="shared" si="1"/>
        <v>0</v>
      </c>
      <c r="L50" s="133">
        <f t="shared" si="2"/>
        <v>0</v>
      </c>
    </row>
    <row r="51" spans="1:13">
      <c r="A51" s="128" t="str">
        <f>'Obra Civil'!A50</f>
        <v>6.1.3</v>
      </c>
      <c r="B51" s="271" t="str">
        <f>'Obra Civil'!B50</f>
        <v>Porta de Madeira - P03 - com ferragens, conforme projeto de esquadrias</v>
      </c>
      <c r="C51" s="272"/>
      <c r="D51" s="273"/>
      <c r="E51" s="129" t="str">
        <f>'Obra Civil'!C50</f>
        <v>und</v>
      </c>
      <c r="F51" s="130">
        <f>'Obra Civil'!G50</f>
        <v>343.2</v>
      </c>
      <c r="G51" s="131">
        <f>'Obra Civil'!D50</f>
        <v>6</v>
      </c>
      <c r="H51" s="132">
        <v>0</v>
      </c>
      <c r="I51" s="132">
        <v>0</v>
      </c>
      <c r="J51" s="132">
        <f t="shared" si="0"/>
        <v>2059.1999999999998</v>
      </c>
      <c r="K51" s="132">
        <f t="shared" si="1"/>
        <v>0</v>
      </c>
      <c r="L51" s="133">
        <f t="shared" si="2"/>
        <v>0</v>
      </c>
    </row>
    <row r="52" spans="1:13">
      <c r="A52" s="128" t="str">
        <f>'Obra Civil'!A51</f>
        <v>6.1.4</v>
      </c>
      <c r="B52" s="271" t="str">
        <f>'Obra Civil'!B51</f>
        <v>Porta de Madeira - P05 - com ferragens, conforme projeto de esquadrias</v>
      </c>
      <c r="C52" s="272"/>
      <c r="D52" s="273"/>
      <c r="E52" s="129" t="str">
        <f>'Obra Civil'!C51</f>
        <v>und</v>
      </c>
      <c r="F52" s="130">
        <f>'Obra Civil'!G51</f>
        <v>265.3</v>
      </c>
      <c r="G52" s="131">
        <f>'Obra Civil'!D51</f>
        <v>9</v>
      </c>
      <c r="H52" s="132">
        <v>0</v>
      </c>
      <c r="I52" s="132">
        <v>0</v>
      </c>
      <c r="J52" s="132">
        <f t="shared" si="0"/>
        <v>2387.7000000000003</v>
      </c>
      <c r="K52" s="132">
        <f t="shared" si="1"/>
        <v>0</v>
      </c>
      <c r="L52" s="133">
        <f t="shared" si="2"/>
        <v>0</v>
      </c>
    </row>
    <row r="53" spans="1:13">
      <c r="A53" s="128" t="str">
        <f>'Obra Civil'!A52</f>
        <v>6.1.5</v>
      </c>
      <c r="B53" s="271" t="str">
        <f>'Obra Civil'!B52</f>
        <v>Porta de Madeira - PM04B - com ferragens, conforme projeto de esquadrias</v>
      </c>
      <c r="C53" s="272"/>
      <c r="D53" s="273"/>
      <c r="E53" s="129" t="str">
        <f>'Obra Civil'!C52</f>
        <v>und</v>
      </c>
      <c r="F53" s="130">
        <f>'Obra Civil'!G52</f>
        <v>203.35</v>
      </c>
      <c r="G53" s="131">
        <f>'Obra Civil'!D52</f>
        <v>2</v>
      </c>
      <c r="H53" s="132">
        <v>0</v>
      </c>
      <c r="I53" s="132">
        <v>0</v>
      </c>
      <c r="J53" s="132">
        <f t="shared" si="0"/>
        <v>406.7</v>
      </c>
      <c r="K53" s="132">
        <f t="shared" si="1"/>
        <v>0</v>
      </c>
      <c r="L53" s="133">
        <f t="shared" si="2"/>
        <v>0</v>
      </c>
    </row>
    <row r="54" spans="1:13">
      <c r="A54" s="128" t="str">
        <f>'Obra Civil'!A53</f>
        <v>6.1.6</v>
      </c>
      <c r="B54" s="271" t="str">
        <f>'Obra Civil'!B53</f>
        <v>Porta de Madeira - PM04C - com ferragens, conforme projeto de esquadrias</v>
      </c>
      <c r="C54" s="272"/>
      <c r="D54" s="273"/>
      <c r="E54" s="129" t="str">
        <f>'Obra Civil'!C53</f>
        <v>und</v>
      </c>
      <c r="F54" s="130">
        <f>'Obra Civil'!G53</f>
        <v>233.58</v>
      </c>
      <c r="G54" s="131">
        <f>'Obra Civil'!D53</f>
        <v>2</v>
      </c>
      <c r="H54" s="132">
        <v>0</v>
      </c>
      <c r="I54" s="132">
        <v>0</v>
      </c>
      <c r="J54" s="132">
        <f t="shared" si="0"/>
        <v>467.16</v>
      </c>
      <c r="K54" s="132">
        <f t="shared" si="1"/>
        <v>0</v>
      </c>
      <c r="L54" s="133">
        <f t="shared" si="2"/>
        <v>0</v>
      </c>
    </row>
    <row r="55" spans="1:13">
      <c r="A55" s="128" t="str">
        <f>'Obra Civil'!A54</f>
        <v>6.1.7</v>
      </c>
      <c r="B55" s="271" t="str">
        <f>'Obra Civil'!B54</f>
        <v xml:space="preserve">Porta de Madeira - Banheiros e Sanitários completa inclusive targeta metálica </v>
      </c>
      <c r="C55" s="272"/>
      <c r="D55" s="273"/>
      <c r="E55" s="129" t="str">
        <f>'Obra Civil'!C54</f>
        <v>und</v>
      </c>
      <c r="F55" s="130">
        <f>'Obra Civil'!G54</f>
        <v>265.98</v>
      </c>
      <c r="G55" s="131">
        <f>'Obra Civil'!D54</f>
        <v>13</v>
      </c>
      <c r="H55" s="132">
        <v>0</v>
      </c>
      <c r="I55" s="132">
        <v>0</v>
      </c>
      <c r="J55" s="132">
        <f t="shared" si="0"/>
        <v>3457.7400000000002</v>
      </c>
      <c r="K55" s="132">
        <f t="shared" si="1"/>
        <v>0</v>
      </c>
      <c r="L55" s="133">
        <f t="shared" si="2"/>
        <v>0</v>
      </c>
    </row>
    <row r="56" spans="1:13">
      <c r="A56" s="151" t="str">
        <f>'Obra Civil'!A55</f>
        <v>6.2</v>
      </c>
      <c r="B56" s="303" t="str">
        <f>'Obra Civil'!B55</f>
        <v>PORTAS DE FERRO</v>
      </c>
      <c r="C56" s="304"/>
      <c r="D56" s="305"/>
      <c r="E56" s="152"/>
      <c r="F56" s="153"/>
      <c r="G56" s="154"/>
      <c r="H56" s="155"/>
      <c r="I56" s="155"/>
      <c r="J56" s="155"/>
      <c r="K56" s="155"/>
      <c r="L56" s="156"/>
    </row>
    <row r="57" spans="1:13">
      <c r="A57" s="128" t="str">
        <f>'Obra Civil'!A56</f>
        <v>6.2.1</v>
      </c>
      <c r="B57" s="271" t="str">
        <f>'Obra Civil'!B56</f>
        <v>Porta de Ferro - PF1 - com ferragens, conforme projeto de esquadrias</v>
      </c>
      <c r="C57" s="272"/>
      <c r="D57" s="273"/>
      <c r="E57" s="129" t="str">
        <f>'Obra Civil'!C56</f>
        <v>m²</v>
      </c>
      <c r="F57" s="130">
        <f>'Obra Civil'!G56</f>
        <v>217.13</v>
      </c>
      <c r="G57" s="131">
        <f>'Obra Civil'!D56</f>
        <v>1</v>
      </c>
      <c r="H57" s="132">
        <v>0</v>
      </c>
      <c r="I57" s="132">
        <v>0</v>
      </c>
      <c r="J57" s="132">
        <f t="shared" ref="J57:J65" si="3">F57*G57</f>
        <v>217.13</v>
      </c>
      <c r="K57" s="132">
        <f t="shared" ref="K57:K65" si="4">H57*F57</f>
        <v>0</v>
      </c>
      <c r="L57" s="133">
        <f t="shared" ref="L57:L65" si="5">I57*F57</f>
        <v>0</v>
      </c>
    </row>
    <row r="58" spans="1:13">
      <c r="A58" s="128" t="str">
        <f>'Obra Civil'!A57</f>
        <v>6.2.2</v>
      </c>
      <c r="B58" s="271" t="str">
        <f>'Obra Civil'!B57</f>
        <v>Porta de Ferro - PF2 - com ferragens, conforme projeto de esquadrias</v>
      </c>
      <c r="C58" s="272"/>
      <c r="D58" s="273"/>
      <c r="E58" s="129" t="str">
        <f>'Obra Civil'!C57</f>
        <v>m²</v>
      </c>
      <c r="F58" s="130">
        <f>'Obra Civil'!G57</f>
        <v>134.5</v>
      </c>
      <c r="G58" s="131">
        <f>'Obra Civil'!D57</f>
        <v>1</v>
      </c>
      <c r="H58" s="132">
        <v>0</v>
      </c>
      <c r="I58" s="132">
        <v>0</v>
      </c>
      <c r="J58" s="132">
        <f t="shared" si="3"/>
        <v>134.5</v>
      </c>
      <c r="K58" s="132">
        <f t="shared" si="4"/>
        <v>0</v>
      </c>
      <c r="L58" s="133">
        <f t="shared" si="5"/>
        <v>0</v>
      </c>
    </row>
    <row r="59" spans="1:13">
      <c r="A59" s="125" t="str">
        <f>'Obra Civil'!A58</f>
        <v>6.3</v>
      </c>
      <c r="B59" s="291" t="str">
        <f>'Obra Civil'!B58</f>
        <v>JANELAS DE FERRO</v>
      </c>
      <c r="C59" s="292"/>
      <c r="D59" s="293"/>
      <c r="E59" s="129"/>
      <c r="F59" s="130">
        <f>'Obra Civil'!G58</f>
        <v>0</v>
      </c>
      <c r="G59" s="131">
        <f>'Obra Civil'!D58</f>
        <v>0</v>
      </c>
      <c r="H59" s="132">
        <v>0</v>
      </c>
      <c r="I59" s="132">
        <v>0</v>
      </c>
      <c r="J59" s="132">
        <f t="shared" si="3"/>
        <v>0</v>
      </c>
      <c r="K59" s="132">
        <f t="shared" si="4"/>
        <v>0</v>
      </c>
      <c r="L59" s="133">
        <f t="shared" si="5"/>
        <v>0</v>
      </c>
    </row>
    <row r="60" spans="1:13" ht="20.25" customHeight="1">
      <c r="A60" s="128" t="str">
        <f>'Obra Civil'!A59</f>
        <v>6.3.1</v>
      </c>
      <c r="B60" s="294" t="str">
        <f>'Obra Civil'!B59</f>
        <v xml:space="preserve">Janela de Ferro EF-17-A - com ferragens, conforme projeto de esquadrias - Basculante - inclusive vidro 4mm </v>
      </c>
      <c r="C60" s="295"/>
      <c r="D60" s="296"/>
      <c r="E60" s="129" t="str">
        <f>'Obra Civil'!C59</f>
        <v>m²</v>
      </c>
      <c r="F60" s="130">
        <f>'Obra Civil'!G59</f>
        <v>278.12</v>
      </c>
      <c r="G60" s="131">
        <f>'Obra Civil'!D59</f>
        <v>3.6</v>
      </c>
      <c r="H60" s="132">
        <v>0</v>
      </c>
      <c r="I60" s="132">
        <v>0</v>
      </c>
      <c r="J60" s="132">
        <f t="shared" si="3"/>
        <v>1001.2320000000001</v>
      </c>
      <c r="K60" s="132">
        <f t="shared" si="4"/>
        <v>0</v>
      </c>
      <c r="L60" s="133">
        <f t="shared" si="5"/>
        <v>0</v>
      </c>
    </row>
    <row r="61" spans="1:13" ht="21.75" customHeight="1">
      <c r="A61" s="128" t="str">
        <f>'Obra Civil'!A60</f>
        <v>6.3.2</v>
      </c>
      <c r="B61" s="294" t="str">
        <f>'Obra Civil'!B60</f>
        <v xml:space="preserve">Janela de Ferro EF-17-B - com ferragens, conforme projeto de esquadrias - Basculante- inclusive vidro 4mm </v>
      </c>
      <c r="C61" s="295"/>
      <c r="D61" s="296"/>
      <c r="E61" s="129" t="str">
        <f>'Obra Civil'!C60</f>
        <v>m²</v>
      </c>
      <c r="F61" s="130">
        <f>'Obra Civil'!G60</f>
        <v>278.12</v>
      </c>
      <c r="G61" s="131">
        <f>'Obra Civil'!D60</f>
        <v>2.52</v>
      </c>
      <c r="H61" s="132">
        <v>0</v>
      </c>
      <c r="I61" s="132">
        <v>0</v>
      </c>
      <c r="J61" s="132">
        <f t="shared" si="3"/>
        <v>700.86239999999998</v>
      </c>
      <c r="K61" s="132">
        <f t="shared" si="4"/>
        <v>0</v>
      </c>
      <c r="L61" s="133">
        <f t="shared" si="5"/>
        <v>0</v>
      </c>
    </row>
    <row r="62" spans="1:13" ht="21.75" customHeight="1">
      <c r="A62" s="128" t="str">
        <f>'Obra Civil'!A61</f>
        <v>6.3.3</v>
      </c>
      <c r="B62" s="294" t="str">
        <f>'Obra Civil'!B61</f>
        <v xml:space="preserve">Janela de Ferro EF-19 - com ferragens, conforme projeto de esquadrias - Corrediça- inclusive vidro 4mm </v>
      </c>
      <c r="C62" s="295"/>
      <c r="D62" s="296"/>
      <c r="E62" s="129" t="str">
        <f>'Obra Civil'!C61</f>
        <v>m²</v>
      </c>
      <c r="F62" s="130">
        <f>'Obra Civil'!G61</f>
        <v>295.76</v>
      </c>
      <c r="G62" s="131">
        <f>'Obra Civil'!D61</f>
        <v>12.96</v>
      </c>
      <c r="H62" s="132">
        <v>0</v>
      </c>
      <c r="I62" s="132">
        <v>0</v>
      </c>
      <c r="J62" s="132">
        <f t="shared" si="3"/>
        <v>3833.0496000000003</v>
      </c>
      <c r="K62" s="132">
        <f t="shared" si="4"/>
        <v>0</v>
      </c>
      <c r="L62" s="133">
        <f t="shared" si="5"/>
        <v>0</v>
      </c>
      <c r="M62" s="142"/>
    </row>
    <row r="63" spans="1:13" ht="21" customHeight="1">
      <c r="A63" s="128" t="str">
        <f>'Obra Civil'!A62</f>
        <v>6.3.4</v>
      </c>
      <c r="B63" s="294" t="str">
        <f>'Obra Civil'!B62</f>
        <v xml:space="preserve">Janela de Ferro EF-28 - com ferragens, conforme projeto de esquadrias - Corrediça- inclusive vidro 4mm </v>
      </c>
      <c r="C63" s="295"/>
      <c r="D63" s="296"/>
      <c r="E63" s="129" t="str">
        <f>'Obra Civil'!C62</f>
        <v>m²</v>
      </c>
      <c r="F63" s="130">
        <f>'Obra Civil'!G62</f>
        <v>295.76</v>
      </c>
      <c r="G63" s="131">
        <f>'Obra Civil'!D62</f>
        <v>2.16</v>
      </c>
      <c r="H63" s="132">
        <v>0</v>
      </c>
      <c r="I63" s="132">
        <v>0</v>
      </c>
      <c r="J63" s="132">
        <f t="shared" si="3"/>
        <v>638.84159999999997</v>
      </c>
      <c r="K63" s="132">
        <f t="shared" si="4"/>
        <v>0</v>
      </c>
      <c r="L63" s="133">
        <f t="shared" si="5"/>
        <v>0</v>
      </c>
    </row>
    <row r="64" spans="1:13" ht="24.75" customHeight="1">
      <c r="A64" s="128" t="str">
        <f>'Obra Civil'!A63</f>
        <v>6.3.5</v>
      </c>
      <c r="B64" s="294" t="str">
        <f>'Obra Civil'!B63</f>
        <v xml:space="preserve">Janela de Ferro EF-31 - com ferragens, conforme projeto de esquadrias - Corrediça- inclusive vidro 4mm </v>
      </c>
      <c r="C64" s="295"/>
      <c r="D64" s="296"/>
      <c r="E64" s="129" t="str">
        <f>'Obra Civil'!C63</f>
        <v>m²</v>
      </c>
      <c r="F64" s="130">
        <f>'Obra Civil'!G63</f>
        <v>295.76</v>
      </c>
      <c r="G64" s="131">
        <f>'Obra Civil'!D63</f>
        <v>34.56</v>
      </c>
      <c r="H64" s="132">
        <v>0</v>
      </c>
      <c r="I64" s="132">
        <v>0</v>
      </c>
      <c r="J64" s="132">
        <f t="shared" si="3"/>
        <v>10221.4656</v>
      </c>
      <c r="K64" s="132">
        <f t="shared" si="4"/>
        <v>0</v>
      </c>
      <c r="L64" s="133">
        <f t="shared" si="5"/>
        <v>0</v>
      </c>
    </row>
    <row r="65" spans="1:13" ht="23.25" customHeight="1">
      <c r="A65" s="128" t="str">
        <f>'Obra Civil'!A64</f>
        <v>6.3.6</v>
      </c>
      <c r="B65" s="294" t="str">
        <f>'Obra Civil'!B64</f>
        <v>Janela de Ferro EF-32 - com ferragens, conforme projeto de esquadrias - Basculante- inclusive vidro 4mm</v>
      </c>
      <c r="C65" s="295"/>
      <c r="D65" s="296"/>
      <c r="E65" s="129" t="str">
        <f>'Obra Civil'!C64</f>
        <v>m²</v>
      </c>
      <c r="F65" s="130">
        <f>'Obra Civil'!G64</f>
        <v>278.12</v>
      </c>
      <c r="G65" s="131">
        <f>'Obra Civil'!D64</f>
        <v>8.2799999999999994</v>
      </c>
      <c r="H65" s="132">
        <v>0</v>
      </c>
      <c r="I65" s="132">
        <v>0</v>
      </c>
      <c r="J65" s="132">
        <f t="shared" si="3"/>
        <v>2302.8335999999999</v>
      </c>
      <c r="K65" s="132">
        <f t="shared" si="4"/>
        <v>0</v>
      </c>
      <c r="L65" s="133">
        <f t="shared" si="5"/>
        <v>0</v>
      </c>
    </row>
    <row r="66" spans="1:13" ht="11.25" customHeight="1">
      <c r="A66" s="128" t="str">
        <f>'Obra Civil'!A65</f>
        <v>6.4</v>
      </c>
      <c r="B66" s="271" t="str">
        <f>'Obra Civil'!B65</f>
        <v>FECHAMENTO DE MEIA-PAREDE (CRECHE I)</v>
      </c>
      <c r="C66" s="272"/>
      <c r="D66" s="273"/>
      <c r="E66" s="129"/>
      <c r="F66" s="130"/>
      <c r="G66" s="131"/>
      <c r="H66" s="132"/>
      <c r="I66" s="132"/>
      <c r="J66" s="132"/>
      <c r="K66" s="132"/>
      <c r="L66" s="133"/>
    </row>
    <row r="67" spans="1:13" ht="12.75" customHeight="1">
      <c r="A67" s="128" t="str">
        <f>'Obra Civil'!A66</f>
        <v>6.4.1</v>
      </c>
      <c r="B67" s="271" t="str">
        <f>'Obra Civil'!B66</f>
        <v>Estrutura metálica com vidro fixo 8 mm</v>
      </c>
      <c r="C67" s="272"/>
      <c r="D67" s="273"/>
      <c r="E67" s="129" t="str">
        <f>'Obra Civil'!C66</f>
        <v>m²</v>
      </c>
      <c r="F67" s="130">
        <f>'Obra Civil'!G66</f>
        <v>198.76</v>
      </c>
      <c r="G67" s="131">
        <f>'Obra Civil'!D66</f>
        <v>5.75</v>
      </c>
      <c r="H67" s="132">
        <v>0</v>
      </c>
      <c r="I67" s="132">
        <v>0</v>
      </c>
      <c r="J67" s="132">
        <f t="shared" ref="J67:J72" si="6">F67*G67</f>
        <v>1142.8699999999999</v>
      </c>
      <c r="K67" s="132">
        <f t="shared" ref="K67:K72" si="7">H67*F67</f>
        <v>0</v>
      </c>
      <c r="L67" s="133">
        <f t="shared" ref="L67:L72" si="8">I67*F67</f>
        <v>0</v>
      </c>
      <c r="M67" s="142"/>
    </row>
    <row r="68" spans="1:13">
      <c r="A68" s="143" t="str">
        <f>'Obra Civil'!A68</f>
        <v>7.0</v>
      </c>
      <c r="B68" s="268" t="str">
        <f>'Obra Civil'!B68</f>
        <v xml:space="preserve">COBERTURA </v>
      </c>
      <c r="C68" s="269"/>
      <c r="D68" s="270"/>
      <c r="E68" s="146"/>
      <c r="F68" s="147">
        <f>'Obra Civil'!G68</f>
        <v>0</v>
      </c>
      <c r="G68" s="148">
        <f>'Obra Civil'!D68</f>
        <v>0</v>
      </c>
      <c r="H68" s="149">
        <v>0</v>
      </c>
      <c r="I68" s="149">
        <v>0</v>
      </c>
      <c r="J68" s="149">
        <f t="shared" si="6"/>
        <v>0</v>
      </c>
      <c r="K68" s="149">
        <f t="shared" si="7"/>
        <v>0</v>
      </c>
      <c r="L68" s="150">
        <f t="shared" si="8"/>
        <v>0</v>
      </c>
    </row>
    <row r="69" spans="1:13" ht="14.25" customHeight="1">
      <c r="A69" s="128" t="str">
        <f>'Obra Civil'!A69</f>
        <v>7.1</v>
      </c>
      <c r="B69" s="271" t="str">
        <f>'Obra Civil'!B69</f>
        <v xml:space="preserve">Estrutura de Madeira aparelhada com tesoura vão de 3,0 a 7,0 m para telha cerâmica </v>
      </c>
      <c r="C69" s="272"/>
      <c r="D69" s="273"/>
      <c r="E69" s="129" t="str">
        <f>'Obra Civil'!C69</f>
        <v>m²</v>
      </c>
      <c r="F69" s="130">
        <f>'Obra Civil'!G69</f>
        <v>29.94</v>
      </c>
      <c r="G69" s="131">
        <f>'Obra Civil'!D69</f>
        <v>595.08000000000004</v>
      </c>
      <c r="H69" s="132">
        <v>0</v>
      </c>
      <c r="I69" s="132">
        <v>0</v>
      </c>
      <c r="J69" s="132">
        <f t="shared" si="6"/>
        <v>17816.695200000002</v>
      </c>
      <c r="K69" s="132">
        <f t="shared" si="7"/>
        <v>0</v>
      </c>
      <c r="L69" s="133">
        <f t="shared" si="8"/>
        <v>0</v>
      </c>
    </row>
    <row r="70" spans="1:13">
      <c r="A70" s="128" t="str">
        <f>'Obra Civil'!A70</f>
        <v>7.2</v>
      </c>
      <c r="B70" s="271" t="str">
        <f>'Obra Civil'!B70</f>
        <v xml:space="preserve">Cobertura em telha cerâmica tipo capa e canal </v>
      </c>
      <c r="C70" s="272"/>
      <c r="D70" s="273"/>
      <c r="E70" s="129" t="str">
        <f>'Obra Civil'!C70</f>
        <v>m²</v>
      </c>
      <c r="F70" s="130">
        <f>'Obra Civil'!G70</f>
        <v>39.06</v>
      </c>
      <c r="G70" s="131">
        <f>'Obra Civil'!D70</f>
        <v>595.08000000000004</v>
      </c>
      <c r="H70" s="132">
        <v>0</v>
      </c>
      <c r="I70" s="132">
        <v>0</v>
      </c>
      <c r="J70" s="132">
        <f t="shared" si="6"/>
        <v>23243.824800000002</v>
      </c>
      <c r="K70" s="132">
        <f t="shared" si="7"/>
        <v>0</v>
      </c>
      <c r="L70" s="133">
        <f t="shared" si="8"/>
        <v>0</v>
      </c>
    </row>
    <row r="71" spans="1:13">
      <c r="A71" s="128" t="str">
        <f>'Obra Civil'!A71</f>
        <v>7.3</v>
      </c>
      <c r="B71" s="271" t="str">
        <f>'Obra Civil'!B71</f>
        <v xml:space="preserve">Cumeeira com telha cerâmica emboçada com argamassa traço 1:2:8 </v>
      </c>
      <c r="C71" s="272"/>
      <c r="D71" s="273"/>
      <c r="E71" s="129" t="str">
        <f>'Obra Civil'!C71</f>
        <v>m</v>
      </c>
      <c r="F71" s="130">
        <f>'Obra Civil'!G71</f>
        <v>12.97</v>
      </c>
      <c r="G71" s="131">
        <f>'Obra Civil'!D71</f>
        <v>159</v>
      </c>
      <c r="H71" s="132">
        <v>0</v>
      </c>
      <c r="I71" s="132">
        <v>0</v>
      </c>
      <c r="J71" s="132">
        <f t="shared" si="6"/>
        <v>2062.23</v>
      </c>
      <c r="K71" s="132">
        <f t="shared" si="7"/>
        <v>0</v>
      </c>
      <c r="L71" s="133">
        <f t="shared" si="8"/>
        <v>0</v>
      </c>
    </row>
    <row r="72" spans="1:13" ht="15.75" customHeight="1">
      <c r="A72" s="128" t="str">
        <f>'Obra Civil'!A72</f>
        <v>7.4</v>
      </c>
      <c r="B72" s="271" t="str">
        <f>'Obra Civil'!B72</f>
        <v>Calha em chapa de aço galvanizado nr. 24 desenvolvimento 33 cm</v>
      </c>
      <c r="C72" s="272"/>
      <c r="D72" s="273"/>
      <c r="E72" s="129" t="str">
        <f>'Obra Civil'!C72</f>
        <v>m</v>
      </c>
      <c r="F72" s="130">
        <f>'Obra Civil'!G72</f>
        <v>22.07</v>
      </c>
      <c r="G72" s="131">
        <f>'Obra Civil'!D72</f>
        <v>6.5</v>
      </c>
      <c r="H72" s="132">
        <v>0</v>
      </c>
      <c r="I72" s="132">
        <v>0</v>
      </c>
      <c r="J72" s="132">
        <f t="shared" si="6"/>
        <v>143.45500000000001</v>
      </c>
      <c r="K72" s="132">
        <f t="shared" si="7"/>
        <v>0</v>
      </c>
      <c r="L72" s="133">
        <f t="shared" si="8"/>
        <v>0</v>
      </c>
    </row>
    <row r="73" spans="1:13">
      <c r="A73" s="143" t="str">
        <f>'Obra Civil'!A74</f>
        <v>8.0</v>
      </c>
      <c r="B73" s="268" t="str">
        <f>'Obra Civil'!B74</f>
        <v xml:space="preserve">IMPERMEABILIZAÇÀO </v>
      </c>
      <c r="C73" s="269"/>
      <c r="D73" s="270"/>
      <c r="E73" s="146"/>
      <c r="F73" s="147"/>
      <c r="G73" s="148"/>
      <c r="H73" s="149"/>
      <c r="I73" s="149"/>
      <c r="J73" s="149"/>
      <c r="K73" s="149"/>
      <c r="L73" s="150"/>
    </row>
    <row r="74" spans="1:13">
      <c r="A74" s="128" t="str">
        <f>'Obra Civil'!A75</f>
        <v>8.1</v>
      </c>
      <c r="B74" s="271" t="str">
        <f>'Obra Civil'!B75</f>
        <v xml:space="preserve">Impermeabilização com tinta betuminosa em fundações, baldrames e muros de arrimo </v>
      </c>
      <c r="C74" s="272"/>
      <c r="D74" s="273"/>
      <c r="E74" s="129" t="str">
        <f>'Obra Civil'!C75</f>
        <v>m²</v>
      </c>
      <c r="F74" s="130">
        <f>'Obra Civil'!G75</f>
        <v>6.35</v>
      </c>
      <c r="G74" s="131">
        <f>'Obra Civil'!D75</f>
        <v>148.52000000000001</v>
      </c>
      <c r="H74" s="132">
        <v>0</v>
      </c>
      <c r="I74" s="132">
        <v>0</v>
      </c>
      <c r="J74" s="132">
        <f>F74*G74</f>
        <v>943.10199999999998</v>
      </c>
      <c r="K74" s="132">
        <f>H74*F74</f>
        <v>0</v>
      </c>
      <c r="L74" s="133">
        <f>I74*F74</f>
        <v>0</v>
      </c>
    </row>
    <row r="75" spans="1:13">
      <c r="A75" s="128" t="str">
        <f>'Obra Civil'!A76</f>
        <v>8.2</v>
      </c>
      <c r="B75" s="271" t="str">
        <f>'Obra Civil'!B76</f>
        <v>Impermeabilização de calhas de concreto com mastique betuminoso a frio</v>
      </c>
      <c r="C75" s="272"/>
      <c r="D75" s="273"/>
      <c r="E75" s="129" t="str">
        <f>'Obra Civil'!C76</f>
        <v>m</v>
      </c>
      <c r="F75" s="130">
        <f>'Obra Civil'!G76</f>
        <v>19.350000000000001</v>
      </c>
      <c r="G75" s="131">
        <f>'Obra Civil'!D76</f>
        <v>239.33</v>
      </c>
      <c r="H75" s="132">
        <v>0</v>
      </c>
      <c r="I75" s="132">
        <v>0</v>
      </c>
      <c r="J75" s="132">
        <f>F75*G75</f>
        <v>4631.0355000000009</v>
      </c>
      <c r="K75" s="132">
        <f>H75*F75</f>
        <v>0</v>
      </c>
      <c r="L75" s="133">
        <f>I75*F75</f>
        <v>0</v>
      </c>
    </row>
    <row r="76" spans="1:13">
      <c r="A76" s="143" t="str">
        <f>'Obra Civil'!A78</f>
        <v>9.0</v>
      </c>
      <c r="B76" s="268" t="str">
        <f>'Obra Civil'!B78</f>
        <v>REVESTIMENTOS DE PAREDES</v>
      </c>
      <c r="C76" s="269"/>
      <c r="D76" s="270"/>
      <c r="E76" s="146"/>
      <c r="F76" s="147"/>
      <c r="G76" s="148"/>
      <c r="H76" s="149"/>
      <c r="I76" s="149"/>
      <c r="J76" s="149"/>
      <c r="K76" s="149"/>
      <c r="L76" s="150"/>
    </row>
    <row r="77" spans="1:13">
      <c r="A77" s="128" t="str">
        <f>'Obra Civil'!A79</f>
        <v>9.1</v>
      </c>
      <c r="B77" s="271" t="str">
        <f>'Obra Civil'!B79</f>
        <v xml:space="preserve">Chapisco de aderência em paredes internas e externas </v>
      </c>
      <c r="C77" s="272"/>
      <c r="D77" s="273"/>
      <c r="E77" s="129" t="str">
        <f>'Obra Civil'!C79</f>
        <v>m²</v>
      </c>
      <c r="F77" s="130">
        <f>'Obra Civil'!G79</f>
        <v>2</v>
      </c>
      <c r="G77" s="131">
        <f>'Obra Civil'!D79</f>
        <v>1872.27</v>
      </c>
      <c r="H77" s="132">
        <v>0</v>
      </c>
      <c r="I77" s="132">
        <v>0</v>
      </c>
      <c r="J77" s="132">
        <f t="shared" ref="J77:J98" si="9">F77*G77</f>
        <v>3744.54</v>
      </c>
      <c r="K77" s="132">
        <f t="shared" ref="K77:K98" si="10">H77*F77</f>
        <v>0</v>
      </c>
      <c r="L77" s="133">
        <f t="shared" ref="L77:L98" si="11">I77*F77</f>
        <v>0</v>
      </c>
    </row>
    <row r="78" spans="1:13">
      <c r="A78" s="128" t="str">
        <f>'Obra Civil'!A80</f>
        <v>9.2</v>
      </c>
      <c r="B78" s="271" t="str">
        <f>'Obra Civil'!B80</f>
        <v>Chapisco de aderência em lajes prémoldadas</v>
      </c>
      <c r="C78" s="272"/>
      <c r="D78" s="273"/>
      <c r="E78" s="129" t="str">
        <f>'Obra Civil'!C80</f>
        <v>m²</v>
      </c>
      <c r="F78" s="130">
        <f>'Obra Civil'!G80</f>
        <v>4</v>
      </c>
      <c r="G78" s="131">
        <f>'Obra Civil'!D80</f>
        <v>617.89</v>
      </c>
      <c r="H78" s="132">
        <v>0</v>
      </c>
      <c r="I78" s="132">
        <v>0</v>
      </c>
      <c r="J78" s="132">
        <f t="shared" si="9"/>
        <v>2471.56</v>
      </c>
      <c r="K78" s="132">
        <f t="shared" si="10"/>
        <v>0</v>
      </c>
      <c r="L78" s="133">
        <f t="shared" si="11"/>
        <v>0</v>
      </c>
    </row>
    <row r="79" spans="1:13">
      <c r="A79" s="128" t="str">
        <f>'Obra Civil'!A81</f>
        <v>9.3</v>
      </c>
      <c r="B79" s="271" t="str">
        <f>'Obra Civil'!B81</f>
        <v xml:space="preserve">Emboço para paredes internas e externas traço 1:5 preparo manual - espessura 2,0 cm </v>
      </c>
      <c r="C79" s="272"/>
      <c r="D79" s="273"/>
      <c r="E79" s="129" t="str">
        <f>'Obra Civil'!C81</f>
        <v>m²</v>
      </c>
      <c r="F79" s="130">
        <f>'Obra Civil'!G81</f>
        <v>11</v>
      </c>
      <c r="G79" s="131">
        <f>'Obra Civil'!D81</f>
        <v>698.15</v>
      </c>
      <c r="H79" s="132">
        <v>0</v>
      </c>
      <c r="I79" s="132">
        <v>0</v>
      </c>
      <c r="J79" s="132">
        <f t="shared" si="9"/>
        <v>7679.65</v>
      </c>
      <c r="K79" s="132">
        <f t="shared" si="10"/>
        <v>0</v>
      </c>
      <c r="L79" s="133">
        <f t="shared" si="11"/>
        <v>0</v>
      </c>
    </row>
    <row r="80" spans="1:13">
      <c r="A80" s="128" t="str">
        <f>'Obra Civil'!A82</f>
        <v>9.4</v>
      </c>
      <c r="B80" s="271" t="str">
        <f>'Obra Civil'!B82</f>
        <v xml:space="preserve">Reboco tipo paulista para paredes internas e externas  - espessura 2,0 cm </v>
      </c>
      <c r="C80" s="272"/>
      <c r="D80" s="273"/>
      <c r="E80" s="129" t="str">
        <f>'Obra Civil'!C82</f>
        <v>m²</v>
      </c>
      <c r="F80" s="130">
        <f>'Obra Civil'!G82</f>
        <v>12</v>
      </c>
      <c r="G80" s="131">
        <f>'Obra Civil'!D82</f>
        <v>1174.1199999999999</v>
      </c>
      <c r="H80" s="132">
        <v>0</v>
      </c>
      <c r="I80" s="132">
        <v>0</v>
      </c>
      <c r="J80" s="132">
        <f t="shared" si="9"/>
        <v>14089.439999999999</v>
      </c>
      <c r="K80" s="132">
        <f t="shared" si="10"/>
        <v>0</v>
      </c>
      <c r="L80" s="133">
        <f t="shared" si="11"/>
        <v>0</v>
      </c>
    </row>
    <row r="81" spans="1:12">
      <c r="A81" s="128" t="str">
        <f>'Obra Civil'!A83</f>
        <v>9.5</v>
      </c>
      <c r="B81" s="271" t="str">
        <f>'Obra Civil'!B83</f>
        <v xml:space="preserve">Reboco tipo paulista para lajes - espessura 2,0 cm </v>
      </c>
      <c r="C81" s="272"/>
      <c r="D81" s="273"/>
      <c r="E81" s="129" t="str">
        <f>'Obra Civil'!C83</f>
        <v>m²</v>
      </c>
      <c r="F81" s="130">
        <f>'Obra Civil'!G83</f>
        <v>12</v>
      </c>
      <c r="G81" s="131">
        <f>'Obra Civil'!D83</f>
        <v>617.89</v>
      </c>
      <c r="H81" s="132">
        <v>0</v>
      </c>
      <c r="I81" s="132">
        <v>0</v>
      </c>
      <c r="J81" s="132">
        <f t="shared" si="9"/>
        <v>7414.68</v>
      </c>
      <c r="K81" s="132">
        <f t="shared" si="10"/>
        <v>0</v>
      </c>
      <c r="L81" s="133">
        <f t="shared" si="11"/>
        <v>0</v>
      </c>
    </row>
    <row r="82" spans="1:12">
      <c r="A82" s="128" t="str">
        <f>'Obra Civil'!A84</f>
        <v>9.6</v>
      </c>
      <c r="B82" s="271" t="str">
        <f>'Obra Civil'!B84</f>
        <v xml:space="preserve">Revestimento cerâmico de paredes PEI III - cerâmica 20 x 20 cm - incl. rejunte - conforme projeto </v>
      </c>
      <c r="C82" s="272"/>
      <c r="D82" s="273"/>
      <c r="E82" s="129" t="str">
        <f>'Obra Civil'!C84</f>
        <v>m²</v>
      </c>
      <c r="F82" s="130">
        <f>'Obra Civil'!G84</f>
        <v>30.04</v>
      </c>
      <c r="G82" s="131">
        <f>'Obra Civil'!D84</f>
        <v>493.21</v>
      </c>
      <c r="H82" s="132">
        <v>0</v>
      </c>
      <c r="I82" s="132">
        <v>0</v>
      </c>
      <c r="J82" s="132">
        <f t="shared" si="9"/>
        <v>14816.028399999999</v>
      </c>
      <c r="K82" s="132">
        <f t="shared" si="10"/>
        <v>0</v>
      </c>
      <c r="L82" s="133">
        <f t="shared" si="11"/>
        <v>0</v>
      </c>
    </row>
    <row r="83" spans="1:12">
      <c r="A83" s="128" t="str">
        <f>'Obra Civil'!A85</f>
        <v>9.7</v>
      </c>
      <c r="B83" s="271" t="str">
        <f>'Obra Civil'!B85</f>
        <v>Revestimento cerâmico de paredes PEI III - cerâmica 10 x 10 cm - incl. rejunte - conforme projeto</v>
      </c>
      <c r="C83" s="272"/>
      <c r="D83" s="273"/>
      <c r="E83" s="129" t="str">
        <f>'Obra Civil'!C85</f>
        <v>m²</v>
      </c>
      <c r="F83" s="130">
        <f>'Obra Civil'!G85</f>
        <v>29.33</v>
      </c>
      <c r="G83" s="131">
        <f>'Obra Civil'!D85</f>
        <v>204.94</v>
      </c>
      <c r="H83" s="132">
        <v>0</v>
      </c>
      <c r="I83" s="132">
        <v>0</v>
      </c>
      <c r="J83" s="132">
        <f t="shared" si="9"/>
        <v>6010.8901999999998</v>
      </c>
      <c r="K83" s="132">
        <f t="shared" si="10"/>
        <v>0</v>
      </c>
      <c r="L83" s="133">
        <f t="shared" si="11"/>
        <v>0</v>
      </c>
    </row>
    <row r="84" spans="1:12">
      <c r="A84" s="143" t="str">
        <f>'Obra Civil'!A87</f>
        <v>10.0</v>
      </c>
      <c r="B84" s="268" t="str">
        <f>'Obra Civil'!B87</f>
        <v xml:space="preserve">PAVIMENTAÇÃO </v>
      </c>
      <c r="C84" s="269"/>
      <c r="D84" s="270"/>
      <c r="E84" s="146"/>
      <c r="F84" s="147">
        <f>'Obra Civil'!G87</f>
        <v>0</v>
      </c>
      <c r="G84" s="148">
        <f>'Obra Civil'!D87</f>
        <v>0</v>
      </c>
      <c r="H84" s="149">
        <v>0</v>
      </c>
      <c r="I84" s="149">
        <v>0</v>
      </c>
      <c r="J84" s="149">
        <f t="shared" si="9"/>
        <v>0</v>
      </c>
      <c r="K84" s="149">
        <f t="shared" si="10"/>
        <v>0</v>
      </c>
      <c r="L84" s="150">
        <f t="shared" si="11"/>
        <v>0</v>
      </c>
    </row>
    <row r="85" spans="1:12">
      <c r="A85" s="128" t="str">
        <f>'Obra Civil'!A88</f>
        <v>10.1</v>
      </c>
      <c r="B85" s="271" t="str">
        <f>'Obra Civil'!B88</f>
        <v xml:space="preserve">Camada impermeabilizadora e=5cm </v>
      </c>
      <c r="C85" s="272"/>
      <c r="D85" s="273"/>
      <c r="E85" s="129" t="str">
        <f>'Obra Civil'!C88</f>
        <v>m²</v>
      </c>
      <c r="F85" s="130">
        <f>'Obra Civil'!G88</f>
        <v>12.88</v>
      </c>
      <c r="G85" s="131">
        <f>'Obra Civil'!D88</f>
        <v>739.05</v>
      </c>
      <c r="H85" s="132">
        <v>0</v>
      </c>
      <c r="I85" s="132">
        <v>0</v>
      </c>
      <c r="J85" s="132">
        <f t="shared" si="9"/>
        <v>9518.9639999999999</v>
      </c>
      <c r="K85" s="132">
        <f t="shared" si="10"/>
        <v>0</v>
      </c>
      <c r="L85" s="133">
        <f t="shared" si="11"/>
        <v>0</v>
      </c>
    </row>
    <row r="86" spans="1:12">
      <c r="A86" s="128" t="str">
        <f>'Obra Civil'!A89</f>
        <v>10.2</v>
      </c>
      <c r="B86" s="271" t="str">
        <f>'Obra Civil'!B89</f>
        <v xml:space="preserve">Camada regularizadora e=3cm </v>
      </c>
      <c r="C86" s="272"/>
      <c r="D86" s="273"/>
      <c r="E86" s="129" t="str">
        <f>'Obra Civil'!C89</f>
        <v>m²</v>
      </c>
      <c r="F86" s="130">
        <f>'Obra Civil'!G89</f>
        <v>10.92</v>
      </c>
      <c r="G86" s="131">
        <f>'Obra Civil'!D89</f>
        <v>739.05</v>
      </c>
      <c r="H86" s="132">
        <v>0</v>
      </c>
      <c r="I86" s="132">
        <v>0</v>
      </c>
      <c r="J86" s="132">
        <f t="shared" si="9"/>
        <v>8070.4259999999995</v>
      </c>
      <c r="K86" s="132">
        <f t="shared" si="10"/>
        <v>0</v>
      </c>
      <c r="L86" s="133">
        <f t="shared" si="11"/>
        <v>0</v>
      </c>
    </row>
    <row r="87" spans="1:12">
      <c r="A87" s="128" t="str">
        <f>'Obra Civil'!A90</f>
        <v>10.3</v>
      </c>
      <c r="B87" s="271" t="str">
        <f>'Obra Civil'!B90</f>
        <v>Piso de alta resistência em massa granilítica, inclusive polimento e enceramento</v>
      </c>
      <c r="C87" s="272"/>
      <c r="D87" s="273"/>
      <c r="E87" s="129" t="str">
        <f>'Obra Civil'!C90</f>
        <v>m²</v>
      </c>
      <c r="F87" s="130">
        <f>'Obra Civil'!G90</f>
        <v>43</v>
      </c>
      <c r="G87" s="131">
        <f>'Obra Civil'!D90</f>
        <v>513.25</v>
      </c>
      <c r="H87" s="132">
        <v>0</v>
      </c>
      <c r="I87" s="132">
        <v>0</v>
      </c>
      <c r="J87" s="132">
        <f t="shared" si="9"/>
        <v>22069.75</v>
      </c>
      <c r="K87" s="132">
        <f t="shared" si="10"/>
        <v>0</v>
      </c>
      <c r="L87" s="133">
        <f t="shared" si="11"/>
        <v>0</v>
      </c>
    </row>
    <row r="88" spans="1:12">
      <c r="A88" s="128" t="str">
        <f>'Obra Civil'!A91</f>
        <v>10.4</v>
      </c>
      <c r="B88" s="271" t="str">
        <f>'Obra Civil'!B91</f>
        <v xml:space="preserve">Piso cerâmico esmaltado PEI IV - 20 x 20 cm - incl. rejunte - conforme projeto </v>
      </c>
      <c r="C88" s="272"/>
      <c r="D88" s="273"/>
      <c r="E88" s="129" t="str">
        <f>'Obra Civil'!C91</f>
        <v>m²</v>
      </c>
      <c r="F88" s="130">
        <f>'Obra Civil'!G91</f>
        <v>29.91</v>
      </c>
      <c r="G88" s="131">
        <f>'Obra Civil'!D91</f>
        <v>14.58</v>
      </c>
      <c r="H88" s="132">
        <v>0</v>
      </c>
      <c r="I88" s="132">
        <v>0</v>
      </c>
      <c r="J88" s="132">
        <f t="shared" si="9"/>
        <v>436.08780000000002</v>
      </c>
      <c r="K88" s="132">
        <f t="shared" si="10"/>
        <v>0</v>
      </c>
      <c r="L88" s="133">
        <f t="shared" si="11"/>
        <v>0</v>
      </c>
    </row>
    <row r="89" spans="1:12">
      <c r="A89" s="128" t="str">
        <f>'Obra Civil'!A92</f>
        <v>10.5</v>
      </c>
      <c r="B89" s="271" t="str">
        <f>'Obra Civil'!B92</f>
        <v>Lastro de areia para o playground</v>
      </c>
      <c r="C89" s="272"/>
      <c r="D89" s="273"/>
      <c r="E89" s="129" t="str">
        <f>'Obra Civil'!C92</f>
        <v>m³</v>
      </c>
      <c r="F89" s="130">
        <f>'Obra Civil'!G92</f>
        <v>45</v>
      </c>
      <c r="G89" s="131">
        <f>'Obra Civil'!D92</f>
        <v>28.4</v>
      </c>
      <c r="H89" s="132">
        <v>0</v>
      </c>
      <c r="I89" s="132">
        <v>0</v>
      </c>
      <c r="J89" s="132">
        <f t="shared" si="9"/>
        <v>1278</v>
      </c>
      <c r="K89" s="132">
        <f t="shared" si="10"/>
        <v>0</v>
      </c>
      <c r="L89" s="133">
        <f t="shared" si="11"/>
        <v>0</v>
      </c>
    </row>
    <row r="90" spans="1:12">
      <c r="A90" s="128" t="str">
        <f>'Obra Civil'!A93</f>
        <v>10.6</v>
      </c>
      <c r="B90" s="271" t="str">
        <f>'Obra Civil'!B93</f>
        <v>Piso de cimento desempenado com juntas de dilatação</v>
      </c>
      <c r="C90" s="272"/>
      <c r="D90" s="273"/>
      <c r="E90" s="129" t="str">
        <f>'Obra Civil'!C93</f>
        <v>m²</v>
      </c>
      <c r="F90" s="130">
        <f>'Obra Civil'!G93</f>
        <v>19.350000000000001</v>
      </c>
      <c r="G90" s="131">
        <f>'Obra Civil'!D93</f>
        <v>211.22</v>
      </c>
      <c r="H90" s="132">
        <v>0</v>
      </c>
      <c r="I90" s="132">
        <v>0</v>
      </c>
      <c r="J90" s="132">
        <f t="shared" si="9"/>
        <v>4087.1070000000004</v>
      </c>
      <c r="K90" s="132">
        <f t="shared" si="10"/>
        <v>0</v>
      </c>
      <c r="L90" s="133">
        <f t="shared" si="11"/>
        <v>0</v>
      </c>
    </row>
    <row r="91" spans="1:12">
      <c r="A91" s="128" t="str">
        <f>'Obra Civil'!A94</f>
        <v>10.7</v>
      </c>
      <c r="B91" s="271" t="str">
        <f>'Obra Civil'!B94</f>
        <v>Blocos de argamassa armada prefabricados 50 x 50 cm</v>
      </c>
      <c r="C91" s="272"/>
      <c r="D91" s="273"/>
      <c r="E91" s="129" t="str">
        <f>'Obra Civil'!C94</f>
        <v>m²</v>
      </c>
      <c r="F91" s="130">
        <f>'Obra Civil'!G94</f>
        <v>29.83</v>
      </c>
      <c r="G91" s="131">
        <f>'Obra Civil'!D94</f>
        <v>59.93</v>
      </c>
      <c r="H91" s="132">
        <v>0</v>
      </c>
      <c r="I91" s="132">
        <v>0</v>
      </c>
      <c r="J91" s="132">
        <f t="shared" si="9"/>
        <v>1787.7118999999998</v>
      </c>
      <c r="K91" s="132">
        <f t="shared" si="10"/>
        <v>0</v>
      </c>
      <c r="L91" s="133">
        <f t="shared" si="11"/>
        <v>0</v>
      </c>
    </row>
    <row r="92" spans="1:12">
      <c r="A92" s="128" t="str">
        <f>'Obra Civil'!A95</f>
        <v>10.8</v>
      </c>
      <c r="B92" s="271" t="str">
        <f>'Obra Civil'!B95</f>
        <v>Piso de pedra rolada</v>
      </c>
      <c r="C92" s="272"/>
      <c r="D92" s="273"/>
      <c r="E92" s="129" t="str">
        <f>'Obra Civil'!C95</f>
        <v>m²</v>
      </c>
      <c r="F92" s="130">
        <f>'Obra Civil'!G95</f>
        <v>7.27</v>
      </c>
      <c r="G92" s="131">
        <f>'Obra Civil'!D95</f>
        <v>168.15</v>
      </c>
      <c r="H92" s="132">
        <v>0</v>
      </c>
      <c r="I92" s="132">
        <v>0</v>
      </c>
      <c r="J92" s="132">
        <f t="shared" si="9"/>
        <v>1222.4504999999999</v>
      </c>
      <c r="K92" s="132">
        <f t="shared" si="10"/>
        <v>0</v>
      </c>
      <c r="L92" s="133">
        <f t="shared" si="11"/>
        <v>0</v>
      </c>
    </row>
    <row r="93" spans="1:12">
      <c r="A93" s="128" t="str">
        <f>'Obra Civil'!A96</f>
        <v>10.9</v>
      </c>
      <c r="B93" s="271" t="str">
        <f>'Obra Civil'!B96</f>
        <v>Blocrete intertravado de concreto</v>
      </c>
      <c r="C93" s="272"/>
      <c r="D93" s="273"/>
      <c r="E93" s="129" t="str">
        <f>'Obra Civil'!C96</f>
        <v>m²</v>
      </c>
      <c r="F93" s="130">
        <f>'Obra Civil'!G96</f>
        <v>36.58</v>
      </c>
      <c r="G93" s="131">
        <f>'Obra Civil'!D96</f>
        <v>83.4</v>
      </c>
      <c r="H93" s="132">
        <v>0</v>
      </c>
      <c r="I93" s="132">
        <v>0</v>
      </c>
      <c r="J93" s="132">
        <f t="shared" si="9"/>
        <v>3050.7719999999999</v>
      </c>
      <c r="K93" s="132">
        <f t="shared" si="10"/>
        <v>0</v>
      </c>
      <c r="L93" s="133">
        <f t="shared" si="11"/>
        <v>0</v>
      </c>
    </row>
    <row r="94" spans="1:12">
      <c r="A94" s="143" t="str">
        <f>'Obra Civil'!A98</f>
        <v>11.0</v>
      </c>
      <c r="B94" s="268" t="str">
        <f>'Obra Civil'!B98</f>
        <v xml:space="preserve">RODAPÉS E PEITORIS </v>
      </c>
      <c r="C94" s="269"/>
      <c r="D94" s="270"/>
      <c r="E94" s="146"/>
      <c r="F94" s="147">
        <f>'Obra Civil'!G98</f>
        <v>0</v>
      </c>
      <c r="G94" s="148">
        <f>'Obra Civil'!D98</f>
        <v>0</v>
      </c>
      <c r="H94" s="149">
        <v>0</v>
      </c>
      <c r="I94" s="149">
        <v>0</v>
      </c>
      <c r="J94" s="149">
        <f t="shared" si="9"/>
        <v>0</v>
      </c>
      <c r="K94" s="149">
        <f t="shared" si="10"/>
        <v>0</v>
      </c>
      <c r="L94" s="150">
        <f t="shared" si="11"/>
        <v>0</v>
      </c>
    </row>
    <row r="95" spans="1:12">
      <c r="A95" s="128" t="str">
        <f>'Obra Civil'!A99</f>
        <v>11.1</v>
      </c>
      <c r="B95" s="271" t="str">
        <f>'Obra Civil'!B99</f>
        <v xml:space="preserve">Rodapé em massa granilítica h=10 cm </v>
      </c>
      <c r="C95" s="272"/>
      <c r="D95" s="273"/>
      <c r="E95" s="129" t="str">
        <f>'Obra Civil'!C99</f>
        <v>m²</v>
      </c>
      <c r="F95" s="130">
        <f>'Obra Civil'!G99</f>
        <v>15.88</v>
      </c>
      <c r="G95" s="131">
        <f>'Obra Civil'!D99</f>
        <v>157.35</v>
      </c>
      <c r="H95" s="132">
        <v>0</v>
      </c>
      <c r="I95" s="132">
        <v>0</v>
      </c>
      <c r="J95" s="132">
        <f t="shared" si="9"/>
        <v>2498.7179999999998</v>
      </c>
      <c r="K95" s="132">
        <f t="shared" si="10"/>
        <v>0</v>
      </c>
      <c r="L95" s="133">
        <f t="shared" si="11"/>
        <v>0</v>
      </c>
    </row>
    <row r="96" spans="1:12">
      <c r="A96" s="128" t="str">
        <f>'Obra Civil'!A100</f>
        <v>11.2</v>
      </c>
      <c r="B96" s="271" t="str">
        <f>'Obra Civil'!B100</f>
        <v xml:space="preserve">Soleira em granito </v>
      </c>
      <c r="C96" s="272"/>
      <c r="D96" s="273"/>
      <c r="E96" s="129" t="str">
        <f>'Obra Civil'!C100</f>
        <v>m</v>
      </c>
      <c r="F96" s="130">
        <f>'Obra Civil'!G100</f>
        <v>70.67</v>
      </c>
      <c r="G96" s="131">
        <f>'Obra Civil'!D100</f>
        <v>19.600000000000001</v>
      </c>
      <c r="H96" s="132">
        <v>0</v>
      </c>
      <c r="I96" s="132">
        <v>0</v>
      </c>
      <c r="J96" s="132">
        <f t="shared" si="9"/>
        <v>1385.1320000000001</v>
      </c>
      <c r="K96" s="132">
        <f t="shared" si="10"/>
        <v>0</v>
      </c>
      <c r="L96" s="133">
        <f t="shared" si="11"/>
        <v>0</v>
      </c>
    </row>
    <row r="97" spans="1:12">
      <c r="A97" s="128" t="str">
        <f>'Obra Civil'!A101</f>
        <v>11.3</v>
      </c>
      <c r="B97" s="271" t="str">
        <f>'Obra Civil'!B101</f>
        <v>Peitoril em granito ( 2 x 18 ) cm</v>
      </c>
      <c r="C97" s="272"/>
      <c r="D97" s="273"/>
      <c r="E97" s="129" t="str">
        <f>'Obra Civil'!C101</f>
        <v>m</v>
      </c>
      <c r="F97" s="130">
        <f>'Obra Civil'!G101</f>
        <v>59.15</v>
      </c>
      <c r="G97" s="131">
        <f>'Obra Civil'!D101</f>
        <v>2.4</v>
      </c>
      <c r="H97" s="132">
        <v>0</v>
      </c>
      <c r="I97" s="132">
        <v>0</v>
      </c>
      <c r="J97" s="132">
        <f t="shared" si="9"/>
        <v>141.95999999999998</v>
      </c>
      <c r="K97" s="132">
        <f t="shared" si="10"/>
        <v>0</v>
      </c>
      <c r="L97" s="133">
        <f t="shared" si="11"/>
        <v>0</v>
      </c>
    </row>
    <row r="98" spans="1:12">
      <c r="A98" s="128" t="str">
        <f>'Obra Civil'!A102</f>
        <v>11.4</v>
      </c>
      <c r="B98" s="271" t="str">
        <f>'Obra Civil'!B102</f>
        <v>Roda meio em madeira (largura=10cm)</v>
      </c>
      <c r="C98" s="272"/>
      <c r="D98" s="273"/>
      <c r="E98" s="129" t="str">
        <f>'Obra Civil'!C102</f>
        <v>m</v>
      </c>
      <c r="F98" s="130">
        <f>'Obra Civil'!G102</f>
        <v>9.35</v>
      </c>
      <c r="G98" s="131">
        <f>'Obra Civil'!D102</f>
        <v>99.45</v>
      </c>
      <c r="H98" s="132">
        <v>0</v>
      </c>
      <c r="I98" s="132">
        <v>0</v>
      </c>
      <c r="J98" s="132">
        <f t="shared" si="9"/>
        <v>929.85749999999996</v>
      </c>
      <c r="K98" s="132">
        <f t="shared" si="10"/>
        <v>0</v>
      </c>
      <c r="L98" s="133">
        <f t="shared" si="11"/>
        <v>0</v>
      </c>
    </row>
    <row r="99" spans="1:12">
      <c r="A99" s="143" t="str">
        <f>'Obra Civil'!A104</f>
        <v>12.0</v>
      </c>
      <c r="B99" s="268" t="str">
        <f>'Obra Civil'!B104</f>
        <v xml:space="preserve">PINTURA </v>
      </c>
      <c r="C99" s="269"/>
      <c r="D99" s="270"/>
      <c r="E99" s="146"/>
      <c r="F99" s="147"/>
      <c r="G99" s="148"/>
      <c r="H99" s="149"/>
      <c r="I99" s="149"/>
      <c r="J99" s="149"/>
      <c r="K99" s="149"/>
      <c r="L99" s="150"/>
    </row>
    <row r="100" spans="1:12">
      <c r="A100" s="128" t="str">
        <f>'Obra Civil'!A105</f>
        <v>12.1</v>
      </c>
      <c r="B100" s="271" t="str">
        <f>'Obra Civil'!B105</f>
        <v xml:space="preserve">Emassamento de paredes internas e externas com massa acrílica - 02 demãos </v>
      </c>
      <c r="C100" s="272"/>
      <c r="D100" s="273"/>
      <c r="E100" s="129" t="str">
        <f>'Obra Civil'!C105</f>
        <v>m²</v>
      </c>
      <c r="F100" s="130">
        <f>'Obra Civil'!G105</f>
        <v>6</v>
      </c>
      <c r="G100" s="131">
        <f>'Obra Civil'!D105</f>
        <v>1029.6199999999999</v>
      </c>
      <c r="H100" s="132">
        <v>0</v>
      </c>
      <c r="I100" s="132">
        <v>0</v>
      </c>
      <c r="J100" s="132">
        <f t="shared" ref="J100:J105" si="12">F100*G100</f>
        <v>6177.7199999999993</v>
      </c>
      <c r="K100" s="132">
        <f t="shared" ref="K100:K105" si="13">H100*F100</f>
        <v>0</v>
      </c>
      <c r="L100" s="133">
        <f t="shared" ref="L100:L105" si="14">I100*F100</f>
        <v>0</v>
      </c>
    </row>
    <row r="101" spans="1:12">
      <c r="A101" s="128" t="str">
        <f>'Obra Civil'!A106</f>
        <v>12.2</v>
      </c>
      <c r="B101" s="271" t="str">
        <f>'Obra Civil'!B106</f>
        <v xml:space="preserve">Emassamento de lajes internas e externas com massa acrílica - 02 demãos </v>
      </c>
      <c r="C101" s="272"/>
      <c r="D101" s="273"/>
      <c r="E101" s="129" t="str">
        <f>'Obra Civil'!C106</f>
        <v>m²</v>
      </c>
      <c r="F101" s="130">
        <f>'Obra Civil'!G106</f>
        <v>8.14</v>
      </c>
      <c r="G101" s="131">
        <f>'Obra Civil'!D106</f>
        <v>617.89</v>
      </c>
      <c r="H101" s="132">
        <v>0</v>
      </c>
      <c r="I101" s="132">
        <v>0</v>
      </c>
      <c r="J101" s="132">
        <f t="shared" si="12"/>
        <v>5029.6246000000001</v>
      </c>
      <c r="K101" s="132">
        <f t="shared" si="13"/>
        <v>0</v>
      </c>
      <c r="L101" s="133">
        <f t="shared" si="14"/>
        <v>0</v>
      </c>
    </row>
    <row r="102" spans="1:12">
      <c r="A102" s="128" t="str">
        <f>'Obra Civil'!A107</f>
        <v>12.3</v>
      </c>
      <c r="B102" s="271" t="str">
        <f>'Obra Civil'!B107</f>
        <v xml:space="preserve">Pintura em latex acrílico 02 demãos sobre paredes internas e externas </v>
      </c>
      <c r="C102" s="272"/>
      <c r="D102" s="273"/>
      <c r="E102" s="129" t="str">
        <f>'Obra Civil'!C107</f>
        <v>m²</v>
      </c>
      <c r="F102" s="130">
        <f>'Obra Civil'!G107</f>
        <v>9</v>
      </c>
      <c r="G102" s="131">
        <f>'Obra Civil'!D107</f>
        <v>1029.6199999999999</v>
      </c>
      <c r="H102" s="132">
        <v>0</v>
      </c>
      <c r="I102" s="132">
        <v>0</v>
      </c>
      <c r="J102" s="132">
        <f t="shared" si="12"/>
        <v>9266.5799999999981</v>
      </c>
      <c r="K102" s="132">
        <f t="shared" si="13"/>
        <v>0</v>
      </c>
      <c r="L102" s="133">
        <f t="shared" si="14"/>
        <v>0</v>
      </c>
    </row>
    <row r="103" spans="1:12">
      <c r="A103" s="128" t="str">
        <f>'Obra Civil'!A108</f>
        <v>12.4</v>
      </c>
      <c r="B103" s="271" t="str">
        <f>'Obra Civil'!B108</f>
        <v xml:space="preserve">Pintura em latex acrílico 02 demãos sobre lajes internas e externas </v>
      </c>
      <c r="C103" s="272"/>
      <c r="D103" s="273"/>
      <c r="E103" s="129" t="str">
        <f>'Obra Civil'!C108</f>
        <v>m²</v>
      </c>
      <c r="F103" s="130">
        <f>'Obra Civil'!G108</f>
        <v>9.93</v>
      </c>
      <c r="G103" s="131">
        <f>'Obra Civil'!D108</f>
        <v>617.89</v>
      </c>
      <c r="H103" s="132">
        <v>0</v>
      </c>
      <c r="I103" s="132">
        <v>0</v>
      </c>
      <c r="J103" s="132">
        <f t="shared" si="12"/>
        <v>6135.6476999999995</v>
      </c>
      <c r="K103" s="132">
        <f t="shared" si="13"/>
        <v>0</v>
      </c>
      <c r="L103" s="133">
        <f t="shared" si="14"/>
        <v>0</v>
      </c>
    </row>
    <row r="104" spans="1:12">
      <c r="A104" s="128" t="str">
        <f>'Obra Civil'!A109</f>
        <v>12.5</v>
      </c>
      <c r="B104" s="271" t="str">
        <f>'Obra Civil'!B109</f>
        <v>Pintura em esmalte sintético 02 demãos em esquadrias de madeira</v>
      </c>
      <c r="C104" s="272"/>
      <c r="D104" s="273"/>
      <c r="E104" s="129" t="str">
        <f>'Obra Civil'!C109</f>
        <v>m²</v>
      </c>
      <c r="F104" s="130">
        <f>'Obra Civil'!G109</f>
        <v>11.07</v>
      </c>
      <c r="G104" s="131">
        <f>'Obra Civil'!D109</f>
        <v>133.91999999999999</v>
      </c>
      <c r="H104" s="132">
        <v>0</v>
      </c>
      <c r="I104" s="132">
        <v>0</v>
      </c>
      <c r="J104" s="132">
        <f t="shared" si="12"/>
        <v>1482.4943999999998</v>
      </c>
      <c r="K104" s="132">
        <f t="shared" si="13"/>
        <v>0</v>
      </c>
      <c r="L104" s="133">
        <f t="shared" si="14"/>
        <v>0</v>
      </c>
    </row>
    <row r="105" spans="1:12">
      <c r="A105" s="128" t="str">
        <f>'Obra Civil'!A110</f>
        <v>12.6</v>
      </c>
      <c r="B105" s="271" t="str">
        <f>'Obra Civil'!B110</f>
        <v>Pintura em esmalte sintético 02 demãos em esquadrias de ferro</v>
      </c>
      <c r="C105" s="272"/>
      <c r="D105" s="273"/>
      <c r="E105" s="129" t="str">
        <f>'Obra Civil'!C110</f>
        <v>m²</v>
      </c>
      <c r="F105" s="130">
        <f>'Obra Civil'!G110</f>
        <v>14.84</v>
      </c>
      <c r="G105" s="131">
        <f>'Obra Civil'!D110</f>
        <v>132.4</v>
      </c>
      <c r="H105" s="132">
        <v>0</v>
      </c>
      <c r="I105" s="132">
        <v>0</v>
      </c>
      <c r="J105" s="132">
        <f t="shared" si="12"/>
        <v>1964.816</v>
      </c>
      <c r="K105" s="132">
        <f t="shared" si="13"/>
        <v>0</v>
      </c>
      <c r="L105" s="133">
        <f t="shared" si="14"/>
        <v>0</v>
      </c>
    </row>
    <row r="106" spans="1:12">
      <c r="A106" s="143" t="str">
        <f>'Obra Civil'!A112</f>
        <v>13.0</v>
      </c>
      <c r="B106" s="268" t="str">
        <f>'Obra Civil'!B112</f>
        <v>INSTALAÇÃO ELÉTRICA E ELETRÔNICA 127/220V</v>
      </c>
      <c r="C106" s="269"/>
      <c r="D106" s="270"/>
      <c r="E106" s="146"/>
      <c r="F106" s="147"/>
      <c r="G106" s="148"/>
      <c r="H106" s="149"/>
      <c r="I106" s="149"/>
      <c r="J106" s="149"/>
      <c r="K106" s="149"/>
      <c r="L106" s="150"/>
    </row>
    <row r="107" spans="1:12">
      <c r="A107" s="128" t="str">
        <f>'Obra Civil'!A113</f>
        <v>13.1</v>
      </c>
      <c r="B107" s="271" t="str">
        <f>'Obra Civil'!B113</f>
        <v>CENTRO DE DISTRIBUIÇÃO</v>
      </c>
      <c r="C107" s="272"/>
      <c r="D107" s="273"/>
      <c r="E107" s="129"/>
      <c r="F107" s="130"/>
      <c r="G107" s="131"/>
      <c r="H107" s="132"/>
      <c r="I107" s="132"/>
      <c r="J107" s="132"/>
      <c r="K107" s="132"/>
      <c r="L107" s="133"/>
    </row>
    <row r="108" spans="1:12" ht="48" customHeight="1">
      <c r="A108" s="128" t="str">
        <f>'Obra Civil'!A114</f>
        <v>13.1.1</v>
      </c>
      <c r="B108" s="294" t="str">
        <f>'Obra Civil'!B114</f>
        <v>Quadro de Distribuição Geral de Baixa Tensão, de embutir, completo, com 04 disjuntores tripolares, com barramento para as fases, neutro e para proteção, disjuntor Geral trifásico de 200A e Dispositivo de Proteção contra Surtos, metálico, pintura eletrostática epóxi cor bege, c/ porta, trinco e acessórios (QGD - conforme projeto)</v>
      </c>
      <c r="C108" s="295"/>
      <c r="D108" s="296"/>
      <c r="E108" s="129" t="str">
        <f>'Obra Civil'!C114</f>
        <v>un</v>
      </c>
      <c r="F108" s="130">
        <f>'Obra Civil'!G114</f>
        <v>2697.3</v>
      </c>
      <c r="G108" s="131">
        <f>'Obra Civil'!D114</f>
        <v>1</v>
      </c>
      <c r="H108" s="132">
        <v>0</v>
      </c>
      <c r="I108" s="132">
        <v>0</v>
      </c>
      <c r="J108" s="132">
        <f t="shared" ref="J108:J113" si="15">F108*G108</f>
        <v>2697.3</v>
      </c>
      <c r="K108" s="132">
        <f t="shared" ref="K108:K113" si="16">H108*F108</f>
        <v>0</v>
      </c>
      <c r="L108" s="133">
        <f t="shared" ref="L108:L113" si="17">I108*F108</f>
        <v>0</v>
      </c>
    </row>
    <row r="109" spans="1:12" ht="44.25" customHeight="1">
      <c r="A109" s="128" t="str">
        <f>'Obra Civil'!A115</f>
        <v>13.1.2</v>
      </c>
      <c r="B109" s="294" t="str">
        <f>'Obra Civil'!B115</f>
        <v>Quadro de Distribuição de embutir, completo, com 07 circuitos (05 disjuntores monopolares e 02 disjuntores bipolares), com barramento para as fases, neutro e para proteção, disjuntor geral trifásico de 30A e 01 Dispositivo Diferencial Residual, metálico, pintura eletrostática epóxi cor bege, c/ porta, trinco e acessórios (QD-1 - conforme projeto)</v>
      </c>
      <c r="C109" s="295"/>
      <c r="D109" s="296"/>
      <c r="E109" s="129" t="str">
        <f>'Obra Civil'!C115</f>
        <v>un</v>
      </c>
      <c r="F109" s="130">
        <f>'Obra Civil'!G115</f>
        <v>267.39999999999998</v>
      </c>
      <c r="G109" s="131">
        <f>'Obra Civil'!D115</f>
        <v>1</v>
      </c>
      <c r="H109" s="132">
        <v>0</v>
      </c>
      <c r="I109" s="132">
        <v>0</v>
      </c>
      <c r="J109" s="132">
        <f t="shared" si="15"/>
        <v>267.39999999999998</v>
      </c>
      <c r="K109" s="132">
        <f t="shared" si="16"/>
        <v>0</v>
      </c>
      <c r="L109" s="133">
        <f t="shared" si="17"/>
        <v>0</v>
      </c>
    </row>
    <row r="110" spans="1:12" ht="45" customHeight="1">
      <c r="A110" s="128" t="str">
        <f>'Obra Civil'!A116</f>
        <v>13.1.3</v>
      </c>
      <c r="B110" s="294" t="str">
        <f>'Obra Civil'!B116</f>
        <v>Quadro de Distribuição de embutir, completo, com 10 circuitos (03 disjuntores monopolares e 07 disjuntores bipolares), com barramento para as fases, neutro e para proteção, disjuntor geral trifásico de 50A e 06 Dispositivos Diferencial Residual, metálico, pintura eletrostática epóxi cor bege,c/ porta, trinco e acessórios (QD-2 - conforme projeto)</v>
      </c>
      <c r="C110" s="295"/>
      <c r="D110" s="296"/>
      <c r="E110" s="129" t="str">
        <f>'Obra Civil'!C116</f>
        <v>un</v>
      </c>
      <c r="F110" s="130">
        <f>'Obra Civil'!G116</f>
        <v>312.39999999999998</v>
      </c>
      <c r="G110" s="131">
        <f>'Obra Civil'!D116</f>
        <v>1</v>
      </c>
      <c r="H110" s="132">
        <v>0</v>
      </c>
      <c r="I110" s="132">
        <v>0</v>
      </c>
      <c r="J110" s="132">
        <f t="shared" si="15"/>
        <v>312.39999999999998</v>
      </c>
      <c r="K110" s="132">
        <f t="shared" si="16"/>
        <v>0</v>
      </c>
      <c r="L110" s="133">
        <f t="shared" si="17"/>
        <v>0</v>
      </c>
    </row>
    <row r="111" spans="1:12" ht="44.25" customHeight="1">
      <c r="A111" s="128" t="str">
        <f>'Obra Civil'!A117</f>
        <v>13.1.4</v>
      </c>
      <c r="B111" s="294" t="str">
        <f>'Obra Civil'!B117</f>
        <v>Quadro de Distribuição de embutir, completo, com 08 circuitos (02 disjuntores monopolares e 06 disjuntores bipolares), com barramento para as fases, neutro e para proteção, disjuntor geral trifásico de 50A e 04 Dispositivos Diferencial Residual, metálico, pintura eletrostática epóxi cor bege, c/ porta e trinco e acessórios (QD-3 - conforme projeto)</v>
      </c>
      <c r="C111" s="295"/>
      <c r="D111" s="296"/>
      <c r="E111" s="129" t="str">
        <f>'Obra Civil'!C117</f>
        <v>un</v>
      </c>
      <c r="F111" s="130">
        <f>'Obra Civil'!G117</f>
        <v>306.2</v>
      </c>
      <c r="G111" s="131">
        <f>'Obra Civil'!D117</f>
        <v>1</v>
      </c>
      <c r="H111" s="132">
        <v>0</v>
      </c>
      <c r="I111" s="132">
        <v>0</v>
      </c>
      <c r="J111" s="132">
        <f t="shared" si="15"/>
        <v>306.2</v>
      </c>
      <c r="K111" s="132">
        <f t="shared" si="16"/>
        <v>0</v>
      </c>
      <c r="L111" s="133">
        <f t="shared" si="17"/>
        <v>0</v>
      </c>
    </row>
    <row r="112" spans="1:12" ht="48.75" customHeight="1">
      <c r="A112" s="128" t="str">
        <f>'Obra Civil'!A118</f>
        <v>13.1.5</v>
      </c>
      <c r="B112" s="294" t="str">
        <f>'Obra Civil'!B118</f>
        <v>Quadro de Distribuição de embutir,  completo, com 24 circuitos (17 disjuntores monopolares e 07 disjuntores bipolares), com barramento para as fases, neutro e para proteção, disjuntor geral trifásico de 100A e 13 Dispositivos Diferencial Residual, metálico, pintura eletrostática epóxi cor bege, c/ porta e trinco e acessórios (QD-4 - conforme projeto)</v>
      </c>
      <c r="C112" s="295"/>
      <c r="D112" s="296"/>
      <c r="E112" s="129" t="str">
        <f>'Obra Civil'!C118</f>
        <v>un</v>
      </c>
      <c r="F112" s="130">
        <f>'Obra Civil'!G118</f>
        <v>784.2</v>
      </c>
      <c r="G112" s="131">
        <f>'Obra Civil'!D118</f>
        <v>1</v>
      </c>
      <c r="H112" s="132">
        <v>0</v>
      </c>
      <c r="I112" s="132">
        <v>0</v>
      </c>
      <c r="J112" s="132">
        <f t="shared" si="15"/>
        <v>784.2</v>
      </c>
      <c r="K112" s="132">
        <f t="shared" si="16"/>
        <v>0</v>
      </c>
      <c r="L112" s="133">
        <f t="shared" si="17"/>
        <v>0</v>
      </c>
    </row>
    <row r="113" spans="1:12" ht="45.75" customHeight="1">
      <c r="A113" s="128" t="str">
        <f>'Obra Civil'!A119</f>
        <v>13.1.6</v>
      </c>
      <c r="B113" s="294" t="str">
        <f>'Obra Civil'!B119</f>
        <v>Quadro de comando de Motor, de embutir, completo, p/ 2 motores de 3/4 cv (1 de reserva) , para controle automático de nível de reservatório superior e inferior, com contatores, bases fusíveis completas com fusível, relé térmico de sobrecarga, relé de falta de fase, chaves e lâmpadas,  com porta e trinco e acessórios (QCM - conforme projeto)</v>
      </c>
      <c r="C113" s="295"/>
      <c r="D113" s="296"/>
      <c r="E113" s="129" t="str">
        <f>'Obra Civil'!C119</f>
        <v>un</v>
      </c>
      <c r="F113" s="130">
        <f>'Obra Civil'!G119</f>
        <v>323.5</v>
      </c>
      <c r="G113" s="131">
        <f>'Obra Civil'!D119</f>
        <v>1</v>
      </c>
      <c r="H113" s="132">
        <v>0</v>
      </c>
      <c r="I113" s="132">
        <v>0</v>
      </c>
      <c r="J113" s="132">
        <f t="shared" si="15"/>
        <v>323.5</v>
      </c>
      <c r="K113" s="132">
        <f t="shared" si="16"/>
        <v>0</v>
      </c>
      <c r="L113" s="133">
        <f t="shared" si="17"/>
        <v>0</v>
      </c>
    </row>
    <row r="114" spans="1:12">
      <c r="A114" s="128" t="str">
        <f>'Obra Civil'!A120</f>
        <v>13.2</v>
      </c>
      <c r="B114" s="271" t="str">
        <f>'Obra Civil'!B120</f>
        <v>ELETRODUTOS E ACESSÓRIOS</v>
      </c>
      <c r="C114" s="272"/>
      <c r="D114" s="273"/>
      <c r="E114" s="129"/>
      <c r="F114" s="130"/>
      <c r="G114" s="131"/>
      <c r="H114" s="132"/>
      <c r="I114" s="132"/>
      <c r="J114" s="132"/>
      <c r="K114" s="132"/>
      <c r="L114" s="133"/>
    </row>
    <row r="115" spans="1:12">
      <c r="A115" s="128" t="str">
        <f>'Obra Civil'!A121</f>
        <v>13.2.1</v>
      </c>
      <c r="B115" s="271" t="str">
        <f>'Obra Civil'!B121</f>
        <v>Eletroduto PVC flexível, Ø16mm (DN 3/8"), inclusive curvas</v>
      </c>
      <c r="C115" s="272"/>
      <c r="D115" s="273"/>
      <c r="E115" s="129" t="str">
        <f>'Obra Civil'!C121</f>
        <v>m</v>
      </c>
      <c r="F115" s="130">
        <f>'Obra Civil'!G121</f>
        <v>1.98</v>
      </c>
      <c r="G115" s="131">
        <f>'Obra Civil'!D121</f>
        <v>380</v>
      </c>
      <c r="H115" s="132">
        <v>0</v>
      </c>
      <c r="I115" s="132">
        <v>0</v>
      </c>
      <c r="J115" s="132">
        <f t="shared" ref="J115:J123" si="18">F115*G115</f>
        <v>752.4</v>
      </c>
      <c r="K115" s="132">
        <f t="shared" ref="K115:K123" si="19">H115*F115</f>
        <v>0</v>
      </c>
      <c r="L115" s="133">
        <f t="shared" ref="L115:L123" si="20">I115*F115</f>
        <v>0</v>
      </c>
    </row>
    <row r="116" spans="1:12">
      <c r="A116" s="128" t="str">
        <f>'Obra Civil'!A122</f>
        <v>13.2.2</v>
      </c>
      <c r="B116" s="271" t="str">
        <f>'Obra Civil'!B122</f>
        <v>Eletroduto PVC flexível corrugado reforçado, Ø20mm (DN 1/2"), inclusive curvas</v>
      </c>
      <c r="C116" s="272"/>
      <c r="D116" s="273"/>
      <c r="E116" s="129" t="str">
        <f>'Obra Civil'!C122</f>
        <v>m</v>
      </c>
      <c r="F116" s="130">
        <f>'Obra Civil'!G122</f>
        <v>2.14</v>
      </c>
      <c r="G116" s="131">
        <f>'Obra Civil'!D122</f>
        <v>125</v>
      </c>
      <c r="H116" s="132">
        <v>0</v>
      </c>
      <c r="I116" s="132">
        <v>0</v>
      </c>
      <c r="J116" s="132">
        <f t="shared" si="18"/>
        <v>267.5</v>
      </c>
      <c r="K116" s="132">
        <f t="shared" si="19"/>
        <v>0</v>
      </c>
      <c r="L116" s="133">
        <f t="shared" si="20"/>
        <v>0</v>
      </c>
    </row>
    <row r="117" spans="1:12">
      <c r="A117" s="128" t="str">
        <f>'Obra Civil'!A123</f>
        <v>13.2.3</v>
      </c>
      <c r="B117" s="271" t="str">
        <f>'Obra Civil'!B123</f>
        <v>Eletroduto PVC flexível corrugado reforçado, Ø25mm (DN 3/4"), inclusive curvas</v>
      </c>
      <c r="C117" s="272"/>
      <c r="D117" s="273"/>
      <c r="E117" s="129" t="str">
        <f>'Obra Civil'!C123</f>
        <v>m</v>
      </c>
      <c r="F117" s="130">
        <f>'Obra Civil'!G123</f>
        <v>2.87</v>
      </c>
      <c r="G117" s="131">
        <f>'Obra Civil'!D123</f>
        <v>90</v>
      </c>
      <c r="H117" s="132">
        <v>0</v>
      </c>
      <c r="I117" s="132">
        <v>0</v>
      </c>
      <c r="J117" s="132">
        <f t="shared" si="18"/>
        <v>258.3</v>
      </c>
      <c r="K117" s="132">
        <f t="shared" si="19"/>
        <v>0</v>
      </c>
      <c r="L117" s="133">
        <f t="shared" si="20"/>
        <v>0</v>
      </c>
    </row>
    <row r="118" spans="1:12">
      <c r="A118" s="128" t="str">
        <f>'Obra Civil'!A124</f>
        <v>13.2.4</v>
      </c>
      <c r="B118" s="271" t="str">
        <f>'Obra Civil'!B124</f>
        <v>Eletroduto ,Ø31mm (DN 1"), inclusive curvas</v>
      </c>
      <c r="C118" s="272"/>
      <c r="D118" s="273"/>
      <c r="E118" s="129" t="str">
        <f>'Obra Civil'!C124</f>
        <v>m</v>
      </c>
      <c r="F118" s="130">
        <f>'Obra Civil'!G124</f>
        <v>7.12</v>
      </c>
      <c r="G118" s="131">
        <f>'Obra Civil'!D124</f>
        <v>55</v>
      </c>
      <c r="H118" s="132">
        <v>0</v>
      </c>
      <c r="I118" s="132">
        <v>0</v>
      </c>
      <c r="J118" s="132">
        <f t="shared" si="18"/>
        <v>391.6</v>
      </c>
      <c r="K118" s="132">
        <f t="shared" si="19"/>
        <v>0</v>
      </c>
      <c r="L118" s="133">
        <f t="shared" si="20"/>
        <v>0</v>
      </c>
    </row>
    <row r="119" spans="1:12">
      <c r="A119" s="128" t="str">
        <f>'Obra Civil'!A125</f>
        <v>13.2.5</v>
      </c>
      <c r="B119" s="271" t="str">
        <f>'Obra Civil'!B125</f>
        <v>Eletroduto, Ø41mm (DN 1.1/4"), inclusive curvas</v>
      </c>
      <c r="C119" s="272"/>
      <c r="D119" s="273"/>
      <c r="E119" s="129" t="str">
        <f>'Obra Civil'!C125</f>
        <v>m</v>
      </c>
      <c r="F119" s="130">
        <f>'Obra Civil'!G125</f>
        <v>9.36</v>
      </c>
      <c r="G119" s="131">
        <f>'Obra Civil'!D125</f>
        <v>5</v>
      </c>
      <c r="H119" s="132">
        <v>0</v>
      </c>
      <c r="I119" s="132">
        <v>0</v>
      </c>
      <c r="J119" s="132">
        <f t="shared" si="18"/>
        <v>46.8</v>
      </c>
      <c r="K119" s="132">
        <f t="shared" si="19"/>
        <v>0</v>
      </c>
      <c r="L119" s="133">
        <f t="shared" si="20"/>
        <v>0</v>
      </c>
    </row>
    <row r="120" spans="1:12">
      <c r="A120" s="128" t="str">
        <f>'Obra Civil'!A126</f>
        <v>13.2.6</v>
      </c>
      <c r="B120" s="271" t="str">
        <f>'Obra Civil'!B126</f>
        <v>Eletroduto Ø47mm (DN 1.1/2"), inclusive curvas</v>
      </c>
      <c r="C120" s="272"/>
      <c r="D120" s="273"/>
      <c r="E120" s="129" t="str">
        <f>'Obra Civil'!C126</f>
        <v>m</v>
      </c>
      <c r="F120" s="130">
        <f>'Obra Civil'!G126</f>
        <v>12.32</v>
      </c>
      <c r="G120" s="131">
        <f>'Obra Civil'!D126</f>
        <v>14</v>
      </c>
      <c r="H120" s="132">
        <v>0</v>
      </c>
      <c r="I120" s="132">
        <v>0</v>
      </c>
      <c r="J120" s="132">
        <f t="shared" si="18"/>
        <v>172.48000000000002</v>
      </c>
      <c r="K120" s="132">
        <f t="shared" si="19"/>
        <v>0</v>
      </c>
      <c r="L120" s="133">
        <f t="shared" si="20"/>
        <v>0</v>
      </c>
    </row>
    <row r="121" spans="1:12">
      <c r="A121" s="128" t="str">
        <f>'Obra Civil'!A127</f>
        <v>13.2.7</v>
      </c>
      <c r="B121" s="271" t="str">
        <f>'Obra Civil'!B127</f>
        <v>Eletroduto  Ø59 mm (DN 2"), inclusive curvas</v>
      </c>
      <c r="C121" s="272"/>
      <c r="D121" s="273"/>
      <c r="E121" s="129" t="str">
        <f>'Obra Civil'!C127</f>
        <v>m</v>
      </c>
      <c r="F121" s="130">
        <f>'Obra Civil'!G127</f>
        <v>18.23</v>
      </c>
      <c r="G121" s="131">
        <f>'Obra Civil'!D127</f>
        <v>6</v>
      </c>
      <c r="H121" s="132">
        <v>0</v>
      </c>
      <c r="I121" s="132">
        <v>0</v>
      </c>
      <c r="J121" s="132">
        <f t="shared" si="18"/>
        <v>109.38</v>
      </c>
      <c r="K121" s="132">
        <f t="shared" si="19"/>
        <v>0</v>
      </c>
      <c r="L121" s="133">
        <f t="shared" si="20"/>
        <v>0</v>
      </c>
    </row>
    <row r="122" spans="1:12">
      <c r="A122" s="128" t="str">
        <f>'Obra Civil'!A128</f>
        <v>13.2.8</v>
      </c>
      <c r="B122" s="271" t="str">
        <f>'Obra Civil'!B128</f>
        <v>Eletroduto  Ø75 mm (DN 2.1/2"), inclusive curvas</v>
      </c>
      <c r="C122" s="272"/>
      <c r="D122" s="273"/>
      <c r="E122" s="129" t="str">
        <f>'Obra Civil'!C128</f>
        <v>m</v>
      </c>
      <c r="F122" s="130">
        <f>'Obra Civil'!G128</f>
        <v>21.45</v>
      </c>
      <c r="G122" s="131">
        <f>'Obra Civil'!D128</f>
        <v>10</v>
      </c>
      <c r="H122" s="132">
        <v>0</v>
      </c>
      <c r="I122" s="132">
        <v>0</v>
      </c>
      <c r="J122" s="132">
        <f t="shared" si="18"/>
        <v>214.5</v>
      </c>
      <c r="K122" s="132">
        <f t="shared" si="19"/>
        <v>0</v>
      </c>
      <c r="L122" s="133">
        <f t="shared" si="20"/>
        <v>0</v>
      </c>
    </row>
    <row r="123" spans="1:12">
      <c r="A123" s="128" t="str">
        <f>'Obra Civil'!A129</f>
        <v>13.2.9</v>
      </c>
      <c r="B123" s="271" t="str">
        <f>'Obra Civil'!B129</f>
        <v>Caixa de passagem 40x40cm em alvenaria com tampa de ferro fundido tipo leve</v>
      </c>
      <c r="C123" s="272"/>
      <c r="D123" s="273"/>
      <c r="E123" s="129" t="str">
        <f>'Obra Civil'!C129</f>
        <v>un</v>
      </c>
      <c r="F123" s="130">
        <f>'Obra Civil'!G129</f>
        <v>67.900000000000006</v>
      </c>
      <c r="G123" s="131">
        <f>'Obra Civil'!D129</f>
        <v>2</v>
      </c>
      <c r="H123" s="132">
        <v>0</v>
      </c>
      <c r="I123" s="132">
        <v>0</v>
      </c>
      <c r="J123" s="132">
        <f t="shared" si="18"/>
        <v>135.80000000000001</v>
      </c>
      <c r="K123" s="132">
        <f t="shared" si="19"/>
        <v>0</v>
      </c>
      <c r="L123" s="133">
        <f t="shared" si="20"/>
        <v>0</v>
      </c>
    </row>
    <row r="124" spans="1:12">
      <c r="A124" s="125" t="str">
        <f>'Obra Civil'!A130</f>
        <v>13.3</v>
      </c>
      <c r="B124" s="291" t="str">
        <f>'Obra Civil'!B130</f>
        <v>CABOS E FIOS (CONDUTORES)</v>
      </c>
      <c r="C124" s="292"/>
      <c r="D124" s="293"/>
      <c r="E124" s="129"/>
      <c r="F124" s="130"/>
      <c r="G124" s="131"/>
      <c r="H124" s="132"/>
      <c r="I124" s="132"/>
      <c r="J124" s="132"/>
      <c r="K124" s="132"/>
      <c r="L124" s="133"/>
    </row>
    <row r="125" spans="1:12" ht="35.25" customHeight="1">
      <c r="A125" s="139"/>
      <c r="B125" s="306" t="str">
        <f>'Obra Civil'!B131</f>
        <v>Condutor de cobre unipolar, isolação em PVC/70ºC, camada de proteção em PVC, não propagador de chamas, classe de tensão 750V, encordoamento classe 5, flexível, com as seguintes seções nominais:</v>
      </c>
      <c r="C125" s="307"/>
      <c r="D125" s="308"/>
      <c r="E125" s="129"/>
      <c r="F125" s="140">
        <f>'Obra Civil'!G131</f>
        <v>100</v>
      </c>
      <c r="G125" s="141">
        <f>'Obra Civil'!D131</f>
        <v>0</v>
      </c>
      <c r="H125" s="132">
        <v>0</v>
      </c>
      <c r="I125" s="132">
        <v>0</v>
      </c>
      <c r="J125" s="132">
        <f t="shared" ref="J125:J135" si="21">F125*G125</f>
        <v>0</v>
      </c>
      <c r="K125" s="132">
        <f t="shared" ref="K125:K135" si="22">H125*F125</f>
        <v>0</v>
      </c>
      <c r="L125" s="133">
        <f t="shared" ref="L125:L130" si="23">I125*F125</f>
        <v>0</v>
      </c>
    </row>
    <row r="126" spans="1:12">
      <c r="A126" s="128" t="str">
        <f>'Obra Civil'!A132</f>
        <v>13.3.1</v>
      </c>
      <c r="B126" s="271" t="str">
        <f>'Obra Civil'!B132</f>
        <v>#1,5 mm²</v>
      </c>
      <c r="C126" s="272"/>
      <c r="D126" s="273"/>
      <c r="E126" s="129" t="str">
        <f>'Obra Civil'!C132</f>
        <v>m</v>
      </c>
      <c r="F126" s="130">
        <f>'Obra Civil'!G132</f>
        <v>1.52</v>
      </c>
      <c r="G126" s="131">
        <f>'Obra Civil'!D132</f>
        <v>80</v>
      </c>
      <c r="H126" s="132">
        <v>0</v>
      </c>
      <c r="I126" s="132">
        <v>0</v>
      </c>
      <c r="J126" s="132">
        <f t="shared" si="21"/>
        <v>121.6</v>
      </c>
      <c r="K126" s="132">
        <f t="shared" si="22"/>
        <v>0</v>
      </c>
      <c r="L126" s="133">
        <f t="shared" si="23"/>
        <v>0</v>
      </c>
    </row>
    <row r="127" spans="1:12">
      <c r="A127" s="128" t="str">
        <f>'Obra Civil'!A133</f>
        <v>13.3.2</v>
      </c>
      <c r="B127" s="271" t="str">
        <f>'Obra Civil'!B133</f>
        <v>#2,5 mm²</v>
      </c>
      <c r="C127" s="272"/>
      <c r="D127" s="273"/>
      <c r="E127" s="129" t="str">
        <f>'Obra Civil'!C133</f>
        <v>m</v>
      </c>
      <c r="F127" s="130">
        <f>'Obra Civil'!G133</f>
        <v>2.02</v>
      </c>
      <c r="G127" s="131">
        <f>'Obra Civil'!D133</f>
        <v>2350</v>
      </c>
      <c r="H127" s="132">
        <v>0</v>
      </c>
      <c r="I127" s="132">
        <v>0</v>
      </c>
      <c r="J127" s="132">
        <f t="shared" si="21"/>
        <v>4747</v>
      </c>
      <c r="K127" s="132">
        <f t="shared" si="22"/>
        <v>0</v>
      </c>
      <c r="L127" s="133">
        <f t="shared" si="23"/>
        <v>0</v>
      </c>
    </row>
    <row r="128" spans="1:12">
      <c r="A128" s="128" t="str">
        <f>'Obra Civil'!A134</f>
        <v>13.3.3</v>
      </c>
      <c r="B128" s="271" t="str">
        <f>'Obra Civil'!B134</f>
        <v>#4 mm²</v>
      </c>
      <c r="C128" s="272"/>
      <c r="D128" s="273"/>
      <c r="E128" s="129" t="str">
        <f>'Obra Civil'!C134</f>
        <v>m</v>
      </c>
      <c r="F128" s="130">
        <f>'Obra Civil'!G134</f>
        <v>3.04</v>
      </c>
      <c r="G128" s="131">
        <f>'Obra Civil'!D134</f>
        <v>770</v>
      </c>
      <c r="H128" s="132">
        <v>0</v>
      </c>
      <c r="I128" s="132">
        <v>0</v>
      </c>
      <c r="J128" s="132">
        <f t="shared" si="21"/>
        <v>2340.8000000000002</v>
      </c>
      <c r="K128" s="132">
        <f t="shared" si="22"/>
        <v>0</v>
      </c>
      <c r="L128" s="133">
        <f t="shared" si="23"/>
        <v>0</v>
      </c>
    </row>
    <row r="129" spans="1:12">
      <c r="A129" s="128" t="str">
        <f>'Obra Civil'!A135</f>
        <v>13.3.4</v>
      </c>
      <c r="B129" s="271" t="str">
        <f>'Obra Civil'!B135</f>
        <v>#6 mm²</v>
      </c>
      <c r="C129" s="272"/>
      <c r="D129" s="273"/>
      <c r="E129" s="129" t="str">
        <f>'Obra Civil'!C135</f>
        <v>m</v>
      </c>
      <c r="F129" s="130">
        <f>'Obra Civil'!G135</f>
        <v>4.1100000000000003</v>
      </c>
      <c r="G129" s="131">
        <f>'Obra Civil'!D135</f>
        <v>10</v>
      </c>
      <c r="H129" s="132">
        <v>0</v>
      </c>
      <c r="I129" s="132">
        <v>0</v>
      </c>
      <c r="J129" s="132">
        <f t="shared" si="21"/>
        <v>41.1</v>
      </c>
      <c r="K129" s="132">
        <f t="shared" si="22"/>
        <v>0</v>
      </c>
      <c r="L129" s="133">
        <f t="shared" si="23"/>
        <v>0</v>
      </c>
    </row>
    <row r="130" spans="1:12">
      <c r="A130" s="128" t="str">
        <f>'Obra Civil'!A136</f>
        <v>13.3.5</v>
      </c>
      <c r="B130" s="271" t="str">
        <f>'Obra Civil'!B136</f>
        <v>#10 mm²</v>
      </c>
      <c r="C130" s="272"/>
      <c r="D130" s="273"/>
      <c r="E130" s="129" t="str">
        <f>'Obra Civil'!C136</f>
        <v>m</v>
      </c>
      <c r="F130" s="130">
        <f>'Obra Civil'!G136</f>
        <v>7.38</v>
      </c>
      <c r="G130" s="131">
        <f>'Obra Civil'!D136</f>
        <v>152</v>
      </c>
      <c r="H130" s="132">
        <v>0</v>
      </c>
      <c r="I130" s="132">
        <v>0</v>
      </c>
      <c r="J130" s="132">
        <f t="shared" si="21"/>
        <v>1121.76</v>
      </c>
      <c r="K130" s="132">
        <f t="shared" si="22"/>
        <v>0</v>
      </c>
      <c r="L130" s="133">
        <f t="shared" si="23"/>
        <v>0</v>
      </c>
    </row>
    <row r="131" spans="1:12">
      <c r="A131" s="128" t="str">
        <f>'Obra Civil'!A137</f>
        <v>13.3.6</v>
      </c>
      <c r="B131" s="271" t="str">
        <f>'Obra Civil'!B137</f>
        <v>#16 mm²</v>
      </c>
      <c r="C131" s="272"/>
      <c r="D131" s="273"/>
      <c r="E131" s="129" t="str">
        <f>'Obra Civil'!C137</f>
        <v>m</v>
      </c>
      <c r="F131" s="130">
        <f>'Obra Civil'!G137</f>
        <v>7.45</v>
      </c>
      <c r="G131" s="131">
        <f>'Obra Civil'!D137</f>
        <v>21</v>
      </c>
      <c r="H131" s="132">
        <v>0</v>
      </c>
      <c r="I131" s="132">
        <v>0</v>
      </c>
      <c r="J131" s="132">
        <f t="shared" si="21"/>
        <v>156.45000000000002</v>
      </c>
      <c r="K131" s="132">
        <f t="shared" si="22"/>
        <v>0</v>
      </c>
      <c r="L131" s="133"/>
    </row>
    <row r="132" spans="1:12">
      <c r="A132" s="128" t="str">
        <f>'Obra Civil'!A138</f>
        <v>13.3.7</v>
      </c>
      <c r="B132" s="271" t="str">
        <f>'Obra Civil'!B138</f>
        <v>#25 mm²</v>
      </c>
      <c r="C132" s="272"/>
      <c r="D132" s="273"/>
      <c r="E132" s="129" t="str">
        <f>'Obra Civil'!C138</f>
        <v>m</v>
      </c>
      <c r="F132" s="130">
        <f>'Obra Civil'!G138</f>
        <v>10.92</v>
      </c>
      <c r="G132" s="131">
        <f>'Obra Civil'!D138</f>
        <v>21</v>
      </c>
      <c r="H132" s="132">
        <v>0</v>
      </c>
      <c r="I132" s="132">
        <v>0</v>
      </c>
      <c r="J132" s="132">
        <f t="shared" si="21"/>
        <v>229.32</v>
      </c>
      <c r="K132" s="132">
        <f t="shared" si="22"/>
        <v>0</v>
      </c>
      <c r="L132" s="133"/>
    </row>
    <row r="133" spans="1:12">
      <c r="A133" s="128" t="str">
        <f>'Obra Civil'!A139</f>
        <v>13.3.8</v>
      </c>
      <c r="B133" s="271" t="str">
        <f>'Obra Civil'!B139</f>
        <v>#35 mm²</v>
      </c>
      <c r="C133" s="272"/>
      <c r="D133" s="273"/>
      <c r="E133" s="129" t="str">
        <f>'Obra Civil'!C139</f>
        <v>m</v>
      </c>
      <c r="F133" s="130">
        <f>'Obra Civil'!G139</f>
        <v>100</v>
      </c>
      <c r="G133" s="131">
        <f>'Obra Civil'!D139</f>
        <v>63</v>
      </c>
      <c r="H133" s="132">
        <v>0</v>
      </c>
      <c r="I133" s="132">
        <v>0</v>
      </c>
      <c r="J133" s="132">
        <f t="shared" si="21"/>
        <v>6300</v>
      </c>
      <c r="K133" s="132">
        <f t="shared" si="22"/>
        <v>0</v>
      </c>
      <c r="L133" s="133"/>
    </row>
    <row r="134" spans="1:12">
      <c r="A134" s="128" t="str">
        <f>'Obra Civil'!A140</f>
        <v>13.3.9</v>
      </c>
      <c r="B134" s="271" t="str">
        <f>'Obra Civil'!B140</f>
        <v>#70 mm²</v>
      </c>
      <c r="C134" s="272"/>
      <c r="D134" s="273"/>
      <c r="E134" s="129" t="str">
        <f>'Obra Civil'!C140</f>
        <v>m</v>
      </c>
      <c r="F134" s="130">
        <f>'Obra Civil'!G140</f>
        <v>100</v>
      </c>
      <c r="G134" s="131">
        <f>'Obra Civil'!D140</f>
        <v>20</v>
      </c>
      <c r="H134" s="132">
        <v>0</v>
      </c>
      <c r="I134" s="132">
        <v>0</v>
      </c>
      <c r="J134" s="132">
        <f t="shared" si="21"/>
        <v>2000</v>
      </c>
      <c r="K134" s="132">
        <f t="shared" si="22"/>
        <v>0</v>
      </c>
      <c r="L134" s="133"/>
    </row>
    <row r="135" spans="1:12">
      <c r="A135" s="128" t="str">
        <f>'Obra Civil'!A141</f>
        <v>13.3.10</v>
      </c>
      <c r="B135" s="271" t="str">
        <f>'Obra Civil'!B141</f>
        <v>#120 mm²</v>
      </c>
      <c r="C135" s="272"/>
      <c r="D135" s="273"/>
      <c r="E135" s="129" t="str">
        <f>'Obra Civil'!C141</f>
        <v>m</v>
      </c>
      <c r="F135" s="130">
        <f>'Obra Civil'!G141</f>
        <v>100</v>
      </c>
      <c r="G135" s="131">
        <f>'Obra Civil'!D141</f>
        <v>80</v>
      </c>
      <c r="H135" s="132">
        <v>0</v>
      </c>
      <c r="I135" s="132">
        <v>0</v>
      </c>
      <c r="J135" s="132">
        <f t="shared" si="21"/>
        <v>8000</v>
      </c>
      <c r="K135" s="132">
        <f t="shared" si="22"/>
        <v>0</v>
      </c>
      <c r="L135" s="133"/>
    </row>
    <row r="136" spans="1:12">
      <c r="A136" s="125" t="str">
        <f>'Obra Civil'!A142</f>
        <v>13.4</v>
      </c>
      <c r="B136" s="291" t="str">
        <f>'Obra Civil'!B142</f>
        <v>ILUMINAÇÃO E TOMADAS</v>
      </c>
      <c r="C136" s="292"/>
      <c r="D136" s="293"/>
      <c r="E136" s="129"/>
      <c r="F136" s="130"/>
      <c r="G136" s="131"/>
      <c r="H136" s="132"/>
      <c r="I136" s="132"/>
      <c r="J136" s="132"/>
      <c r="K136" s="132"/>
      <c r="L136" s="133"/>
    </row>
    <row r="137" spans="1:12">
      <c r="A137" s="128" t="str">
        <f>'Obra Civil'!A143</f>
        <v>13.4.1</v>
      </c>
      <c r="B137" s="271" t="str">
        <f>'Obra Civil'!B143</f>
        <v>Tomada universal, circular, 2P+T, 15A/250v, cor preta, completa</v>
      </c>
      <c r="C137" s="272"/>
      <c r="D137" s="273"/>
      <c r="E137" s="129" t="str">
        <f>'Obra Civil'!C143</f>
        <v>un</v>
      </c>
      <c r="F137" s="130">
        <f>'Obra Civil'!G143</f>
        <v>12.94</v>
      </c>
      <c r="G137" s="131">
        <f>'Obra Civil'!D143</f>
        <v>84</v>
      </c>
      <c r="H137" s="132">
        <v>0</v>
      </c>
      <c r="I137" s="132">
        <v>0</v>
      </c>
      <c r="J137" s="132">
        <f t="shared" ref="J137:J148" si="24">F137*G137</f>
        <v>1086.96</v>
      </c>
      <c r="K137" s="132">
        <f t="shared" ref="K137:K148" si="25">H137*F137</f>
        <v>0</v>
      </c>
      <c r="L137" s="133"/>
    </row>
    <row r="138" spans="1:12">
      <c r="A138" s="128" t="str">
        <f>'Obra Civil'!A144</f>
        <v>13.4.2</v>
      </c>
      <c r="B138" s="271" t="str">
        <f>'Obra Civil'!B144</f>
        <v>Tomada universal, circular, 3P, 20A/250v, cor preta, completa</v>
      </c>
      <c r="C138" s="272"/>
      <c r="D138" s="273"/>
      <c r="E138" s="129" t="str">
        <f>'Obra Civil'!C144</f>
        <v>un</v>
      </c>
      <c r="F138" s="130">
        <f>'Obra Civil'!G144</f>
        <v>14.81</v>
      </c>
      <c r="G138" s="131">
        <f>'Obra Civil'!D144</f>
        <v>20</v>
      </c>
      <c r="H138" s="132">
        <v>0</v>
      </c>
      <c r="I138" s="132">
        <v>0</v>
      </c>
      <c r="J138" s="132">
        <f t="shared" si="24"/>
        <v>296.2</v>
      </c>
      <c r="K138" s="132">
        <f t="shared" si="25"/>
        <v>0</v>
      </c>
      <c r="L138" s="133"/>
    </row>
    <row r="139" spans="1:12">
      <c r="A139" s="128" t="str">
        <f>'Obra Civil'!A145</f>
        <v>13.4.3</v>
      </c>
      <c r="B139" s="271" t="str">
        <f>'Obra Civil'!B145</f>
        <v>Interruptor simples 10 A, completa</v>
      </c>
      <c r="C139" s="272"/>
      <c r="D139" s="273"/>
      <c r="E139" s="129" t="str">
        <f>'Obra Civil'!C145</f>
        <v>un</v>
      </c>
      <c r="F139" s="130">
        <f>'Obra Civil'!G145</f>
        <v>7.34</v>
      </c>
      <c r="G139" s="131">
        <f>'Obra Civil'!D145</f>
        <v>38</v>
      </c>
      <c r="H139" s="132">
        <v>0</v>
      </c>
      <c r="I139" s="132">
        <v>0</v>
      </c>
      <c r="J139" s="132">
        <f t="shared" si="24"/>
        <v>278.92</v>
      </c>
      <c r="K139" s="132">
        <f t="shared" si="25"/>
        <v>0</v>
      </c>
      <c r="L139" s="133"/>
    </row>
    <row r="140" spans="1:12">
      <c r="A140" s="128" t="str">
        <f>'Obra Civil'!A146</f>
        <v>13.4.4</v>
      </c>
      <c r="B140" s="271" t="str">
        <f>'Obra Civil'!B146</f>
        <v>Interruptor duas seções 10A por seção, completa</v>
      </c>
      <c r="C140" s="272"/>
      <c r="D140" s="273"/>
      <c r="E140" s="129" t="str">
        <f>'Obra Civil'!C146</f>
        <v>un</v>
      </c>
      <c r="F140" s="130">
        <f>'Obra Civil'!G146</f>
        <v>9.89</v>
      </c>
      <c r="G140" s="131">
        <f>'Obra Civil'!D146</f>
        <v>1</v>
      </c>
      <c r="H140" s="132">
        <v>0</v>
      </c>
      <c r="I140" s="132">
        <v>0</v>
      </c>
      <c r="J140" s="132">
        <f t="shared" si="24"/>
        <v>9.89</v>
      </c>
      <c r="K140" s="132">
        <f t="shared" si="25"/>
        <v>0</v>
      </c>
      <c r="L140" s="133"/>
    </row>
    <row r="141" spans="1:12">
      <c r="A141" s="128" t="str">
        <f>'Obra Civil'!A147</f>
        <v>13.4.5</v>
      </c>
      <c r="B141" s="271" t="str">
        <f>'Obra Civil'!B147</f>
        <v>Interruptor com dimmer, completa</v>
      </c>
      <c r="C141" s="272"/>
      <c r="D141" s="273"/>
      <c r="E141" s="129" t="str">
        <f>'Obra Civil'!C147</f>
        <v>un</v>
      </c>
      <c r="F141" s="130">
        <f>'Obra Civil'!G147</f>
        <v>12.78</v>
      </c>
      <c r="G141" s="131">
        <f>'Obra Civil'!D147</f>
        <v>1</v>
      </c>
      <c r="H141" s="132">
        <v>0</v>
      </c>
      <c r="I141" s="132">
        <v>0</v>
      </c>
      <c r="J141" s="132">
        <f t="shared" si="24"/>
        <v>12.78</v>
      </c>
      <c r="K141" s="132">
        <f t="shared" si="25"/>
        <v>0</v>
      </c>
      <c r="L141" s="133"/>
    </row>
    <row r="142" spans="1:12">
      <c r="A142" s="128" t="str">
        <f>'Obra Civil'!A148</f>
        <v>13.4.6</v>
      </c>
      <c r="B142" s="271" t="str">
        <f>'Obra Civil'!B148</f>
        <v>Luminárias 2x40 W completa</v>
      </c>
      <c r="C142" s="272"/>
      <c r="D142" s="273"/>
      <c r="E142" s="129" t="str">
        <f>'Obra Civil'!C148</f>
        <v>un</v>
      </c>
      <c r="F142" s="130">
        <f>'Obra Civil'!G148</f>
        <v>77.13</v>
      </c>
      <c r="G142" s="131">
        <f>'Obra Civil'!D148</f>
        <v>52</v>
      </c>
      <c r="H142" s="132">
        <v>0</v>
      </c>
      <c r="I142" s="132">
        <v>0</v>
      </c>
      <c r="J142" s="132">
        <f t="shared" si="24"/>
        <v>4010.7599999999998</v>
      </c>
      <c r="K142" s="132">
        <f t="shared" si="25"/>
        <v>0</v>
      </c>
      <c r="L142" s="133"/>
    </row>
    <row r="143" spans="1:12">
      <c r="A143" s="128" t="str">
        <f>'Obra Civil'!A149</f>
        <v>13.4.7</v>
      </c>
      <c r="B143" s="271" t="str">
        <f>'Obra Civil'!B149</f>
        <v>Luminárias 2x20 W completa</v>
      </c>
      <c r="C143" s="272"/>
      <c r="D143" s="273"/>
      <c r="E143" s="129" t="str">
        <f>'Obra Civil'!C149</f>
        <v>un</v>
      </c>
      <c r="F143" s="130">
        <f>'Obra Civil'!G149</f>
        <v>59.65</v>
      </c>
      <c r="G143" s="131">
        <f>'Obra Civil'!D149</f>
        <v>8</v>
      </c>
      <c r="H143" s="132">
        <v>0</v>
      </c>
      <c r="I143" s="132">
        <v>0</v>
      </c>
      <c r="J143" s="132">
        <f t="shared" si="24"/>
        <v>477.2</v>
      </c>
      <c r="K143" s="132">
        <f t="shared" si="25"/>
        <v>0</v>
      </c>
      <c r="L143" s="133"/>
    </row>
    <row r="144" spans="1:12">
      <c r="A144" s="128" t="str">
        <f>'Obra Civil'!A150</f>
        <v>13.4.8</v>
      </c>
      <c r="B144" s="271" t="str">
        <f>'Obra Civil'!B150</f>
        <v>Luminárias incandescentes 100W</v>
      </c>
      <c r="C144" s="272"/>
      <c r="D144" s="273"/>
      <c r="E144" s="129" t="str">
        <f>'Obra Civil'!C150</f>
        <v>un</v>
      </c>
      <c r="F144" s="130">
        <f>'Obra Civil'!G150</f>
        <v>23.3</v>
      </c>
      <c r="G144" s="131">
        <f>'Obra Civil'!D150</f>
        <v>6</v>
      </c>
      <c r="H144" s="132">
        <v>0</v>
      </c>
      <c r="I144" s="132">
        <v>0</v>
      </c>
      <c r="J144" s="132">
        <f t="shared" si="24"/>
        <v>139.80000000000001</v>
      </c>
      <c r="K144" s="132">
        <f t="shared" si="25"/>
        <v>0</v>
      </c>
      <c r="L144" s="133"/>
    </row>
    <row r="145" spans="1:12">
      <c r="A145" s="128" t="str">
        <f>'Obra Civil'!A151</f>
        <v>13.4.9</v>
      </c>
      <c r="B145" s="271" t="str">
        <f>'Obra Civil'!B151</f>
        <v>Arandelas 100W</v>
      </c>
      <c r="C145" s="272"/>
      <c r="D145" s="273"/>
      <c r="E145" s="129" t="str">
        <f>'Obra Civil'!C151</f>
        <v>un</v>
      </c>
      <c r="F145" s="130">
        <f>'Obra Civil'!G151</f>
        <v>28.54</v>
      </c>
      <c r="G145" s="131">
        <f>'Obra Civil'!D151</f>
        <v>12</v>
      </c>
      <c r="H145" s="132">
        <v>0</v>
      </c>
      <c r="I145" s="132">
        <v>0</v>
      </c>
      <c r="J145" s="132">
        <f t="shared" si="24"/>
        <v>342.48</v>
      </c>
      <c r="K145" s="132">
        <f t="shared" si="25"/>
        <v>0</v>
      </c>
      <c r="L145" s="133"/>
    </row>
    <row r="146" spans="1:12">
      <c r="A146" s="128" t="str">
        <f>'Obra Civil'!A152</f>
        <v>13.4.10</v>
      </c>
      <c r="B146" s="271" t="str">
        <f>'Obra Civil'!B152</f>
        <v>Caixas de passagem 4x4"para tomada/interruptor</v>
      </c>
      <c r="C146" s="272"/>
      <c r="D146" s="273"/>
      <c r="E146" s="129" t="str">
        <f>'Obra Civil'!C152</f>
        <v>un</v>
      </c>
      <c r="F146" s="130">
        <f>'Obra Civil'!G152</f>
        <v>1.79</v>
      </c>
      <c r="G146" s="131">
        <f>'Obra Civil'!D152</f>
        <v>32</v>
      </c>
      <c r="H146" s="132">
        <v>0</v>
      </c>
      <c r="I146" s="132">
        <v>0</v>
      </c>
      <c r="J146" s="132">
        <f t="shared" si="24"/>
        <v>57.28</v>
      </c>
      <c r="K146" s="132">
        <f t="shared" si="25"/>
        <v>0</v>
      </c>
      <c r="L146" s="133"/>
    </row>
    <row r="147" spans="1:12">
      <c r="A147" s="128" t="str">
        <f>'Obra Civil'!A153</f>
        <v>13.4.11</v>
      </c>
      <c r="B147" s="271" t="str">
        <f>'Obra Civil'!B153</f>
        <v>Caixa de passagem 4x2" para interruptor e tomada</v>
      </c>
      <c r="C147" s="272"/>
      <c r="D147" s="273"/>
      <c r="E147" s="129" t="str">
        <f>'Obra Civil'!C153</f>
        <v>un</v>
      </c>
      <c r="F147" s="130">
        <f>'Obra Civil'!G153</f>
        <v>1.1200000000000001</v>
      </c>
      <c r="G147" s="131">
        <f>'Obra Civil'!D153</f>
        <v>79</v>
      </c>
      <c r="H147" s="132">
        <v>0</v>
      </c>
      <c r="I147" s="132">
        <v>0</v>
      </c>
      <c r="J147" s="132">
        <f t="shared" si="24"/>
        <v>88.48</v>
      </c>
      <c r="K147" s="132">
        <f t="shared" si="25"/>
        <v>0</v>
      </c>
      <c r="L147" s="133"/>
    </row>
    <row r="148" spans="1:12" ht="12" customHeight="1">
      <c r="A148" s="128" t="str">
        <f>'Obra Civil'!A154</f>
        <v>13.4.12</v>
      </c>
      <c r="B148" s="271" t="str">
        <f>'Obra Civil'!B154</f>
        <v>Caixa de passagem de ferro esmaltada octogonal 4x4"</v>
      </c>
      <c r="C148" s="272"/>
      <c r="D148" s="273"/>
      <c r="E148" s="129" t="str">
        <f>'Obra Civil'!C154</f>
        <v>un</v>
      </c>
      <c r="F148" s="130">
        <f>'Obra Civil'!G154</f>
        <v>2.04</v>
      </c>
      <c r="G148" s="131">
        <f>'Obra Civil'!D154</f>
        <v>70</v>
      </c>
      <c r="H148" s="132">
        <v>0</v>
      </c>
      <c r="I148" s="132">
        <v>0</v>
      </c>
      <c r="J148" s="132">
        <f t="shared" si="24"/>
        <v>142.80000000000001</v>
      </c>
      <c r="K148" s="132">
        <f t="shared" si="25"/>
        <v>0</v>
      </c>
      <c r="L148" s="133"/>
    </row>
    <row r="149" spans="1:12">
      <c r="A149" s="125" t="str">
        <f>'Obra Civil'!A155</f>
        <v>13.5</v>
      </c>
      <c r="B149" s="291" t="str">
        <f>'Obra Civil'!B155</f>
        <v>INSTALAÇÕES DE REDE ESTRUTURADA</v>
      </c>
      <c r="C149" s="292"/>
      <c r="D149" s="293"/>
      <c r="E149" s="129"/>
      <c r="F149" s="130"/>
      <c r="G149" s="131"/>
      <c r="H149" s="132"/>
      <c r="I149" s="132"/>
      <c r="J149" s="132"/>
      <c r="K149" s="132"/>
      <c r="L149" s="133"/>
    </row>
    <row r="150" spans="1:12">
      <c r="A150" s="128" t="str">
        <f>'Obra Civil'!A156</f>
        <v>13.5.1</v>
      </c>
      <c r="B150" s="271" t="str">
        <f>'Obra Civil'!B156</f>
        <v>EQUIPAMENTOS PASSIVOS</v>
      </c>
      <c r="C150" s="272"/>
      <c r="D150" s="273"/>
      <c r="E150" s="129"/>
      <c r="F150" s="130"/>
      <c r="G150" s="131"/>
      <c r="H150" s="132"/>
      <c r="I150" s="132"/>
      <c r="J150" s="132"/>
      <c r="K150" s="132"/>
      <c r="L150" s="133"/>
    </row>
    <row r="151" spans="1:12">
      <c r="A151" s="128" t="str">
        <f>'Obra Civil'!A157</f>
        <v>13.5.1.1</v>
      </c>
      <c r="B151" s="271" t="str">
        <f>'Obra Civil'!B157</f>
        <v>Patch Panel 19"  - 24 portas, Categoria 6</v>
      </c>
      <c r="C151" s="272"/>
      <c r="D151" s="273"/>
      <c r="E151" s="129" t="str">
        <f>'Obra Civil'!C157</f>
        <v xml:space="preserve">un </v>
      </c>
      <c r="F151" s="130">
        <f>'Obra Civil'!G157</f>
        <v>532.77</v>
      </c>
      <c r="G151" s="131">
        <f>'Obra Civil'!D157</f>
        <v>2</v>
      </c>
      <c r="H151" s="132">
        <v>0</v>
      </c>
      <c r="I151" s="132">
        <v>0</v>
      </c>
      <c r="J151" s="132">
        <f t="shared" ref="J151:J158" si="26">F151*G151</f>
        <v>1065.54</v>
      </c>
      <c r="K151" s="132">
        <f t="shared" ref="K151:K158" si="27">H151*F151</f>
        <v>0</v>
      </c>
      <c r="L151" s="133"/>
    </row>
    <row r="152" spans="1:12">
      <c r="A152" s="128" t="str">
        <f>'Obra Civil'!A158</f>
        <v>13.5.1.2</v>
      </c>
      <c r="B152" s="271" t="str">
        <f>'Obra Civil'!B158</f>
        <v>Switch de 24 portas</v>
      </c>
      <c r="C152" s="272"/>
      <c r="D152" s="273"/>
      <c r="E152" s="129" t="str">
        <f>'Obra Civil'!C158</f>
        <v xml:space="preserve">un </v>
      </c>
      <c r="F152" s="130">
        <f>'Obra Civil'!G158</f>
        <v>735.12</v>
      </c>
      <c r="G152" s="131">
        <f>'Obra Civil'!D158</f>
        <v>2</v>
      </c>
      <c r="H152" s="132">
        <v>0</v>
      </c>
      <c r="I152" s="132">
        <v>0</v>
      </c>
      <c r="J152" s="132">
        <f t="shared" si="26"/>
        <v>1470.24</v>
      </c>
      <c r="K152" s="132">
        <f t="shared" si="27"/>
        <v>0</v>
      </c>
      <c r="L152" s="133"/>
    </row>
    <row r="153" spans="1:12">
      <c r="A153" s="128" t="str">
        <f>'Obra Civil'!A159</f>
        <v>13.5.1.3</v>
      </c>
      <c r="B153" s="271" t="str">
        <f>'Obra Civil'!B159</f>
        <v>Bloco 110 para rack 19” 100 pares</v>
      </c>
      <c r="C153" s="272"/>
      <c r="D153" s="273"/>
      <c r="E153" s="129" t="str">
        <f>'Obra Civil'!C159</f>
        <v xml:space="preserve">un </v>
      </c>
      <c r="F153" s="130">
        <f>'Obra Civil'!G159</f>
        <v>316.5</v>
      </c>
      <c r="G153" s="131">
        <f>'Obra Civil'!D159</f>
        <v>1</v>
      </c>
      <c r="H153" s="132">
        <v>0</v>
      </c>
      <c r="I153" s="132">
        <v>0</v>
      </c>
      <c r="J153" s="132">
        <f t="shared" si="26"/>
        <v>316.5</v>
      </c>
      <c r="K153" s="132">
        <f t="shared" si="27"/>
        <v>0</v>
      </c>
      <c r="L153" s="133"/>
    </row>
    <row r="154" spans="1:12">
      <c r="A154" s="128" t="str">
        <f>'Obra Civil'!A160</f>
        <v>13.5.1.4</v>
      </c>
      <c r="B154" s="271" t="str">
        <f>'Obra Civil'!B160</f>
        <v xml:space="preserve">Guia de Cabos Frontal, fechado </v>
      </c>
      <c r="C154" s="272"/>
      <c r="D154" s="273"/>
      <c r="E154" s="129" t="str">
        <f>'Obra Civil'!C160</f>
        <v xml:space="preserve">un </v>
      </c>
      <c r="F154" s="130">
        <f>'Obra Civil'!G160</f>
        <v>23.5</v>
      </c>
      <c r="G154" s="131">
        <f>'Obra Civil'!D160</f>
        <v>4</v>
      </c>
      <c r="H154" s="132">
        <v>0</v>
      </c>
      <c r="I154" s="132">
        <v>0</v>
      </c>
      <c r="J154" s="132">
        <f t="shared" si="26"/>
        <v>94</v>
      </c>
      <c r="K154" s="132">
        <f t="shared" si="27"/>
        <v>0</v>
      </c>
      <c r="L154" s="133"/>
    </row>
    <row r="155" spans="1:12">
      <c r="A155" s="128" t="str">
        <f>'Obra Civil'!A161</f>
        <v>13.5.1.5</v>
      </c>
      <c r="B155" s="271" t="str">
        <f>'Obra Civil'!B161</f>
        <v>Guia de Cabos Traseiro</v>
      </c>
      <c r="C155" s="272"/>
      <c r="D155" s="273"/>
      <c r="E155" s="129" t="str">
        <f>'Obra Civil'!C161</f>
        <v xml:space="preserve">un </v>
      </c>
      <c r="F155" s="130">
        <f>'Obra Civil'!G161</f>
        <v>19.600000000000001</v>
      </c>
      <c r="G155" s="131">
        <f>'Obra Civil'!D161</f>
        <v>4</v>
      </c>
      <c r="H155" s="132">
        <v>0</v>
      </c>
      <c r="I155" s="132">
        <v>0</v>
      </c>
      <c r="J155" s="132">
        <f t="shared" si="26"/>
        <v>78.400000000000006</v>
      </c>
      <c r="K155" s="132">
        <f t="shared" si="27"/>
        <v>0</v>
      </c>
      <c r="L155" s="133"/>
    </row>
    <row r="156" spans="1:12">
      <c r="A156" s="128" t="str">
        <f>'Obra Civil'!A162</f>
        <v>13.5.1.6</v>
      </c>
      <c r="B156" s="271" t="str">
        <f>'Obra Civil'!B162</f>
        <v>Trava Path Panel</v>
      </c>
      <c r="C156" s="272"/>
      <c r="D156" s="273"/>
      <c r="E156" s="129" t="str">
        <f>'Obra Civil'!C162</f>
        <v xml:space="preserve">un </v>
      </c>
      <c r="F156" s="130">
        <f>'Obra Civil'!G162</f>
        <v>12.3</v>
      </c>
      <c r="G156" s="131">
        <f>'Obra Civil'!D162</f>
        <v>4</v>
      </c>
      <c r="H156" s="132">
        <v>0</v>
      </c>
      <c r="I156" s="132">
        <v>0</v>
      </c>
      <c r="J156" s="132">
        <f t="shared" si="26"/>
        <v>49.2</v>
      </c>
      <c r="K156" s="132">
        <f t="shared" si="27"/>
        <v>0</v>
      </c>
      <c r="L156" s="133"/>
    </row>
    <row r="157" spans="1:12">
      <c r="A157" s="128" t="str">
        <f>'Obra Civil'!A163</f>
        <v>13.5.1.7</v>
      </c>
      <c r="B157" s="271" t="str">
        <f>'Obra Civil'!B163</f>
        <v xml:space="preserve">Guia de Cabos Vertical, fechado </v>
      </c>
      <c r="C157" s="272"/>
      <c r="D157" s="273"/>
      <c r="E157" s="129" t="str">
        <f>'Obra Civil'!C163</f>
        <v xml:space="preserve">un </v>
      </c>
      <c r="F157" s="130">
        <f>'Obra Civil'!G163</f>
        <v>16.329999999999998</v>
      </c>
      <c r="G157" s="131">
        <f>'Obra Civil'!D163</f>
        <v>2</v>
      </c>
      <c r="H157" s="132">
        <v>0</v>
      </c>
      <c r="I157" s="132">
        <v>0</v>
      </c>
      <c r="J157" s="132">
        <f t="shared" si="26"/>
        <v>32.659999999999997</v>
      </c>
      <c r="K157" s="132">
        <f t="shared" si="27"/>
        <v>0</v>
      </c>
      <c r="L157" s="133"/>
    </row>
    <row r="158" spans="1:12">
      <c r="A158" s="128" t="str">
        <f>'Obra Civil'!A164</f>
        <v>13.5.1.8</v>
      </c>
      <c r="B158" s="271" t="str">
        <f>'Obra Civil'!B164</f>
        <v xml:space="preserve">Guia de Cabos Superior, fechado </v>
      </c>
      <c r="C158" s="272"/>
      <c r="D158" s="273"/>
      <c r="E158" s="129" t="str">
        <f>'Obra Civil'!C164</f>
        <v xml:space="preserve">un </v>
      </c>
      <c r="F158" s="130">
        <f>'Obra Civil'!G164</f>
        <v>52.43</v>
      </c>
      <c r="G158" s="131">
        <f>'Obra Civil'!D164</f>
        <v>1</v>
      </c>
      <c r="H158" s="132">
        <v>0</v>
      </c>
      <c r="I158" s="132">
        <v>0</v>
      </c>
      <c r="J158" s="132">
        <f t="shared" si="26"/>
        <v>52.43</v>
      </c>
      <c r="K158" s="132">
        <f t="shared" si="27"/>
        <v>0</v>
      </c>
      <c r="L158" s="133"/>
    </row>
    <row r="159" spans="1:12">
      <c r="A159" s="128" t="str">
        <f>'Obra Civil'!A165</f>
        <v>13.5.2</v>
      </c>
      <c r="B159" s="271" t="str">
        <f>'Obra Civil'!B165</f>
        <v>CABOS EM PAR TRANÇADOS</v>
      </c>
      <c r="C159" s="272"/>
      <c r="D159" s="273"/>
      <c r="E159" s="129"/>
      <c r="F159" s="130"/>
      <c r="G159" s="131"/>
      <c r="H159" s="132"/>
      <c r="I159" s="132"/>
      <c r="J159" s="132"/>
      <c r="K159" s="132"/>
      <c r="L159" s="133"/>
    </row>
    <row r="160" spans="1:12">
      <c r="A160" s="128" t="str">
        <f>'Obra Civil'!A166</f>
        <v>13.5.2.1</v>
      </c>
      <c r="B160" s="271" t="str">
        <f>'Obra Civil'!B166</f>
        <v>Cabo par trançado não blindado (UTP)-4 pares 24 AWG,100 Ohms - Categoria 6</v>
      </c>
      <c r="C160" s="272"/>
      <c r="D160" s="273"/>
      <c r="E160" s="129" t="str">
        <f>'Obra Civil'!C166</f>
        <v>m</v>
      </c>
      <c r="F160" s="130">
        <f>'Obra Civil'!G166</f>
        <v>1.42</v>
      </c>
      <c r="G160" s="131">
        <f>'Obra Civil'!D166</f>
        <v>480</v>
      </c>
      <c r="H160" s="132">
        <v>0</v>
      </c>
      <c r="I160" s="132">
        <v>0</v>
      </c>
      <c r="J160" s="132">
        <f t="shared" ref="J160:J167" si="28">F160*G160</f>
        <v>681.59999999999991</v>
      </c>
      <c r="K160" s="132">
        <f t="shared" ref="K160:K167" si="29">H160*F160</f>
        <v>0</v>
      </c>
      <c r="L160" s="133"/>
    </row>
    <row r="161" spans="1:12">
      <c r="A161" s="128" t="str">
        <f>'Obra Civil'!A167</f>
        <v>13.5.2.2</v>
      </c>
      <c r="B161" s="271" t="str">
        <f>'Obra Civil'!B167</f>
        <v>Cabo telefônico interno CI-50, 20 pares</v>
      </c>
      <c r="C161" s="272"/>
      <c r="D161" s="273"/>
      <c r="E161" s="129" t="str">
        <f>'Obra Civil'!C167</f>
        <v>m</v>
      </c>
      <c r="F161" s="130">
        <f>'Obra Civil'!G167</f>
        <v>4.96</v>
      </c>
      <c r="G161" s="131">
        <f>'Obra Civil'!D167</f>
        <v>6</v>
      </c>
      <c r="H161" s="132">
        <v>0</v>
      </c>
      <c r="I161" s="132">
        <v>0</v>
      </c>
      <c r="J161" s="132">
        <f t="shared" si="28"/>
        <v>29.759999999999998</v>
      </c>
      <c r="K161" s="132">
        <f t="shared" si="29"/>
        <v>0</v>
      </c>
      <c r="L161" s="133"/>
    </row>
    <row r="162" spans="1:12">
      <c r="A162" s="128" t="str">
        <f>'Obra Civil'!A168</f>
        <v>13.5.2.3</v>
      </c>
      <c r="B162" s="271" t="str">
        <f>'Obra Civil'!B168</f>
        <v>Cabo coaxial</v>
      </c>
      <c r="C162" s="272"/>
      <c r="D162" s="273"/>
      <c r="E162" s="129" t="str">
        <f>'Obra Civil'!C168</f>
        <v>m</v>
      </c>
      <c r="F162" s="130">
        <f>'Obra Civil'!G168</f>
        <v>3.98</v>
      </c>
      <c r="G162" s="131">
        <f>'Obra Civil'!D168</f>
        <v>35</v>
      </c>
      <c r="H162" s="132">
        <v>0</v>
      </c>
      <c r="I162" s="132">
        <v>0</v>
      </c>
      <c r="J162" s="132">
        <f t="shared" si="28"/>
        <v>139.30000000000001</v>
      </c>
      <c r="K162" s="132">
        <f t="shared" si="29"/>
        <v>0</v>
      </c>
      <c r="L162" s="133"/>
    </row>
    <row r="163" spans="1:12">
      <c r="A163" s="125" t="str">
        <f>'Obra Civil'!A169</f>
        <v>13.5.3</v>
      </c>
      <c r="B163" s="291" t="str">
        <f>'Obra Civil'!B169</f>
        <v>CABOS DE CONEXÃO</v>
      </c>
      <c r="C163" s="292"/>
      <c r="D163" s="293"/>
      <c r="E163" s="129"/>
      <c r="F163" s="130">
        <f>'Obra Civil'!G169</f>
        <v>0</v>
      </c>
      <c r="G163" s="131">
        <f>'Obra Civil'!D169</f>
        <v>0</v>
      </c>
      <c r="H163" s="132">
        <v>0</v>
      </c>
      <c r="I163" s="132">
        <v>0</v>
      </c>
      <c r="J163" s="132">
        <f t="shared" si="28"/>
        <v>0</v>
      </c>
      <c r="K163" s="132">
        <f t="shared" si="29"/>
        <v>0</v>
      </c>
      <c r="L163" s="133"/>
    </row>
    <row r="164" spans="1:12">
      <c r="A164" s="128" t="str">
        <f>'Obra Civil'!A170</f>
        <v>13.5.3.1</v>
      </c>
      <c r="B164" s="271" t="str">
        <f>'Obra Civil'!B170</f>
        <v>Cabos de conexões – Patch Cord ultra flexível com RJ 45 nas 2 pontas - 1,50 metros</v>
      </c>
      <c r="C164" s="272"/>
      <c r="D164" s="273"/>
      <c r="E164" s="129" t="str">
        <f>'Obra Civil'!C170</f>
        <v xml:space="preserve">un </v>
      </c>
      <c r="F164" s="130">
        <f>'Obra Civil'!G170</f>
        <v>8.35</v>
      </c>
      <c r="G164" s="131">
        <f>'Obra Civil'!D170</f>
        <v>24</v>
      </c>
      <c r="H164" s="132">
        <v>0</v>
      </c>
      <c r="I164" s="132">
        <v>0</v>
      </c>
      <c r="J164" s="132">
        <f t="shared" si="28"/>
        <v>200.39999999999998</v>
      </c>
      <c r="K164" s="132">
        <f t="shared" si="29"/>
        <v>0</v>
      </c>
      <c r="L164" s="133"/>
    </row>
    <row r="165" spans="1:12">
      <c r="A165" s="128" t="str">
        <f>'Obra Civil'!A171</f>
        <v>13.5.3.2</v>
      </c>
      <c r="B165" s="271" t="str">
        <f>'Obra Civil'!B171</f>
        <v>Cabos de conexões – Patch cord 110 / RJ-45 1 par -1,50m</v>
      </c>
      <c r="C165" s="272"/>
      <c r="D165" s="273"/>
      <c r="E165" s="129" t="str">
        <f>'Obra Civil'!C171</f>
        <v xml:space="preserve">un </v>
      </c>
      <c r="F165" s="130">
        <f>'Obra Civil'!G171</f>
        <v>7.17</v>
      </c>
      <c r="G165" s="131">
        <f>'Obra Civil'!D171</f>
        <v>15</v>
      </c>
      <c r="H165" s="132">
        <v>0</v>
      </c>
      <c r="I165" s="132">
        <v>0</v>
      </c>
      <c r="J165" s="132">
        <f t="shared" si="28"/>
        <v>107.55</v>
      </c>
      <c r="K165" s="132">
        <f t="shared" si="29"/>
        <v>0</v>
      </c>
      <c r="L165" s="133"/>
    </row>
    <row r="166" spans="1:12">
      <c r="A166" s="128" t="str">
        <f>'Obra Civil'!A172</f>
        <v>13.5.3.3</v>
      </c>
      <c r="B166" s="271" t="str">
        <f>'Obra Civil'!B172</f>
        <v>Cabos de conexões – Patch Cord ultra flexível com RJ 45 em 1 ponta - 1,50 metros</v>
      </c>
      <c r="C166" s="272"/>
      <c r="D166" s="273"/>
      <c r="E166" s="129" t="str">
        <f>'Obra Civil'!C172</f>
        <v xml:space="preserve">un </v>
      </c>
      <c r="F166" s="130">
        <f>'Obra Civil'!G172</f>
        <v>7.62</v>
      </c>
      <c r="G166" s="131">
        <f>'Obra Civil'!D172</f>
        <v>24</v>
      </c>
      <c r="H166" s="132">
        <v>0</v>
      </c>
      <c r="I166" s="132">
        <v>0</v>
      </c>
      <c r="J166" s="132">
        <f t="shared" si="28"/>
        <v>182.88</v>
      </c>
      <c r="K166" s="132">
        <f t="shared" si="29"/>
        <v>0</v>
      </c>
      <c r="L166" s="133"/>
    </row>
    <row r="167" spans="1:12">
      <c r="A167" s="128" t="str">
        <f>'Obra Civil'!A173</f>
        <v>13.5.3.4</v>
      </c>
      <c r="B167" s="271" t="str">
        <f>'Obra Civil'!B173</f>
        <v>Cabos de conexões – Patch Cord ultra flexível com RJ 45 nas 2 pontas - 3,0 metros</v>
      </c>
      <c r="C167" s="272"/>
      <c r="D167" s="273"/>
      <c r="E167" s="129" t="str">
        <f>'Obra Civil'!C173</f>
        <v xml:space="preserve">un </v>
      </c>
      <c r="F167" s="130">
        <f>'Obra Civil'!G173</f>
        <v>100</v>
      </c>
      <c r="G167" s="131">
        <f>'Obra Civil'!D173</f>
        <v>24</v>
      </c>
      <c r="H167" s="132">
        <v>0</v>
      </c>
      <c r="I167" s="132">
        <v>0</v>
      </c>
      <c r="J167" s="132">
        <f t="shared" si="28"/>
        <v>2400</v>
      </c>
      <c r="K167" s="132">
        <f t="shared" si="29"/>
        <v>0</v>
      </c>
      <c r="L167" s="133"/>
    </row>
    <row r="168" spans="1:12">
      <c r="A168" s="125" t="str">
        <f>'Obra Civil'!A174</f>
        <v>13.5.4</v>
      </c>
      <c r="B168" s="291" t="str">
        <f>'Obra Civil'!B174</f>
        <v>TOMADAS</v>
      </c>
      <c r="C168" s="292"/>
      <c r="D168" s="293"/>
      <c r="E168" s="129"/>
      <c r="F168" s="130"/>
      <c r="G168" s="131"/>
      <c r="H168" s="132"/>
      <c r="I168" s="132"/>
      <c r="J168" s="132"/>
      <c r="K168" s="132"/>
      <c r="L168" s="133"/>
    </row>
    <row r="169" spans="1:12">
      <c r="A169" s="128" t="str">
        <f>'Obra Civil'!A175</f>
        <v>13.5.4.1</v>
      </c>
      <c r="B169" s="271" t="str">
        <f>'Obra Civil'!B175</f>
        <v>Tomada modular RJ-45 Categoria 6</v>
      </c>
      <c r="C169" s="272"/>
      <c r="D169" s="273"/>
      <c r="E169" s="129" t="str">
        <f>'Obra Civil'!C175</f>
        <v xml:space="preserve">un </v>
      </c>
      <c r="F169" s="130">
        <f>'Obra Civil'!G175</f>
        <v>19.43</v>
      </c>
      <c r="G169" s="131">
        <f>'Obra Civil'!D175</f>
        <v>24</v>
      </c>
      <c r="H169" s="132">
        <v>0</v>
      </c>
      <c r="I169" s="132">
        <v>0</v>
      </c>
      <c r="J169" s="132">
        <f>F169*G169</f>
        <v>466.32</v>
      </c>
      <c r="K169" s="132">
        <f>H169*F169</f>
        <v>0</v>
      </c>
      <c r="L169" s="133"/>
    </row>
    <row r="170" spans="1:12">
      <c r="A170" s="128" t="str">
        <f>'Obra Civil'!A176</f>
        <v>13.5.4.2</v>
      </c>
      <c r="B170" s="271" t="str">
        <f>'Obra Civil'!B176</f>
        <v>Conector de TV Tipo F (Coaxial)</v>
      </c>
      <c r="C170" s="272"/>
      <c r="D170" s="273"/>
      <c r="E170" s="129" t="str">
        <f>'Obra Civil'!C176</f>
        <v xml:space="preserve">un </v>
      </c>
      <c r="F170" s="130">
        <f>'Obra Civil'!G176</f>
        <v>16.14</v>
      </c>
      <c r="G170" s="131">
        <f>'Obra Civil'!D176</f>
        <v>4</v>
      </c>
      <c r="H170" s="132">
        <v>0</v>
      </c>
      <c r="I170" s="132">
        <v>0</v>
      </c>
      <c r="J170" s="132">
        <f>F170*G170</f>
        <v>64.56</v>
      </c>
      <c r="K170" s="132">
        <f>H170*F170</f>
        <v>0</v>
      </c>
      <c r="L170" s="133"/>
    </row>
    <row r="171" spans="1:12">
      <c r="A171" s="125" t="str">
        <f>'Obra Civil'!A177</f>
        <v>13.5.5</v>
      </c>
      <c r="B171" s="291" t="str">
        <f>'Obra Civil'!B177</f>
        <v>CAIXAS E ACESSÓRIOS</v>
      </c>
      <c r="C171" s="292"/>
      <c r="D171" s="293"/>
      <c r="E171" s="129"/>
      <c r="F171" s="130"/>
      <c r="G171" s="131"/>
      <c r="H171" s="132"/>
      <c r="I171" s="132"/>
      <c r="J171" s="132"/>
      <c r="K171" s="132"/>
      <c r="L171" s="133"/>
    </row>
    <row r="172" spans="1:12" ht="22.5" customHeight="1">
      <c r="A172" s="128" t="str">
        <f>'Obra Civil'!A178</f>
        <v>13.5.5.1</v>
      </c>
      <c r="B172" s="294" t="str">
        <f>'Obra Civil'!B178</f>
        <v>Caixa subterrânea em alvenaria, tipo R1,60x35x50cm, com tampão em ferro fundido, conforme detalhe de projeto</v>
      </c>
      <c r="C172" s="295"/>
      <c r="D172" s="296"/>
      <c r="E172" s="129" t="str">
        <f>'Obra Civil'!C178</f>
        <v xml:space="preserve">un </v>
      </c>
      <c r="F172" s="130">
        <f>'Obra Civil'!G178</f>
        <v>145.30000000000001</v>
      </c>
      <c r="G172" s="131">
        <f>'Obra Civil'!D178</f>
        <v>1</v>
      </c>
      <c r="H172" s="132">
        <v>0</v>
      </c>
      <c r="I172" s="132">
        <v>0</v>
      </c>
      <c r="J172" s="132">
        <f>F172*G172</f>
        <v>145.30000000000001</v>
      </c>
      <c r="K172" s="132">
        <f>H172*F172</f>
        <v>0</v>
      </c>
      <c r="L172" s="133"/>
    </row>
    <row r="173" spans="1:12">
      <c r="A173" s="128" t="str">
        <f>'Obra Civil'!A179</f>
        <v>13.5.5.2</v>
      </c>
      <c r="B173" s="271" t="str">
        <f>'Obra Civil'!B179</f>
        <v>Caixa de passagem em alvenaria 20x20 com tampa de ferro fundido</v>
      </c>
      <c r="C173" s="272"/>
      <c r="D173" s="273"/>
      <c r="E173" s="129" t="str">
        <f>'Obra Civil'!C179</f>
        <v xml:space="preserve">un </v>
      </c>
      <c r="F173" s="130">
        <f>'Obra Civil'!G179</f>
        <v>34.869999999999997</v>
      </c>
      <c r="G173" s="131">
        <f>'Obra Civil'!D179</f>
        <v>2</v>
      </c>
      <c r="H173" s="132">
        <v>0</v>
      </c>
      <c r="I173" s="132">
        <v>0</v>
      </c>
      <c r="J173" s="132">
        <f>F173*G173</f>
        <v>69.739999999999995</v>
      </c>
      <c r="K173" s="132">
        <f>H173*F173</f>
        <v>0</v>
      </c>
      <c r="L173" s="133"/>
    </row>
    <row r="174" spans="1:12">
      <c r="A174" s="128" t="str">
        <f>'Obra Civil'!A180</f>
        <v>13.5.5.3</v>
      </c>
      <c r="B174" s="271" t="str">
        <f>'Obra Civil'!B180</f>
        <v>Caixa de passagem de piso 15x15 com tampa metálica aparafusada</v>
      </c>
      <c r="C174" s="272"/>
      <c r="D174" s="273"/>
      <c r="E174" s="129" t="str">
        <f>'Obra Civil'!C180</f>
        <v xml:space="preserve">un </v>
      </c>
      <c r="F174" s="130">
        <f>'Obra Civil'!G180</f>
        <v>10.01</v>
      </c>
      <c r="G174" s="131">
        <f>'Obra Civil'!D180</f>
        <v>12</v>
      </c>
      <c r="H174" s="132">
        <v>0</v>
      </c>
      <c r="I174" s="132">
        <v>0</v>
      </c>
      <c r="J174" s="132">
        <f>F174*G174</f>
        <v>120.12</v>
      </c>
      <c r="K174" s="132">
        <f>H174*F174</f>
        <v>0</v>
      </c>
      <c r="L174" s="133"/>
    </row>
    <row r="175" spans="1:12">
      <c r="A175" s="128" t="str">
        <f>'Obra Civil'!A181</f>
        <v>13.5.5.4</v>
      </c>
      <c r="B175" s="271" t="str">
        <f>'Obra Civil'!B181</f>
        <v>Derivação "T" de 59 mm conforme detalhe de projeto</v>
      </c>
      <c r="C175" s="272"/>
      <c r="D175" s="273"/>
      <c r="E175" s="129" t="str">
        <f>'Obra Civil'!C181</f>
        <v>un</v>
      </c>
      <c r="F175" s="130">
        <f>'Obra Civil'!G181</f>
        <v>18.149999999999999</v>
      </c>
      <c r="G175" s="131">
        <f>'Obra Civil'!D181</f>
        <v>8</v>
      </c>
      <c r="H175" s="132">
        <v>0</v>
      </c>
      <c r="I175" s="132">
        <v>0</v>
      </c>
      <c r="J175" s="132">
        <f>F175*G175</f>
        <v>145.19999999999999</v>
      </c>
      <c r="K175" s="132">
        <f>H175*F175</f>
        <v>0</v>
      </c>
      <c r="L175" s="133"/>
    </row>
    <row r="176" spans="1:12">
      <c r="A176" s="128" t="str">
        <f>'Obra Civil'!A182</f>
        <v>13.5.5.5</v>
      </c>
      <c r="B176" s="271" t="str">
        <f>'Obra Civil'!B182</f>
        <v>Derivação "L" de 59 mm conforme detalhe de projeto</v>
      </c>
      <c r="C176" s="272"/>
      <c r="D176" s="273"/>
      <c r="E176" s="129" t="str">
        <f>'Obra Civil'!C182</f>
        <v>un</v>
      </c>
      <c r="F176" s="130">
        <f>'Obra Civil'!G182</f>
        <v>16.34</v>
      </c>
      <c r="G176" s="131">
        <f>'Obra Civil'!D182</f>
        <v>3</v>
      </c>
      <c r="H176" s="132">
        <v>0</v>
      </c>
      <c r="I176" s="132">
        <v>0</v>
      </c>
      <c r="J176" s="132">
        <f>F176*G176</f>
        <v>49.019999999999996</v>
      </c>
      <c r="K176" s="132">
        <f>H176*F176</f>
        <v>0</v>
      </c>
      <c r="L176" s="133"/>
    </row>
    <row r="177" spans="1:12">
      <c r="A177" s="128" t="str">
        <f>'Obra Civil'!A183</f>
        <v>13.5.6</v>
      </c>
      <c r="B177" s="271" t="str">
        <f>'Obra Civil'!B183</f>
        <v>ELETRODUTOS E ACESSÓRIOS</v>
      </c>
      <c r="C177" s="272"/>
      <c r="D177" s="273"/>
      <c r="E177" s="129"/>
      <c r="F177" s="130"/>
      <c r="G177" s="131"/>
      <c r="H177" s="132"/>
      <c r="I177" s="132"/>
      <c r="J177" s="132"/>
      <c r="K177" s="132"/>
      <c r="L177" s="133"/>
    </row>
    <row r="178" spans="1:12">
      <c r="A178" s="128" t="str">
        <f>'Obra Civil'!A184</f>
        <v>13.5.6.1</v>
      </c>
      <c r="B178" s="271" t="str">
        <f>'Obra Civil'!B184</f>
        <v>Eletroduto  Ø100mm, inclusive curvas</v>
      </c>
      <c r="C178" s="272"/>
      <c r="D178" s="273"/>
      <c r="E178" s="129" t="str">
        <f>'Obra Civil'!C184</f>
        <v>m</v>
      </c>
      <c r="F178" s="130">
        <f>'Obra Civil'!G184</f>
        <v>26.32</v>
      </c>
      <c r="G178" s="131">
        <f>'Obra Civil'!D184</f>
        <v>22</v>
      </c>
      <c r="H178" s="132">
        <v>0</v>
      </c>
      <c r="I178" s="132">
        <v>0</v>
      </c>
      <c r="J178" s="132">
        <f>F178*G178</f>
        <v>579.04</v>
      </c>
      <c r="K178" s="132">
        <f>H178*F178</f>
        <v>0</v>
      </c>
      <c r="L178" s="133"/>
    </row>
    <row r="179" spans="1:12">
      <c r="A179" s="128" t="str">
        <f>'Obra Civil'!A185</f>
        <v>13.5.6.2</v>
      </c>
      <c r="B179" s="271" t="str">
        <f>'Obra Civil'!B185</f>
        <v>Eletroduto  Ø59mm, inclusive curvas</v>
      </c>
      <c r="C179" s="272"/>
      <c r="D179" s="273"/>
      <c r="E179" s="129" t="str">
        <f>'Obra Civil'!C185</f>
        <v>m</v>
      </c>
      <c r="F179" s="130">
        <f>'Obra Civil'!G185</f>
        <v>14.31</v>
      </c>
      <c r="G179" s="131">
        <f>'Obra Civil'!D185</f>
        <v>61</v>
      </c>
      <c r="H179" s="132">
        <v>0</v>
      </c>
      <c r="I179" s="132">
        <v>0</v>
      </c>
      <c r="J179" s="132">
        <f>F179*G179</f>
        <v>872.91000000000008</v>
      </c>
      <c r="K179" s="132">
        <f>H179*F179</f>
        <v>0</v>
      </c>
      <c r="L179" s="133"/>
    </row>
    <row r="180" spans="1:12">
      <c r="A180" s="143" t="str">
        <f>'Obra Civil'!A187</f>
        <v>14.0</v>
      </c>
      <c r="B180" s="268" t="str">
        <f>'Obra Civil'!B187</f>
        <v xml:space="preserve">INSTALAÇÃO HIDRÁULICA </v>
      </c>
      <c r="C180" s="269"/>
      <c r="D180" s="270"/>
      <c r="E180" s="146"/>
      <c r="F180" s="147"/>
      <c r="G180" s="148"/>
      <c r="H180" s="149"/>
      <c r="I180" s="149"/>
      <c r="J180" s="149"/>
      <c r="K180" s="149"/>
      <c r="L180" s="150"/>
    </row>
    <row r="181" spans="1:12">
      <c r="A181" s="128" t="str">
        <f>'Obra Civil'!A188</f>
        <v>14.1</v>
      </c>
      <c r="B181" s="271" t="str">
        <f>'Obra Civil'!B188</f>
        <v>TUBULAÇÕES E CONEXÕES DE PVC RÍGIDO</v>
      </c>
      <c r="C181" s="272"/>
      <c r="D181" s="273"/>
      <c r="E181" s="129"/>
      <c r="F181" s="130"/>
      <c r="G181" s="131"/>
      <c r="H181" s="132"/>
      <c r="I181" s="132"/>
      <c r="J181" s="132"/>
      <c r="K181" s="132"/>
      <c r="L181" s="133"/>
    </row>
    <row r="182" spans="1:12">
      <c r="A182" s="128" t="str">
        <f>'Obra Civil'!A189</f>
        <v>14.1.1</v>
      </c>
      <c r="B182" s="271" t="str">
        <f>'Obra Civil'!B189</f>
        <v>Chuveiro eletrico sendo chuveiro de plastico - 110 e 220 V</v>
      </c>
      <c r="C182" s="272"/>
      <c r="D182" s="273"/>
      <c r="E182" s="129" t="str">
        <f>'Obra Civil'!C189</f>
        <v>un</v>
      </c>
      <c r="F182" s="130">
        <f>'Obra Civil'!G189</f>
        <v>35.11</v>
      </c>
      <c r="G182" s="131">
        <f>'Obra Civil'!D189</f>
        <v>12</v>
      </c>
      <c r="H182" s="132">
        <v>0</v>
      </c>
      <c r="I182" s="132">
        <v>0</v>
      </c>
      <c r="J182" s="132">
        <f t="shared" ref="J182:J202" si="30">F182*G182</f>
        <v>421.32</v>
      </c>
      <c r="K182" s="132">
        <f t="shared" ref="K182:K202" si="31">H182*F182</f>
        <v>0</v>
      </c>
      <c r="L182" s="133"/>
    </row>
    <row r="183" spans="1:12">
      <c r="A183" s="128" t="str">
        <f>'Obra Civil'!A190</f>
        <v>14.1.2</v>
      </c>
      <c r="B183" s="271" t="str">
        <f>'Obra Civil'!B190</f>
        <v>Registro de gaveta bruto, diâmetro 1"</v>
      </c>
      <c r="C183" s="272"/>
      <c r="D183" s="273"/>
      <c r="E183" s="129" t="str">
        <f>'Obra Civil'!C190</f>
        <v>un</v>
      </c>
      <c r="F183" s="130">
        <f>'Obra Civil'!G190</f>
        <v>34.11</v>
      </c>
      <c r="G183" s="131">
        <f>'Obra Civil'!D190</f>
        <v>2</v>
      </c>
      <c r="H183" s="132">
        <v>0</v>
      </c>
      <c r="I183" s="132">
        <v>0</v>
      </c>
      <c r="J183" s="132">
        <f t="shared" si="30"/>
        <v>68.22</v>
      </c>
      <c r="K183" s="132">
        <f t="shared" si="31"/>
        <v>0</v>
      </c>
      <c r="L183" s="133"/>
    </row>
    <row r="184" spans="1:12">
      <c r="A184" s="128" t="str">
        <f>'Obra Civil'!A191</f>
        <v>14.1.3</v>
      </c>
      <c r="B184" s="271" t="str">
        <f>'Obra Civil'!B191</f>
        <v>Registro de gaveta bruto, diâmetro 1.1/4"</v>
      </c>
      <c r="C184" s="272"/>
      <c r="D184" s="273"/>
      <c r="E184" s="129" t="str">
        <f>'Obra Civil'!C191</f>
        <v>un</v>
      </c>
      <c r="F184" s="130">
        <f>'Obra Civil'!G191</f>
        <v>45.18</v>
      </c>
      <c r="G184" s="131">
        <f>'Obra Civil'!D191</f>
        <v>1</v>
      </c>
      <c r="H184" s="132">
        <v>0</v>
      </c>
      <c r="I184" s="132">
        <v>0</v>
      </c>
      <c r="J184" s="132">
        <f t="shared" si="30"/>
        <v>45.18</v>
      </c>
      <c r="K184" s="132">
        <f t="shared" si="31"/>
        <v>0</v>
      </c>
      <c r="L184" s="133"/>
    </row>
    <row r="185" spans="1:12">
      <c r="A185" s="128" t="str">
        <f>'Obra Civil'!A192</f>
        <v>14.1.4</v>
      </c>
      <c r="B185" s="271" t="str">
        <f>'Obra Civil'!B192</f>
        <v>Registro de gaveta bruto, diâmetro 1.1/2"</v>
      </c>
      <c r="C185" s="272"/>
      <c r="D185" s="273"/>
      <c r="E185" s="129" t="str">
        <f>'Obra Civil'!C192</f>
        <v>un</v>
      </c>
      <c r="F185" s="130">
        <f>'Obra Civil'!G192</f>
        <v>51.09</v>
      </c>
      <c r="G185" s="131">
        <f>'Obra Civil'!D192</f>
        <v>4</v>
      </c>
      <c r="H185" s="132">
        <v>0</v>
      </c>
      <c r="I185" s="132">
        <v>0</v>
      </c>
      <c r="J185" s="132">
        <f t="shared" si="30"/>
        <v>204.36</v>
      </c>
      <c r="K185" s="132">
        <f t="shared" si="31"/>
        <v>0</v>
      </c>
      <c r="L185" s="133"/>
    </row>
    <row r="186" spans="1:12">
      <c r="A186" s="128" t="str">
        <f>'Obra Civil'!A193</f>
        <v>14.1.5</v>
      </c>
      <c r="B186" s="271" t="str">
        <f>'Obra Civil'!B193</f>
        <v>Registro de gaveta bruto, diâmetro 2.1/2"</v>
      </c>
      <c r="C186" s="272"/>
      <c r="D186" s="273"/>
      <c r="E186" s="129" t="str">
        <f>'Obra Civil'!C193</f>
        <v>un</v>
      </c>
      <c r="F186" s="130">
        <f>'Obra Civil'!G193</f>
        <v>165.23</v>
      </c>
      <c r="G186" s="131">
        <f>'Obra Civil'!D193</f>
        <v>1</v>
      </c>
      <c r="H186" s="132">
        <v>0</v>
      </c>
      <c r="I186" s="132">
        <v>0</v>
      </c>
      <c r="J186" s="132">
        <f t="shared" si="30"/>
        <v>165.23</v>
      </c>
      <c r="K186" s="132">
        <f t="shared" si="31"/>
        <v>0</v>
      </c>
      <c r="L186" s="133"/>
    </row>
    <row r="187" spans="1:12">
      <c r="A187" s="128" t="str">
        <f>'Obra Civil'!A194</f>
        <v>14.1.6</v>
      </c>
      <c r="B187" s="271" t="str">
        <f>'Obra Civil'!B194</f>
        <v>Registro de gaveta com canopla, diâmetro 1.1/2"</v>
      </c>
      <c r="C187" s="272"/>
      <c r="D187" s="273"/>
      <c r="E187" s="129" t="str">
        <f>'Obra Civil'!C194</f>
        <v>un</v>
      </c>
      <c r="F187" s="130">
        <f>'Obra Civil'!G194</f>
        <v>109.99</v>
      </c>
      <c r="G187" s="131">
        <f>'Obra Civil'!D194</f>
        <v>8</v>
      </c>
      <c r="H187" s="132">
        <v>0</v>
      </c>
      <c r="I187" s="132">
        <v>0</v>
      </c>
      <c r="J187" s="132">
        <f t="shared" si="30"/>
        <v>879.92</v>
      </c>
      <c r="K187" s="132">
        <f t="shared" si="31"/>
        <v>0</v>
      </c>
      <c r="L187" s="133"/>
    </row>
    <row r="188" spans="1:12">
      <c r="A188" s="128" t="str">
        <f>'Obra Civil'!A195</f>
        <v>14.1.7</v>
      </c>
      <c r="B188" s="271" t="str">
        <f>'Obra Civil'!B195</f>
        <v>Registro de gaveta com canopla, diâmetro 3/4"</v>
      </c>
      <c r="C188" s="272"/>
      <c r="D188" s="273"/>
      <c r="E188" s="129" t="str">
        <f>'Obra Civil'!C195</f>
        <v>un</v>
      </c>
      <c r="F188" s="130">
        <f>'Obra Civil'!G195</f>
        <v>49.81</v>
      </c>
      <c r="G188" s="131">
        <f>'Obra Civil'!D195</f>
        <v>23</v>
      </c>
      <c r="H188" s="132">
        <v>0</v>
      </c>
      <c r="I188" s="132">
        <v>0</v>
      </c>
      <c r="J188" s="132">
        <f t="shared" si="30"/>
        <v>1145.6300000000001</v>
      </c>
      <c r="K188" s="132">
        <f t="shared" si="31"/>
        <v>0</v>
      </c>
      <c r="L188" s="133"/>
    </row>
    <row r="189" spans="1:12">
      <c r="A189" s="128" t="str">
        <f>'Obra Civil'!A196</f>
        <v>14.1.8</v>
      </c>
      <c r="B189" s="271" t="str">
        <f>'Obra Civil'!B196</f>
        <v>Registro de pressão com canopla p/ chuveiro, diâmetro 3/4"</v>
      </c>
      <c r="C189" s="272"/>
      <c r="D189" s="273"/>
      <c r="E189" s="129" t="str">
        <f>'Obra Civil'!C196</f>
        <v>un</v>
      </c>
      <c r="F189" s="130">
        <f>'Obra Civil'!G196</f>
        <v>65.38</v>
      </c>
      <c r="G189" s="131">
        <f>'Obra Civil'!D196</f>
        <v>12</v>
      </c>
      <c r="H189" s="132">
        <v>0</v>
      </c>
      <c r="I189" s="132">
        <v>0</v>
      </c>
      <c r="J189" s="132">
        <f t="shared" si="30"/>
        <v>784.56</v>
      </c>
      <c r="K189" s="132">
        <f t="shared" si="31"/>
        <v>0</v>
      </c>
      <c r="L189" s="133"/>
    </row>
    <row r="190" spans="1:12">
      <c r="A190" s="128" t="str">
        <f>'Obra Civil'!A197</f>
        <v>14.1.9</v>
      </c>
      <c r="B190" s="271" t="str">
        <f>'Obra Civil'!B197</f>
        <v>Tubo PVC soldável diâmetro 25 mm, inclusive conexões</v>
      </c>
      <c r="C190" s="272"/>
      <c r="D190" s="273"/>
      <c r="E190" s="129" t="str">
        <f>'Obra Civil'!C197</f>
        <v>m</v>
      </c>
      <c r="F190" s="130">
        <f>'Obra Civil'!G197</f>
        <v>2.44</v>
      </c>
      <c r="G190" s="131">
        <f>'Obra Civil'!D197</f>
        <v>179</v>
      </c>
      <c r="H190" s="132">
        <v>0</v>
      </c>
      <c r="I190" s="132">
        <v>0</v>
      </c>
      <c r="J190" s="132">
        <f t="shared" si="30"/>
        <v>436.76</v>
      </c>
      <c r="K190" s="132">
        <f t="shared" si="31"/>
        <v>0</v>
      </c>
      <c r="L190" s="133"/>
    </row>
    <row r="191" spans="1:12">
      <c r="A191" s="128" t="str">
        <f>'Obra Civil'!A198</f>
        <v>14.1.10</v>
      </c>
      <c r="B191" s="271" t="str">
        <f>'Obra Civil'!B198</f>
        <v>Tubo PVC soldável classe 15, diâmetro 50 mm, inclusive conexões</v>
      </c>
      <c r="C191" s="272"/>
      <c r="D191" s="273"/>
      <c r="E191" s="129" t="str">
        <f>'Obra Civil'!C198</f>
        <v>m</v>
      </c>
      <c r="F191" s="130">
        <f>'Obra Civil'!G198</f>
        <v>8.16</v>
      </c>
      <c r="G191" s="131">
        <f>'Obra Civil'!D198</f>
        <v>128.30000000000001</v>
      </c>
      <c r="H191" s="132">
        <v>0</v>
      </c>
      <c r="I191" s="132">
        <v>0</v>
      </c>
      <c r="J191" s="132">
        <f t="shared" si="30"/>
        <v>1046.9280000000001</v>
      </c>
      <c r="K191" s="132">
        <f t="shared" si="31"/>
        <v>0</v>
      </c>
      <c r="L191" s="133"/>
    </row>
    <row r="192" spans="1:12">
      <c r="A192" s="128" t="str">
        <f>'Obra Civil'!A199</f>
        <v>14.1.11</v>
      </c>
      <c r="B192" s="271" t="str">
        <f>'Obra Civil'!B199</f>
        <v>Tubo PVC soldável classe 15, diâmetro 75mm, inclusive conexões</v>
      </c>
      <c r="C192" s="272"/>
      <c r="D192" s="273"/>
      <c r="E192" s="129" t="str">
        <f>'Obra Civil'!C199</f>
        <v>m</v>
      </c>
      <c r="F192" s="130">
        <f>'Obra Civil'!G199</f>
        <v>23.27</v>
      </c>
      <c r="G192" s="131">
        <f>'Obra Civil'!D199</f>
        <v>60</v>
      </c>
      <c r="H192" s="132">
        <v>0</v>
      </c>
      <c r="I192" s="132">
        <v>0</v>
      </c>
      <c r="J192" s="132">
        <f t="shared" si="30"/>
        <v>1396.2</v>
      </c>
      <c r="K192" s="132">
        <f t="shared" si="31"/>
        <v>0</v>
      </c>
      <c r="L192" s="133"/>
    </row>
    <row r="193" spans="1:12">
      <c r="A193" s="128" t="str">
        <f>'Obra Civil'!A200</f>
        <v>14.1.12</v>
      </c>
      <c r="B193" s="271" t="str">
        <f>'Obra Civil'!B200</f>
        <v>Válvula de descarga p/ vaso sanitário de 1.1/2"</v>
      </c>
      <c r="C193" s="272"/>
      <c r="D193" s="273"/>
      <c r="E193" s="129" t="str">
        <f>'Obra Civil'!C200</f>
        <v>un</v>
      </c>
      <c r="F193" s="130">
        <f>'Obra Civil'!G200</f>
        <v>91.97</v>
      </c>
      <c r="G193" s="131">
        <f>'Obra Civil'!D200</f>
        <v>15</v>
      </c>
      <c r="H193" s="132">
        <v>0</v>
      </c>
      <c r="I193" s="132">
        <v>0</v>
      </c>
      <c r="J193" s="132">
        <f t="shared" si="30"/>
        <v>1379.55</v>
      </c>
      <c r="K193" s="132">
        <f t="shared" si="31"/>
        <v>0</v>
      </c>
      <c r="L193" s="133"/>
    </row>
    <row r="194" spans="1:12">
      <c r="A194" s="128" t="str">
        <f>'Obra Civil'!A201</f>
        <v>14.1.13</v>
      </c>
      <c r="B194" s="271" t="str">
        <f>'Obra Civil'!B201</f>
        <v>Válvula de pé com crivo, 1.1/2"</v>
      </c>
      <c r="C194" s="272"/>
      <c r="D194" s="273"/>
      <c r="E194" s="129" t="str">
        <f>'Obra Civil'!C201</f>
        <v>un</v>
      </c>
      <c r="F194" s="130">
        <f>'Obra Civil'!G201</f>
        <v>78.349999999999994</v>
      </c>
      <c r="G194" s="131">
        <f>'Obra Civil'!D201</f>
        <v>1</v>
      </c>
      <c r="H194" s="132">
        <v>0</v>
      </c>
      <c r="I194" s="132">
        <v>0</v>
      </c>
      <c r="J194" s="132">
        <f t="shared" si="30"/>
        <v>78.349999999999994</v>
      </c>
      <c r="K194" s="132">
        <f t="shared" si="31"/>
        <v>0</v>
      </c>
      <c r="L194" s="133"/>
    </row>
    <row r="195" spans="1:12">
      <c r="A195" s="128" t="str">
        <f>'Obra Civil'!A202</f>
        <v>14.1.14</v>
      </c>
      <c r="B195" s="271" t="str">
        <f>'Obra Civil'!B202</f>
        <v>Caixa d'água pré-fabricada capacidade 10.000 litros</v>
      </c>
      <c r="C195" s="272"/>
      <c r="D195" s="273"/>
      <c r="E195" s="129" t="str">
        <f>'Obra Civil'!C202</f>
        <v>un</v>
      </c>
      <c r="F195" s="130">
        <f>'Obra Civil'!G202</f>
        <v>1674.25</v>
      </c>
      <c r="G195" s="131">
        <f>'Obra Civil'!D202</f>
        <v>1</v>
      </c>
      <c r="H195" s="132">
        <v>0</v>
      </c>
      <c r="I195" s="132">
        <v>0</v>
      </c>
      <c r="J195" s="132">
        <f t="shared" si="30"/>
        <v>1674.25</v>
      </c>
      <c r="K195" s="132">
        <f t="shared" si="31"/>
        <v>0</v>
      </c>
      <c r="L195" s="133"/>
    </row>
    <row r="196" spans="1:12">
      <c r="A196" s="128" t="str">
        <f>'Obra Civil'!A203</f>
        <v>14.1.15</v>
      </c>
      <c r="B196" s="271" t="str">
        <f>'Obra Civil'!B203</f>
        <v>Torneira de bóia, diâmetro 25mm</v>
      </c>
      <c r="C196" s="272"/>
      <c r="D196" s="273"/>
      <c r="E196" s="129" t="str">
        <f>'Obra Civil'!C203</f>
        <v>un</v>
      </c>
      <c r="F196" s="130">
        <f>'Obra Civil'!G203</f>
        <v>19.350000000000001</v>
      </c>
      <c r="G196" s="131">
        <f>'Obra Civil'!D203</f>
        <v>1</v>
      </c>
      <c r="H196" s="132">
        <v>0</v>
      </c>
      <c r="I196" s="132">
        <v>0</v>
      </c>
      <c r="J196" s="132">
        <f t="shared" si="30"/>
        <v>19.350000000000001</v>
      </c>
      <c r="K196" s="132">
        <f t="shared" si="31"/>
        <v>0</v>
      </c>
      <c r="L196" s="133"/>
    </row>
    <row r="197" spans="1:12">
      <c r="A197" s="128" t="str">
        <f>'Obra Civil'!A204</f>
        <v>14.1.16</v>
      </c>
      <c r="B197" s="271" t="str">
        <f>'Obra Civil'!B204</f>
        <v>Tubo de descarga VDE, série normal, diâmetro 38 mm</v>
      </c>
      <c r="C197" s="272"/>
      <c r="D197" s="273"/>
      <c r="E197" s="129" t="str">
        <f>'Obra Civil'!C204</f>
        <v>m</v>
      </c>
      <c r="F197" s="130">
        <f>'Obra Civil'!G204</f>
        <v>4.55</v>
      </c>
      <c r="G197" s="131">
        <f>'Obra Civil'!D204</f>
        <v>24</v>
      </c>
      <c r="H197" s="132">
        <v>0</v>
      </c>
      <c r="I197" s="132">
        <v>0</v>
      </c>
      <c r="J197" s="132">
        <f t="shared" si="30"/>
        <v>109.19999999999999</v>
      </c>
      <c r="K197" s="132">
        <f t="shared" si="31"/>
        <v>0</v>
      </c>
      <c r="L197" s="133"/>
    </row>
    <row r="198" spans="1:12">
      <c r="A198" s="128" t="str">
        <f>'Obra Civil'!A205</f>
        <v>14.1.17</v>
      </c>
      <c r="B198" s="271" t="str">
        <f>'Obra Civil'!B205</f>
        <v>Válvula de retenção com portinhola de bronze, 1"</v>
      </c>
      <c r="C198" s="272"/>
      <c r="D198" s="273"/>
      <c r="E198" s="129" t="str">
        <f>'Obra Civil'!C205</f>
        <v>un</v>
      </c>
      <c r="F198" s="130">
        <f>'Obra Civil'!G205</f>
        <v>47.45</v>
      </c>
      <c r="G198" s="131">
        <f>'Obra Civil'!D205</f>
        <v>1</v>
      </c>
      <c r="H198" s="132">
        <v>0</v>
      </c>
      <c r="I198" s="132">
        <v>0</v>
      </c>
      <c r="J198" s="132">
        <f t="shared" si="30"/>
        <v>47.45</v>
      </c>
      <c r="K198" s="132">
        <f t="shared" si="31"/>
        <v>0</v>
      </c>
      <c r="L198" s="133"/>
    </row>
    <row r="199" spans="1:12">
      <c r="A199" s="128" t="str">
        <f>'Obra Civil'!A206</f>
        <v>14.1.18</v>
      </c>
      <c r="B199" s="271" t="str">
        <f>'Obra Civil'!B206</f>
        <v>Caixa em alvenaria 30x30 cm - CRG e CTD</v>
      </c>
      <c r="C199" s="272"/>
      <c r="D199" s="273"/>
      <c r="E199" s="129" t="str">
        <f>'Obra Civil'!C206</f>
        <v>un</v>
      </c>
      <c r="F199" s="130">
        <f>'Obra Civil'!G206</f>
        <v>68.959999999999994</v>
      </c>
      <c r="G199" s="131">
        <f>'Obra Civil'!D206</f>
        <v>2</v>
      </c>
      <c r="H199" s="132">
        <v>0</v>
      </c>
      <c r="I199" s="132">
        <v>0</v>
      </c>
      <c r="J199" s="132">
        <f t="shared" si="30"/>
        <v>137.91999999999999</v>
      </c>
      <c r="K199" s="132">
        <f t="shared" si="31"/>
        <v>0</v>
      </c>
      <c r="L199" s="133"/>
    </row>
    <row r="200" spans="1:12">
      <c r="A200" s="128" t="str">
        <f>'Obra Civil'!A207</f>
        <v>14.1.19</v>
      </c>
      <c r="B200" s="271" t="str">
        <f>'Obra Civil'!B207</f>
        <v>Caixa em alvenaria 100x160 cm para bombas</v>
      </c>
      <c r="C200" s="272"/>
      <c r="D200" s="273"/>
      <c r="E200" s="129" t="str">
        <f>'Obra Civil'!C207</f>
        <v>un</v>
      </c>
      <c r="F200" s="130">
        <f>'Obra Civil'!G207</f>
        <v>235.89</v>
      </c>
      <c r="G200" s="131">
        <f>'Obra Civil'!D207</f>
        <v>1</v>
      </c>
      <c r="H200" s="132">
        <v>0</v>
      </c>
      <c r="I200" s="132">
        <v>0</v>
      </c>
      <c r="J200" s="132">
        <f t="shared" si="30"/>
        <v>235.89</v>
      </c>
      <c r="K200" s="132">
        <f t="shared" si="31"/>
        <v>0</v>
      </c>
      <c r="L200" s="133"/>
    </row>
    <row r="201" spans="1:12">
      <c r="A201" s="128" t="str">
        <f>'Obra Civil'!A208</f>
        <v>14.1.20</v>
      </c>
      <c r="B201" s="271" t="str">
        <f>'Obra Civil'!B208</f>
        <v>Tampa de ferro fundido 30x30 cm - tipo leve</v>
      </c>
      <c r="C201" s="272"/>
      <c r="D201" s="273"/>
      <c r="E201" s="129" t="str">
        <f>'Obra Civil'!C208</f>
        <v>un</v>
      </c>
      <c r="F201" s="130">
        <f>'Obra Civil'!G208</f>
        <v>80.64</v>
      </c>
      <c r="G201" s="131">
        <f>'Obra Civil'!D208</f>
        <v>9</v>
      </c>
      <c r="H201" s="132">
        <v>0</v>
      </c>
      <c r="I201" s="132">
        <v>0</v>
      </c>
      <c r="J201" s="132">
        <f t="shared" si="30"/>
        <v>725.76</v>
      </c>
      <c r="K201" s="132">
        <f t="shared" si="31"/>
        <v>0</v>
      </c>
      <c r="L201" s="133"/>
    </row>
    <row r="202" spans="1:12">
      <c r="A202" s="128" t="str">
        <f>'Obra Civil'!A209</f>
        <v>14.1.21</v>
      </c>
      <c r="B202" s="271" t="str">
        <f>'Obra Civil'!B209</f>
        <v>Tampa de ferro fundido 60x60 cm - tipo leve</v>
      </c>
      <c r="C202" s="272"/>
      <c r="D202" s="273"/>
      <c r="E202" s="129" t="str">
        <f>'Obra Civil'!C209</f>
        <v>un</v>
      </c>
      <c r="F202" s="130">
        <f>'Obra Civil'!G209</f>
        <v>189.23</v>
      </c>
      <c r="G202" s="131">
        <f>'Obra Civil'!D209</f>
        <v>2</v>
      </c>
      <c r="H202" s="132">
        <v>0</v>
      </c>
      <c r="I202" s="132">
        <v>0</v>
      </c>
      <c r="J202" s="132">
        <f t="shared" si="30"/>
        <v>378.46</v>
      </c>
      <c r="K202" s="132">
        <f t="shared" si="31"/>
        <v>0</v>
      </c>
      <c r="L202" s="133"/>
    </row>
    <row r="203" spans="1:12">
      <c r="A203" s="128" t="str">
        <f>'Obra Civil'!A210</f>
        <v>14.2</v>
      </c>
      <c r="B203" s="271" t="str">
        <f>'Obra Civil'!B210</f>
        <v>TUBULAÇÕES E CONEXÕES DE FERRO  GALVANIZADO</v>
      </c>
      <c r="C203" s="272"/>
      <c r="D203" s="273"/>
      <c r="E203" s="129"/>
      <c r="F203" s="130"/>
      <c r="G203" s="131"/>
      <c r="H203" s="132"/>
      <c r="I203" s="132"/>
      <c r="J203" s="132"/>
      <c r="K203" s="132"/>
      <c r="L203" s="133"/>
    </row>
    <row r="204" spans="1:12">
      <c r="A204" s="128" t="str">
        <f>'Obra Civil'!A211</f>
        <v>14.2.1</v>
      </c>
      <c r="B204" s="271" t="str">
        <f>'Obra Civil'!B211</f>
        <v>Tubo FG roscável, diâmetro 1.1/2" (50 mm), inclusive conexões</v>
      </c>
      <c r="C204" s="272"/>
      <c r="D204" s="273"/>
      <c r="E204" s="129" t="str">
        <f>'Obra Civil'!C211</f>
        <v>m</v>
      </c>
      <c r="F204" s="130">
        <f>'Obra Civil'!G211</f>
        <v>33.67</v>
      </c>
      <c r="G204" s="131">
        <f>'Obra Civil'!D211</f>
        <v>12</v>
      </c>
      <c r="H204" s="132">
        <v>0</v>
      </c>
      <c r="I204" s="132">
        <v>0</v>
      </c>
      <c r="J204" s="132">
        <f>F204*G204</f>
        <v>404.04</v>
      </c>
      <c r="K204" s="132">
        <f>H204*F204</f>
        <v>0</v>
      </c>
      <c r="L204" s="133"/>
    </row>
    <row r="205" spans="1:12">
      <c r="A205" s="128" t="str">
        <f>'Obra Civil'!A212</f>
        <v>14.2.2</v>
      </c>
      <c r="B205" s="271" t="str">
        <f>'Obra Civil'!B212</f>
        <v>Tubo FG roscável, diâmetro 1.1/4" (32 mm), inclusive conexões</v>
      </c>
      <c r="C205" s="272"/>
      <c r="D205" s="273"/>
      <c r="E205" s="129" t="str">
        <f>'Obra Civil'!C212</f>
        <v>m</v>
      </c>
      <c r="F205" s="130">
        <f>'Obra Civil'!G212</f>
        <v>30.47</v>
      </c>
      <c r="G205" s="131">
        <f>'Obra Civil'!D212</f>
        <v>18</v>
      </c>
      <c r="H205" s="132">
        <v>0</v>
      </c>
      <c r="I205" s="132">
        <v>0</v>
      </c>
      <c r="J205" s="132">
        <f>F205*G205</f>
        <v>548.46</v>
      </c>
      <c r="K205" s="132">
        <f>H205*F205</f>
        <v>0</v>
      </c>
      <c r="L205" s="133"/>
    </row>
    <row r="206" spans="1:12">
      <c r="A206" s="128" t="str">
        <f>'Obra Civil'!A213</f>
        <v>14.2.3</v>
      </c>
      <c r="B206" s="271" t="str">
        <f>'Obra Civil'!B213</f>
        <v xml:space="preserve">Bucha de redução, FG roscável, diâmetro 1"x3/4" </v>
      </c>
      <c r="C206" s="272"/>
      <c r="D206" s="273"/>
      <c r="E206" s="129" t="str">
        <f>'Obra Civil'!C213</f>
        <v>un</v>
      </c>
      <c r="F206" s="130">
        <f>'Obra Civil'!G213</f>
        <v>3.98</v>
      </c>
      <c r="G206" s="131">
        <f>'Obra Civil'!D213</f>
        <v>2</v>
      </c>
      <c r="H206" s="132">
        <v>0</v>
      </c>
      <c r="I206" s="132">
        <v>0</v>
      </c>
      <c r="J206" s="132">
        <f>F206*G206</f>
        <v>7.96</v>
      </c>
      <c r="K206" s="132">
        <f>H206*F206</f>
        <v>0</v>
      </c>
      <c r="L206" s="133"/>
    </row>
    <row r="207" spans="1:12">
      <c r="A207" s="125" t="str">
        <f>'Obra Civil'!A214</f>
        <v>14.3</v>
      </c>
      <c r="B207" s="291" t="str">
        <f>'Obra Civil'!B214</f>
        <v>DRENAGEM DE ÁGUAS PLUVIAIS</v>
      </c>
      <c r="C207" s="292"/>
      <c r="D207" s="293"/>
      <c r="E207" s="129"/>
      <c r="F207" s="130"/>
      <c r="G207" s="131"/>
      <c r="H207" s="132"/>
      <c r="I207" s="132"/>
      <c r="J207" s="132"/>
      <c r="K207" s="132"/>
      <c r="L207" s="133"/>
    </row>
    <row r="208" spans="1:12">
      <c r="A208" s="128" t="str">
        <f>'Obra Civil'!A215</f>
        <v>14.3.1</v>
      </c>
      <c r="B208" s="271" t="str">
        <f>'Obra Civil'!B215</f>
        <v>TUBULAÇÕES E CONEXÕES DE PVC</v>
      </c>
      <c r="C208" s="272"/>
      <c r="D208" s="273"/>
      <c r="E208" s="129"/>
      <c r="F208" s="130"/>
      <c r="G208" s="131"/>
      <c r="H208" s="132"/>
      <c r="I208" s="132"/>
      <c r="J208" s="132"/>
      <c r="K208" s="132"/>
      <c r="L208" s="133"/>
    </row>
    <row r="209" spans="1:12" ht="12" customHeight="1">
      <c r="A209" s="128" t="str">
        <f>'Obra Civil'!A216</f>
        <v>14.3.1.1</v>
      </c>
      <c r="B209" s="271" t="str">
        <f>'Obra Civil'!B216</f>
        <v>Tubo de PVC esgoto série R, ponta e bolsa com anel de borracha, Ø100mm, inclusive conexões</v>
      </c>
      <c r="C209" s="272"/>
      <c r="D209" s="273"/>
      <c r="E209" s="129" t="str">
        <f>'Obra Civil'!C216</f>
        <v>m</v>
      </c>
      <c r="F209" s="130">
        <f>'Obra Civil'!G216</f>
        <v>16.77</v>
      </c>
      <c r="G209" s="131">
        <f>'Obra Civil'!D216</f>
        <v>48</v>
      </c>
      <c r="H209" s="132">
        <v>0</v>
      </c>
      <c r="I209" s="132">
        <v>0</v>
      </c>
      <c r="J209" s="132">
        <f t="shared" ref="J209:J247" si="32">F209*G209</f>
        <v>804.96</v>
      </c>
      <c r="K209" s="132">
        <f t="shared" ref="K209:K247" si="33">H209*F209</f>
        <v>0</v>
      </c>
      <c r="L209" s="133"/>
    </row>
    <row r="210" spans="1:12">
      <c r="A210" s="128" t="str">
        <f>'Obra Civil'!A217</f>
        <v>14.3.1.2</v>
      </c>
      <c r="B210" s="294" t="str">
        <f>'Obra Civil'!B217</f>
        <v>Tubo de PVC esgoto, tipo Vinilfort ou equivalente, ponta e bolsa com junta elástica integrada, Ø150mm, inclusive conexões</v>
      </c>
      <c r="C210" s="295"/>
      <c r="D210" s="296"/>
      <c r="E210" s="129" t="str">
        <f>'Obra Civil'!C217</f>
        <v>m</v>
      </c>
      <c r="F210" s="130">
        <f>'Obra Civil'!G217</f>
        <v>22.76</v>
      </c>
      <c r="G210" s="131">
        <f>'Obra Civil'!D217</f>
        <v>21</v>
      </c>
      <c r="H210" s="132">
        <v>0</v>
      </c>
      <c r="I210" s="132">
        <v>0</v>
      </c>
      <c r="J210" s="132">
        <f t="shared" si="32"/>
        <v>477.96000000000004</v>
      </c>
      <c r="K210" s="132">
        <f t="shared" si="33"/>
        <v>0</v>
      </c>
      <c r="L210" s="133"/>
    </row>
    <row r="211" spans="1:12">
      <c r="A211" s="128" t="str">
        <f>'Obra Civil'!A218</f>
        <v>14.3.1.3</v>
      </c>
      <c r="B211" s="294" t="str">
        <f>'Obra Civil'!B218</f>
        <v>Tubo de PVC esgoto, tipo Vinilfort ou equivalente, ponta e bolsa com junta elástica integrada, Ø200mm, inclusive conexões</v>
      </c>
      <c r="C211" s="295"/>
      <c r="D211" s="296"/>
      <c r="E211" s="129" t="str">
        <f>'Obra Civil'!C218</f>
        <v>m</v>
      </c>
      <c r="F211" s="130">
        <f>'Obra Civil'!G218</f>
        <v>39.979999999999997</v>
      </c>
      <c r="G211" s="131">
        <f>'Obra Civil'!D218</f>
        <v>78</v>
      </c>
      <c r="H211" s="132">
        <v>0</v>
      </c>
      <c r="I211" s="132">
        <v>0</v>
      </c>
      <c r="J211" s="132">
        <f t="shared" si="32"/>
        <v>3118.4399999999996</v>
      </c>
      <c r="K211" s="132">
        <f t="shared" si="33"/>
        <v>0</v>
      </c>
      <c r="L211" s="133"/>
    </row>
    <row r="212" spans="1:12">
      <c r="A212" s="125" t="str">
        <f>'Obra Civil'!A219</f>
        <v>14.3.2</v>
      </c>
      <c r="B212" s="291" t="str">
        <f>'Obra Civil'!B219</f>
        <v>ACESSÓRIOS</v>
      </c>
      <c r="C212" s="292"/>
      <c r="D212" s="293"/>
      <c r="E212" s="129"/>
      <c r="F212" s="130">
        <f>'Obra Civil'!G219</f>
        <v>0</v>
      </c>
      <c r="G212" s="131">
        <f>'Obra Civil'!D219</f>
        <v>0</v>
      </c>
      <c r="H212" s="132">
        <v>0</v>
      </c>
      <c r="I212" s="132">
        <v>0</v>
      </c>
      <c r="J212" s="132">
        <f t="shared" si="32"/>
        <v>0</v>
      </c>
      <c r="K212" s="132">
        <f t="shared" si="33"/>
        <v>0</v>
      </c>
      <c r="L212" s="133"/>
    </row>
    <row r="213" spans="1:12">
      <c r="A213" s="128" t="str">
        <f>'Obra Civil'!A220</f>
        <v>14.3.2.1</v>
      </c>
      <c r="B213" s="271" t="str">
        <f>'Obra Civil'!B220</f>
        <v>Ralo hemisférico (formato abacaxi) de ferro fundido, Ø100mm</v>
      </c>
      <c r="C213" s="272"/>
      <c r="D213" s="273"/>
      <c r="E213" s="129" t="str">
        <f>'Obra Civil'!C220</f>
        <v>un</v>
      </c>
      <c r="F213" s="130">
        <f>'Obra Civil'!G220</f>
        <v>21.54</v>
      </c>
      <c r="G213" s="131">
        <f>'Obra Civil'!D220</f>
        <v>7</v>
      </c>
      <c r="H213" s="132">
        <v>0</v>
      </c>
      <c r="I213" s="132">
        <v>0</v>
      </c>
      <c r="J213" s="132">
        <f t="shared" si="32"/>
        <v>150.78</v>
      </c>
      <c r="K213" s="132">
        <f t="shared" si="33"/>
        <v>0</v>
      </c>
      <c r="L213" s="133"/>
    </row>
    <row r="214" spans="1:12">
      <c r="A214" s="128" t="str">
        <f>'Obra Civil'!A221</f>
        <v>14.3.2.2</v>
      </c>
      <c r="B214" s="271" t="str">
        <f>'Obra Civil'!B221</f>
        <v>Caixa de inspeção em alvenaria com fundo em concreto, 60x60cm</v>
      </c>
      <c r="C214" s="272"/>
      <c r="D214" s="273"/>
      <c r="E214" s="129" t="str">
        <f>'Obra Civil'!C221</f>
        <v>un</v>
      </c>
      <c r="F214" s="130">
        <f>'Obra Civil'!G221</f>
        <v>115.23</v>
      </c>
      <c r="G214" s="131">
        <f>'Obra Civil'!D221</f>
        <v>8</v>
      </c>
      <c r="H214" s="132">
        <v>0</v>
      </c>
      <c r="I214" s="132">
        <v>0</v>
      </c>
      <c r="J214" s="132">
        <f t="shared" si="32"/>
        <v>921.84</v>
      </c>
      <c r="K214" s="132">
        <f t="shared" si="33"/>
        <v>0</v>
      </c>
      <c r="L214" s="133"/>
    </row>
    <row r="215" spans="1:12">
      <c r="A215" s="128" t="str">
        <f>'Obra Civil'!A222</f>
        <v>14.3.2.3</v>
      </c>
      <c r="B215" s="271" t="str">
        <f>'Obra Civil'!B222</f>
        <v>Tampa de concreto 60x60cm para caixa de inspeção</v>
      </c>
      <c r="C215" s="272"/>
      <c r="D215" s="273"/>
      <c r="E215" s="129" t="str">
        <f>'Obra Civil'!C222</f>
        <v>un</v>
      </c>
      <c r="F215" s="130">
        <f>'Obra Civil'!G222</f>
        <v>26.54</v>
      </c>
      <c r="G215" s="131">
        <f>'Obra Civil'!D222</f>
        <v>8</v>
      </c>
      <c r="H215" s="132">
        <v>0</v>
      </c>
      <c r="I215" s="132">
        <v>0</v>
      </c>
      <c r="J215" s="132">
        <f t="shared" si="32"/>
        <v>212.32</v>
      </c>
      <c r="K215" s="132">
        <f t="shared" si="33"/>
        <v>0</v>
      </c>
      <c r="L215" s="133"/>
    </row>
    <row r="216" spans="1:12">
      <c r="A216" s="128" t="str">
        <f>'Obra Civil'!A223</f>
        <v>14.3.2.4</v>
      </c>
      <c r="B216" s="271" t="str">
        <f>'Obra Civil'!B223</f>
        <v>Caixa de ralo em alvenaria com fundo em concreto, 40x40cm</v>
      </c>
      <c r="C216" s="272"/>
      <c r="D216" s="273"/>
      <c r="E216" s="129" t="str">
        <f>'Obra Civil'!C223</f>
        <v>un</v>
      </c>
      <c r="F216" s="130">
        <f>'Obra Civil'!G223</f>
        <v>98.56</v>
      </c>
      <c r="G216" s="131">
        <f>'Obra Civil'!D223</f>
        <v>1</v>
      </c>
      <c r="H216" s="132">
        <v>0</v>
      </c>
      <c r="I216" s="132">
        <v>0</v>
      </c>
      <c r="J216" s="132">
        <f t="shared" si="32"/>
        <v>98.56</v>
      </c>
      <c r="K216" s="132">
        <f t="shared" si="33"/>
        <v>0</v>
      </c>
      <c r="L216" s="133"/>
    </row>
    <row r="217" spans="1:12">
      <c r="A217" s="128" t="str">
        <f>'Obra Civil'!A224</f>
        <v>14.3.2.5</v>
      </c>
      <c r="B217" s="271" t="str">
        <f>'Obra Civil'!B224</f>
        <v>Grelha de ferro fundido 40x40cm, tipo leve, para caixa de ralo/brita</v>
      </c>
      <c r="C217" s="272"/>
      <c r="D217" s="273"/>
      <c r="E217" s="129" t="str">
        <f>'Obra Civil'!C224</f>
        <v>un</v>
      </c>
      <c r="F217" s="130">
        <f>'Obra Civil'!G224</f>
        <v>34.840000000000003</v>
      </c>
      <c r="G217" s="131">
        <f>'Obra Civil'!D224</f>
        <v>2</v>
      </c>
      <c r="H217" s="132">
        <v>0</v>
      </c>
      <c r="I217" s="132">
        <v>0</v>
      </c>
      <c r="J217" s="132">
        <f t="shared" si="32"/>
        <v>69.680000000000007</v>
      </c>
      <c r="K217" s="132">
        <f t="shared" si="33"/>
        <v>0</v>
      </c>
      <c r="L217" s="133"/>
    </row>
    <row r="218" spans="1:12">
      <c r="A218" s="128" t="str">
        <f>'Obra Civil'!A225</f>
        <v>14.3.2.6</v>
      </c>
      <c r="B218" s="271" t="str">
        <f>'Obra Civil'!B225</f>
        <v>Caixa de brita 40x40cm</v>
      </c>
      <c r="C218" s="272"/>
      <c r="D218" s="273"/>
      <c r="E218" s="129" t="str">
        <f>'Obra Civil'!C225</f>
        <v>un</v>
      </c>
      <c r="F218" s="130">
        <f>'Obra Civil'!G225</f>
        <v>89.4</v>
      </c>
      <c r="G218" s="131">
        <f>'Obra Civil'!D225</f>
        <v>1</v>
      </c>
      <c r="H218" s="132">
        <v>0</v>
      </c>
      <c r="I218" s="132">
        <v>0</v>
      </c>
      <c r="J218" s="132">
        <f t="shared" si="32"/>
        <v>89.4</v>
      </c>
      <c r="K218" s="132">
        <f t="shared" si="33"/>
        <v>0</v>
      </c>
      <c r="L218" s="133"/>
    </row>
    <row r="219" spans="1:12">
      <c r="A219" s="128" t="str">
        <f>'Obra Civil'!A226</f>
        <v>14.3.2.7</v>
      </c>
      <c r="B219" s="271" t="str">
        <f>'Obra Civil'!B226</f>
        <v>Poço de visita em alvenaria, fundo em concreto, 110x110cm</v>
      </c>
      <c r="C219" s="272"/>
      <c r="D219" s="273"/>
      <c r="E219" s="129" t="str">
        <f>'Obra Civil'!C226</f>
        <v>un</v>
      </c>
      <c r="F219" s="130">
        <f>'Obra Civil'!G226</f>
        <v>234</v>
      </c>
      <c r="G219" s="131">
        <f>'Obra Civil'!D226</f>
        <v>1</v>
      </c>
      <c r="H219" s="132">
        <v>0</v>
      </c>
      <c r="I219" s="132">
        <v>0</v>
      </c>
      <c r="J219" s="132">
        <f t="shared" si="32"/>
        <v>234</v>
      </c>
      <c r="K219" s="132">
        <f t="shared" si="33"/>
        <v>0</v>
      </c>
      <c r="L219" s="133"/>
    </row>
    <row r="220" spans="1:12">
      <c r="A220" s="128" t="str">
        <f>'Obra Civil'!A227</f>
        <v>14.3.2.8</v>
      </c>
      <c r="B220" s="271" t="str">
        <f>'Obra Civil'!B227</f>
        <v>Tampa de concreto Ø60cm para poço de visita</v>
      </c>
      <c r="C220" s="272"/>
      <c r="D220" s="273"/>
      <c r="E220" s="129" t="str">
        <f>'Obra Civil'!C227</f>
        <v>un</v>
      </c>
      <c r="F220" s="130">
        <f>'Obra Civil'!G227</f>
        <v>25.12</v>
      </c>
      <c r="G220" s="131">
        <f>'Obra Civil'!D227</f>
        <v>1</v>
      </c>
      <c r="H220" s="132">
        <v>0</v>
      </c>
      <c r="I220" s="132">
        <v>0</v>
      </c>
      <c r="J220" s="132">
        <f t="shared" si="32"/>
        <v>25.12</v>
      </c>
      <c r="K220" s="132">
        <f t="shared" si="33"/>
        <v>0</v>
      </c>
      <c r="L220" s="133"/>
    </row>
    <row r="221" spans="1:12">
      <c r="A221" s="128" t="str">
        <f>'Obra Civil'!A228</f>
        <v>14.3.2.9</v>
      </c>
      <c r="B221" s="271" t="str">
        <f>'Obra Civil'!B228</f>
        <v>Calha de piso em PVC DN 130, com grelha (solários)</v>
      </c>
      <c r="C221" s="272"/>
      <c r="D221" s="273"/>
      <c r="E221" s="129" t="str">
        <f>'Obra Civil'!C228</f>
        <v>m</v>
      </c>
      <c r="F221" s="130">
        <f>'Obra Civil'!G228</f>
        <v>8.15</v>
      </c>
      <c r="G221" s="131">
        <f>'Obra Civil'!D228</f>
        <v>13</v>
      </c>
      <c r="H221" s="132">
        <v>0</v>
      </c>
      <c r="I221" s="132">
        <v>0</v>
      </c>
      <c r="J221" s="132">
        <f t="shared" si="32"/>
        <v>105.95</v>
      </c>
      <c r="K221" s="132">
        <f t="shared" si="33"/>
        <v>0</v>
      </c>
      <c r="L221" s="133"/>
    </row>
    <row r="222" spans="1:12">
      <c r="A222" s="143" t="str">
        <f>'Obra Civil'!A230</f>
        <v>15.0</v>
      </c>
      <c r="B222" s="268" t="str">
        <f>'Obra Civil'!B230</f>
        <v xml:space="preserve">INSTALAÇÃO SANITÁRIA </v>
      </c>
      <c r="C222" s="269"/>
      <c r="D222" s="270"/>
      <c r="E222" s="146"/>
      <c r="F222" s="147">
        <f>'Obra Civil'!G230</f>
        <v>0</v>
      </c>
      <c r="G222" s="148">
        <f>'Obra Civil'!D230</f>
        <v>0</v>
      </c>
      <c r="H222" s="149">
        <v>0</v>
      </c>
      <c r="I222" s="149">
        <v>0</v>
      </c>
      <c r="J222" s="149">
        <f t="shared" si="32"/>
        <v>0</v>
      </c>
      <c r="K222" s="149">
        <f t="shared" si="33"/>
        <v>0</v>
      </c>
      <c r="L222" s="150"/>
    </row>
    <row r="223" spans="1:12">
      <c r="A223" s="128" t="str">
        <f>'Obra Civil'!A231</f>
        <v>15.1</v>
      </c>
      <c r="B223" s="271" t="str">
        <f>'Obra Civil'!B231</f>
        <v xml:space="preserve">Adaptador p/ Saída de Vaso Sanitário Série Normal 100mm </v>
      </c>
      <c r="C223" s="272"/>
      <c r="D223" s="273"/>
      <c r="E223" s="129" t="str">
        <f>'Obra Civil'!C231</f>
        <v>un</v>
      </c>
      <c r="F223" s="130">
        <f>'Obra Civil'!G231</f>
        <v>1.89</v>
      </c>
      <c r="G223" s="131">
        <f>'Obra Civil'!D231</f>
        <v>15</v>
      </c>
      <c r="H223" s="132">
        <v>0</v>
      </c>
      <c r="I223" s="132">
        <v>0</v>
      </c>
      <c r="J223" s="132">
        <f t="shared" si="32"/>
        <v>28.349999999999998</v>
      </c>
      <c r="K223" s="132">
        <f t="shared" si="33"/>
        <v>0</v>
      </c>
      <c r="L223" s="133"/>
    </row>
    <row r="224" spans="1:12">
      <c r="A224" s="128" t="str">
        <f>'Obra Civil'!A232</f>
        <v>15.2</v>
      </c>
      <c r="B224" s="271" t="str">
        <f>'Obra Civil'!B232</f>
        <v xml:space="preserve">Antiespuma 150mm </v>
      </c>
      <c r="C224" s="272"/>
      <c r="D224" s="273"/>
      <c r="E224" s="129" t="str">
        <f>'Obra Civil'!C232</f>
        <v>un</v>
      </c>
      <c r="F224" s="130">
        <f>'Obra Civil'!G232</f>
        <v>5.95</v>
      </c>
      <c r="G224" s="131">
        <f>'Obra Civil'!D232</f>
        <v>1</v>
      </c>
      <c r="H224" s="132">
        <v>0</v>
      </c>
      <c r="I224" s="132">
        <v>0</v>
      </c>
      <c r="J224" s="132">
        <f t="shared" si="32"/>
        <v>5.95</v>
      </c>
      <c r="K224" s="132">
        <f t="shared" si="33"/>
        <v>0</v>
      </c>
      <c r="L224" s="133"/>
    </row>
    <row r="225" spans="1:12">
      <c r="A225" s="128" t="str">
        <f>'Obra Civil'!A233</f>
        <v>15.3</v>
      </c>
      <c r="B225" s="271" t="str">
        <f>'Obra Civil'!B233</f>
        <v xml:space="preserve">Caixa Sifonada Girafácil Montada com Grelha e Porta Grelha 100x140x50 - Redonda </v>
      </c>
      <c r="C225" s="272"/>
      <c r="D225" s="273"/>
      <c r="E225" s="129" t="str">
        <f>'Obra Civil'!C233</f>
        <v>un</v>
      </c>
      <c r="F225" s="130">
        <f>'Obra Civil'!G233</f>
        <v>18.420000000000002</v>
      </c>
      <c r="G225" s="131">
        <f>'Obra Civil'!D233</f>
        <v>6</v>
      </c>
      <c r="H225" s="132">
        <v>0</v>
      </c>
      <c r="I225" s="132">
        <v>0</v>
      </c>
      <c r="J225" s="132">
        <f t="shared" si="32"/>
        <v>110.52000000000001</v>
      </c>
      <c r="K225" s="132">
        <f t="shared" si="33"/>
        <v>0</v>
      </c>
      <c r="L225" s="133"/>
    </row>
    <row r="226" spans="1:12">
      <c r="A226" s="128" t="str">
        <f>'Obra Civil'!A234</f>
        <v>15.4</v>
      </c>
      <c r="B226" s="271" t="str">
        <f>'Obra Civil'!B234</f>
        <v xml:space="preserve">Caixa Sifonada Montada com Grelha e Porta Grelha 150 x 150 x 50 - Redonda </v>
      </c>
      <c r="C226" s="272"/>
      <c r="D226" s="273"/>
      <c r="E226" s="129" t="str">
        <f>'Obra Civil'!C234</f>
        <v>un</v>
      </c>
      <c r="F226" s="130">
        <f>'Obra Civil'!G234</f>
        <v>20.07</v>
      </c>
      <c r="G226" s="131">
        <f>'Obra Civil'!D234</f>
        <v>1</v>
      </c>
      <c r="H226" s="132">
        <v>0</v>
      </c>
      <c r="I226" s="132">
        <v>0</v>
      </c>
      <c r="J226" s="132">
        <f t="shared" si="32"/>
        <v>20.07</v>
      </c>
      <c r="K226" s="132">
        <f t="shared" si="33"/>
        <v>0</v>
      </c>
      <c r="L226" s="133"/>
    </row>
    <row r="227" spans="1:12">
      <c r="A227" s="128" t="str">
        <f>'Obra Civil'!A235</f>
        <v>15.5</v>
      </c>
      <c r="B227" s="271" t="str">
        <f>'Obra Civil'!B235</f>
        <v xml:space="preserve">Cap Série Normal 50mm </v>
      </c>
      <c r="C227" s="272"/>
      <c r="D227" s="273"/>
      <c r="E227" s="129" t="str">
        <f>'Obra Civil'!C235</f>
        <v>un</v>
      </c>
      <c r="F227" s="130">
        <f>'Obra Civil'!G235</f>
        <v>1.1499999999999999</v>
      </c>
      <c r="G227" s="131">
        <f>'Obra Civil'!D235</f>
        <v>1</v>
      </c>
      <c r="H227" s="132">
        <v>0</v>
      </c>
      <c r="I227" s="132">
        <v>0</v>
      </c>
      <c r="J227" s="132">
        <f t="shared" si="32"/>
        <v>1.1499999999999999</v>
      </c>
      <c r="K227" s="132">
        <f t="shared" si="33"/>
        <v>0</v>
      </c>
      <c r="L227" s="133"/>
    </row>
    <row r="228" spans="1:12">
      <c r="A228" s="128" t="str">
        <f>'Obra Civil'!A236</f>
        <v>15.6</v>
      </c>
      <c r="B228" s="271" t="str">
        <f>'Obra Civil'!B236</f>
        <v>Caixa Sifonada 100x100x50mm</v>
      </c>
      <c r="C228" s="272"/>
      <c r="D228" s="273"/>
      <c r="E228" s="129" t="str">
        <f>'Obra Civil'!C236</f>
        <v>un</v>
      </c>
      <c r="F228" s="130">
        <f>'Obra Civil'!G236</f>
        <v>10.78</v>
      </c>
      <c r="G228" s="131">
        <f>'Obra Civil'!D236</f>
        <v>3</v>
      </c>
      <c r="H228" s="132">
        <v>0</v>
      </c>
      <c r="I228" s="132">
        <v>0</v>
      </c>
      <c r="J228" s="132">
        <f t="shared" si="32"/>
        <v>32.339999999999996</v>
      </c>
      <c r="K228" s="132">
        <f t="shared" si="33"/>
        <v>0</v>
      </c>
      <c r="L228" s="133"/>
    </row>
    <row r="229" spans="1:12">
      <c r="A229" s="128" t="str">
        <f>'Obra Civil'!A237</f>
        <v>15.7</v>
      </c>
      <c r="B229" s="271" t="str">
        <f>'Obra Civil'!B237</f>
        <v xml:space="preserve">Caixa Sifonada 150x185x75mm </v>
      </c>
      <c r="C229" s="272"/>
      <c r="D229" s="273"/>
      <c r="E229" s="129" t="str">
        <f>'Obra Civil'!C237</f>
        <v>un</v>
      </c>
      <c r="F229" s="130">
        <f>'Obra Civil'!G237</f>
        <v>24.97</v>
      </c>
      <c r="G229" s="131">
        <f>'Obra Civil'!D237</f>
        <v>1</v>
      </c>
      <c r="H229" s="132">
        <v>0</v>
      </c>
      <c r="I229" s="132">
        <v>0</v>
      </c>
      <c r="J229" s="132">
        <f t="shared" si="32"/>
        <v>24.97</v>
      </c>
      <c r="K229" s="132">
        <f t="shared" si="33"/>
        <v>0</v>
      </c>
      <c r="L229" s="133"/>
    </row>
    <row r="230" spans="1:12">
      <c r="A230" s="128" t="str">
        <f>'Obra Civil'!A238</f>
        <v>15.8</v>
      </c>
      <c r="B230" s="271" t="str">
        <f>'Obra Civil'!B238</f>
        <v>Caixa Sifonada Girafácil 100x140x50mm</v>
      </c>
      <c r="C230" s="272"/>
      <c r="D230" s="273"/>
      <c r="E230" s="129" t="str">
        <f>'Obra Civil'!C238</f>
        <v>un</v>
      </c>
      <c r="F230" s="130">
        <f>'Obra Civil'!G238</f>
        <v>18.420000000000002</v>
      </c>
      <c r="G230" s="131">
        <f>'Obra Civil'!D238</f>
        <v>5</v>
      </c>
      <c r="H230" s="132">
        <v>0</v>
      </c>
      <c r="I230" s="132">
        <v>0</v>
      </c>
      <c r="J230" s="132">
        <f t="shared" si="32"/>
        <v>92.100000000000009</v>
      </c>
      <c r="K230" s="132">
        <f t="shared" si="33"/>
        <v>0</v>
      </c>
      <c r="L230" s="133"/>
    </row>
    <row r="231" spans="1:12">
      <c r="A231" s="128" t="str">
        <f>'Obra Civil'!A239</f>
        <v>15.9</v>
      </c>
      <c r="B231" s="271" t="str">
        <f>'Obra Civil'!B239</f>
        <v>Ralo Sifonado Cônico Branco 100x40mm</v>
      </c>
      <c r="C231" s="272"/>
      <c r="D231" s="273"/>
      <c r="E231" s="129" t="str">
        <f>'Obra Civil'!C239</f>
        <v>un</v>
      </c>
      <c r="F231" s="130">
        <f>'Obra Civil'!G239</f>
        <v>6.26</v>
      </c>
      <c r="G231" s="131">
        <f>'Obra Civil'!D239</f>
        <v>5</v>
      </c>
      <c r="H231" s="132">
        <v>0</v>
      </c>
      <c r="I231" s="132">
        <v>0</v>
      </c>
      <c r="J231" s="132">
        <f t="shared" si="32"/>
        <v>31.299999999999997</v>
      </c>
      <c r="K231" s="132">
        <f t="shared" si="33"/>
        <v>0</v>
      </c>
      <c r="L231" s="133"/>
    </row>
    <row r="232" spans="1:12">
      <c r="A232" s="128" t="str">
        <f>'Obra Civil'!A240</f>
        <v>15.10</v>
      </c>
      <c r="B232" s="271" t="str">
        <f>'Obra Civil'!B240</f>
        <v>Porta Grelha Redondo Branco 100mm</v>
      </c>
      <c r="C232" s="272"/>
      <c r="D232" s="273"/>
      <c r="E232" s="129" t="str">
        <f>'Obra Civil'!C240</f>
        <v>un</v>
      </c>
      <c r="F232" s="130">
        <f>'Obra Civil'!G240</f>
        <v>1.95</v>
      </c>
      <c r="G232" s="131">
        <f>'Obra Civil'!D240</f>
        <v>7</v>
      </c>
      <c r="H232" s="132">
        <v>0</v>
      </c>
      <c r="I232" s="132">
        <v>0</v>
      </c>
      <c r="J232" s="132">
        <f t="shared" si="32"/>
        <v>13.65</v>
      </c>
      <c r="K232" s="132">
        <f t="shared" si="33"/>
        <v>0</v>
      </c>
      <c r="L232" s="133"/>
    </row>
    <row r="233" spans="1:12">
      <c r="A233" s="128" t="str">
        <f>'Obra Civil'!A241</f>
        <v>15.11</v>
      </c>
      <c r="B233" s="271" t="str">
        <f>'Obra Civil'!B241</f>
        <v>Terminal de Ventilação Série Normal 50mm</v>
      </c>
      <c r="C233" s="272"/>
      <c r="D233" s="273"/>
      <c r="E233" s="129" t="str">
        <f>'Obra Civil'!C241</f>
        <v>un</v>
      </c>
      <c r="F233" s="130">
        <f>'Obra Civil'!G241</f>
        <v>1.87</v>
      </c>
      <c r="G233" s="131">
        <f>'Obra Civil'!D241</f>
        <v>9</v>
      </c>
      <c r="H233" s="132">
        <v>0</v>
      </c>
      <c r="I233" s="132">
        <v>0</v>
      </c>
      <c r="J233" s="132">
        <f t="shared" si="32"/>
        <v>16.830000000000002</v>
      </c>
      <c r="K233" s="132">
        <f t="shared" si="33"/>
        <v>0</v>
      </c>
      <c r="L233" s="133"/>
    </row>
    <row r="234" spans="1:12">
      <c r="A234" s="128" t="str">
        <f>'Obra Civil'!A242</f>
        <v>15.12</v>
      </c>
      <c r="B234" s="271" t="str">
        <f>'Obra Civil'!B242</f>
        <v>Terminal de Ventilação Série Normal 75mm</v>
      </c>
      <c r="C234" s="272"/>
      <c r="D234" s="273"/>
      <c r="E234" s="129" t="str">
        <f>'Obra Civil'!C242</f>
        <v>un</v>
      </c>
      <c r="F234" s="130">
        <f>'Obra Civil'!G242</f>
        <v>1.96</v>
      </c>
      <c r="G234" s="131">
        <f>'Obra Civil'!D242</f>
        <v>1</v>
      </c>
      <c r="H234" s="132">
        <v>0</v>
      </c>
      <c r="I234" s="132">
        <v>0</v>
      </c>
      <c r="J234" s="132">
        <f t="shared" si="32"/>
        <v>1.96</v>
      </c>
      <c r="K234" s="132">
        <f t="shared" si="33"/>
        <v>0</v>
      </c>
      <c r="L234" s="133"/>
    </row>
    <row r="235" spans="1:12">
      <c r="A235" s="128" t="str">
        <f>'Obra Civil'!A243</f>
        <v>15.13</v>
      </c>
      <c r="B235" s="271" t="str">
        <f>'Obra Civil'!B243</f>
        <v>Tubo de PVC Série Normal 100mm, fornec. e instalação, inclusive conexões</v>
      </c>
      <c r="C235" s="272"/>
      <c r="D235" s="273"/>
      <c r="E235" s="129" t="str">
        <f>'Obra Civil'!C243</f>
        <v>m</v>
      </c>
      <c r="F235" s="130">
        <f>'Obra Civil'!G243</f>
        <v>8.19</v>
      </c>
      <c r="G235" s="131">
        <f>'Obra Civil'!D243</f>
        <v>43.12</v>
      </c>
      <c r="H235" s="132">
        <v>0</v>
      </c>
      <c r="I235" s="132">
        <v>0</v>
      </c>
      <c r="J235" s="132">
        <f t="shared" si="32"/>
        <v>353.15279999999996</v>
      </c>
      <c r="K235" s="132">
        <f t="shared" si="33"/>
        <v>0</v>
      </c>
      <c r="L235" s="133"/>
    </row>
    <row r="236" spans="1:12">
      <c r="A236" s="128" t="str">
        <f>'Obra Civil'!A244</f>
        <v>15.14</v>
      </c>
      <c r="B236" s="271" t="str">
        <f>'Obra Civil'!B244</f>
        <v>Tubo de PVC Série Normal 40mm, fornec. e instalação, inclusive conexões</v>
      </c>
      <c r="C236" s="272"/>
      <c r="D236" s="273"/>
      <c r="E236" s="129" t="str">
        <f>'Obra Civil'!C244</f>
        <v>m</v>
      </c>
      <c r="F236" s="130">
        <f>'Obra Civil'!G244</f>
        <v>2.82</v>
      </c>
      <c r="G236" s="131">
        <f>'Obra Civil'!D244</f>
        <v>43.17</v>
      </c>
      <c r="H236" s="132">
        <v>0</v>
      </c>
      <c r="I236" s="132">
        <v>0</v>
      </c>
      <c r="J236" s="132">
        <f t="shared" si="32"/>
        <v>121.7394</v>
      </c>
      <c r="K236" s="132">
        <f t="shared" si="33"/>
        <v>0</v>
      </c>
      <c r="L236" s="133"/>
    </row>
    <row r="237" spans="1:12">
      <c r="A237" s="128" t="str">
        <f>'Obra Civil'!A245</f>
        <v>15.15</v>
      </c>
      <c r="B237" s="271" t="str">
        <f>'Obra Civil'!B245</f>
        <v>Tubo de PVC Série Normal 50mm , fornec. e instalação, inclusive conexões</v>
      </c>
      <c r="C237" s="272"/>
      <c r="D237" s="273"/>
      <c r="E237" s="129" t="str">
        <f>'Obra Civil'!C245</f>
        <v>m</v>
      </c>
      <c r="F237" s="130">
        <f>'Obra Civil'!G245</f>
        <v>5.34</v>
      </c>
      <c r="G237" s="131">
        <f>'Obra Civil'!D245</f>
        <v>72.069999999999993</v>
      </c>
      <c r="H237" s="132">
        <v>0</v>
      </c>
      <c r="I237" s="132">
        <v>0</v>
      </c>
      <c r="J237" s="132">
        <f t="shared" si="32"/>
        <v>384.85379999999998</v>
      </c>
      <c r="K237" s="132">
        <f t="shared" si="33"/>
        <v>0</v>
      </c>
      <c r="L237" s="133"/>
    </row>
    <row r="238" spans="1:12">
      <c r="A238" s="128" t="str">
        <f>'Obra Civil'!A246</f>
        <v>15.16</v>
      </c>
      <c r="B238" s="271" t="str">
        <f>'Obra Civil'!B246</f>
        <v>Tubo de PVC Série Normal 75mm , fornec. e instalação, inclusive conexões</v>
      </c>
      <c r="C238" s="272"/>
      <c r="D238" s="273"/>
      <c r="E238" s="129" t="str">
        <f>'Obra Civil'!C246</f>
        <v>m</v>
      </c>
      <c r="F238" s="130">
        <f>'Obra Civil'!G246</f>
        <v>6.76</v>
      </c>
      <c r="G238" s="131">
        <f>'Obra Civil'!D246</f>
        <v>7</v>
      </c>
      <c r="H238" s="132">
        <v>0</v>
      </c>
      <c r="I238" s="132">
        <v>0</v>
      </c>
      <c r="J238" s="132">
        <f t="shared" si="32"/>
        <v>47.32</v>
      </c>
      <c r="K238" s="132">
        <f t="shared" si="33"/>
        <v>0</v>
      </c>
      <c r="L238" s="133"/>
    </row>
    <row r="239" spans="1:12">
      <c r="A239" s="128" t="str">
        <f>'Obra Civil'!A247</f>
        <v>15.17</v>
      </c>
      <c r="B239" s="271" t="str">
        <f>'Obra Civil'!B247</f>
        <v>Tubo de PVC Série Reforçada 150mm, fornec. e instalação, inclusive conexões</v>
      </c>
      <c r="C239" s="272"/>
      <c r="D239" s="273"/>
      <c r="E239" s="129" t="str">
        <f>'Obra Civil'!C247</f>
        <v>m</v>
      </c>
      <c r="F239" s="130">
        <f>'Obra Civil'!G247</f>
        <v>19.87</v>
      </c>
      <c r="G239" s="131">
        <f>'Obra Civil'!D247</f>
        <v>82.48</v>
      </c>
      <c r="H239" s="132">
        <v>0</v>
      </c>
      <c r="I239" s="132">
        <v>0</v>
      </c>
      <c r="J239" s="132">
        <f t="shared" si="32"/>
        <v>1638.8776000000003</v>
      </c>
      <c r="K239" s="132">
        <f t="shared" si="33"/>
        <v>0</v>
      </c>
      <c r="L239" s="133"/>
    </row>
    <row r="240" spans="1:12">
      <c r="A240" s="128" t="str">
        <f>'Obra Civil'!A248</f>
        <v>15.18</v>
      </c>
      <c r="B240" s="271" t="str">
        <f>'Obra Civil'!B248</f>
        <v>Tubo de PVC Série Reforçada 40mm, fornec. e instalação, inclusive conexões</v>
      </c>
      <c r="C240" s="272"/>
      <c r="D240" s="273"/>
      <c r="E240" s="129" t="str">
        <f>'Obra Civil'!C248</f>
        <v>m</v>
      </c>
      <c r="F240" s="130">
        <f>'Obra Civil'!G248</f>
        <v>3.68</v>
      </c>
      <c r="G240" s="131">
        <f>'Obra Civil'!D248</f>
        <v>1.72</v>
      </c>
      <c r="H240" s="132">
        <v>0</v>
      </c>
      <c r="I240" s="132">
        <v>0</v>
      </c>
      <c r="J240" s="132">
        <f t="shared" si="32"/>
        <v>6.3296000000000001</v>
      </c>
      <c r="K240" s="132">
        <f t="shared" si="33"/>
        <v>0</v>
      </c>
      <c r="L240" s="133"/>
    </row>
    <row r="241" spans="1:12">
      <c r="A241" s="128" t="str">
        <f>'Obra Civil'!A249</f>
        <v>15.19</v>
      </c>
      <c r="B241" s="271" t="str">
        <f>'Obra Civil'!B249</f>
        <v>Tubo de PVC Série Reforçada 50mm, fornec. e instalação, inclusive conexões</v>
      </c>
      <c r="C241" s="272"/>
      <c r="D241" s="273"/>
      <c r="E241" s="129" t="str">
        <f>'Obra Civil'!C249</f>
        <v>m</v>
      </c>
      <c r="F241" s="130">
        <f>'Obra Civil'!G249</f>
        <v>6.96</v>
      </c>
      <c r="G241" s="131">
        <f>'Obra Civil'!D249</f>
        <v>24.84</v>
      </c>
      <c r="H241" s="132">
        <v>0</v>
      </c>
      <c r="I241" s="132">
        <v>0</v>
      </c>
      <c r="J241" s="132">
        <f t="shared" si="32"/>
        <v>172.88640000000001</v>
      </c>
      <c r="K241" s="132">
        <f t="shared" si="33"/>
        <v>0</v>
      </c>
      <c r="L241" s="133"/>
    </row>
    <row r="242" spans="1:12">
      <c r="A242" s="128" t="str">
        <f>'Obra Civil'!A250</f>
        <v>15.20</v>
      </c>
      <c r="B242" s="271" t="str">
        <f>'Obra Civil'!B250</f>
        <v xml:space="preserve">Tubo de PVC Série Reforçada 75mm, fornec. e instalação, inclusive conexões </v>
      </c>
      <c r="C242" s="272"/>
      <c r="D242" s="273"/>
      <c r="E242" s="129" t="str">
        <f>'Obra Civil'!C250</f>
        <v>m</v>
      </c>
      <c r="F242" s="130">
        <f>'Obra Civil'!G250</f>
        <v>8.82</v>
      </c>
      <c r="G242" s="131">
        <f>'Obra Civil'!D250</f>
        <v>9.57</v>
      </c>
      <c r="H242" s="132">
        <v>0</v>
      </c>
      <c r="I242" s="132">
        <v>0</v>
      </c>
      <c r="J242" s="132">
        <f t="shared" si="32"/>
        <v>84.40740000000001</v>
      </c>
      <c r="K242" s="132">
        <f t="shared" si="33"/>
        <v>0</v>
      </c>
      <c r="L242" s="133"/>
    </row>
    <row r="243" spans="1:12" ht="14.25" customHeight="1">
      <c r="A243" s="128" t="str">
        <f>'Obra Civil'!A251</f>
        <v>15.21</v>
      </c>
      <c r="B243" s="271" t="str">
        <f>'Obra Civil'!B251</f>
        <v>Caixa de inspeção em alvenaria de tijolo medindo 900x900x600mm , com tampão em ferro fundido</v>
      </c>
      <c r="C243" s="272"/>
      <c r="D243" s="273"/>
      <c r="E243" s="129" t="str">
        <f>'Obra Civil'!C251</f>
        <v>un</v>
      </c>
      <c r="F243" s="130">
        <f>'Obra Civil'!G251</f>
        <v>356</v>
      </c>
      <c r="G243" s="131">
        <f>'Obra Civil'!D251</f>
        <v>9</v>
      </c>
      <c r="H243" s="132">
        <v>0</v>
      </c>
      <c r="I243" s="132">
        <v>0</v>
      </c>
      <c r="J243" s="132">
        <f t="shared" si="32"/>
        <v>3204</v>
      </c>
      <c r="K243" s="132">
        <f t="shared" si="33"/>
        <v>0</v>
      </c>
      <c r="L243" s="133"/>
    </row>
    <row r="244" spans="1:12" ht="21" customHeight="1">
      <c r="A244" s="128" t="str">
        <f>'Obra Civil'!A252</f>
        <v>15.22</v>
      </c>
      <c r="B244" s="294" t="str">
        <f>'Obra Civil'!B252</f>
        <v>Caixa de gordura Especial, em alvenaria de tijolo, medindo 1100x1100x1200mm, com tampão em ferro fundido</v>
      </c>
      <c r="C244" s="295"/>
      <c r="D244" s="296"/>
      <c r="E244" s="129" t="str">
        <f>'Obra Civil'!C252</f>
        <v>un</v>
      </c>
      <c r="F244" s="130">
        <f>'Obra Civil'!G252</f>
        <v>453.26</v>
      </c>
      <c r="G244" s="131">
        <f>'Obra Civil'!D252</f>
        <v>1</v>
      </c>
      <c r="H244" s="132">
        <v>0</v>
      </c>
      <c r="I244" s="132">
        <v>0</v>
      </c>
      <c r="J244" s="132">
        <f t="shared" si="32"/>
        <v>453.26</v>
      </c>
      <c r="K244" s="132">
        <f t="shared" si="33"/>
        <v>0</v>
      </c>
      <c r="L244" s="133"/>
    </row>
    <row r="245" spans="1:12" ht="13.5" customHeight="1">
      <c r="A245" s="128" t="str">
        <f>'Obra Civil'!A253</f>
        <v>15.23</v>
      </c>
      <c r="B245" s="271" t="str">
        <f>'Obra Civil'!B253</f>
        <v>Tampa de ferro fundido 1100x1100 cm, tipo leve, para caixas de gordura dupla e especial</v>
      </c>
      <c r="C245" s="272"/>
      <c r="D245" s="273"/>
      <c r="E245" s="129" t="str">
        <f>'Obra Civil'!C253</f>
        <v>un</v>
      </c>
      <c r="F245" s="130">
        <f>'Obra Civil'!G253</f>
        <v>194.24</v>
      </c>
      <c r="G245" s="131">
        <f>'Obra Civil'!D253</f>
        <v>1</v>
      </c>
      <c r="H245" s="132">
        <v>0</v>
      </c>
      <c r="I245" s="132">
        <v>0</v>
      </c>
      <c r="J245" s="132">
        <f t="shared" si="32"/>
        <v>194.24</v>
      </c>
      <c r="K245" s="132">
        <f t="shared" si="33"/>
        <v>0</v>
      </c>
      <c r="L245" s="133"/>
    </row>
    <row r="246" spans="1:12" ht="16.5" customHeight="1">
      <c r="A246" s="128" t="str">
        <f>'Obra Civil'!A254</f>
        <v>15.24</v>
      </c>
      <c r="B246" s="271" t="str">
        <f>'Obra Civil'!B254</f>
        <v>Poço de visita em alvenaria de tijolo medido 1400x1400x1640mm, com tampão em ferro fundido</v>
      </c>
      <c r="C246" s="272"/>
      <c r="D246" s="273"/>
      <c r="E246" s="129" t="str">
        <f>'Obra Civil'!C254</f>
        <v>un</v>
      </c>
      <c r="F246" s="130">
        <f>'Obra Civil'!G254</f>
        <v>485.32</v>
      </c>
      <c r="G246" s="131">
        <f>'Obra Civil'!D254</f>
        <v>1</v>
      </c>
      <c r="H246" s="132">
        <v>0</v>
      </c>
      <c r="I246" s="132">
        <v>0</v>
      </c>
      <c r="J246" s="132">
        <f t="shared" si="32"/>
        <v>485.32</v>
      </c>
      <c r="K246" s="132">
        <f t="shared" si="33"/>
        <v>0</v>
      </c>
      <c r="L246" s="133"/>
    </row>
    <row r="247" spans="1:12" ht="22.5" customHeight="1">
      <c r="A247" s="128" t="str">
        <f>'Obra Civil'!A255</f>
        <v>15.25</v>
      </c>
      <c r="B247" s="294" t="str">
        <f>'Obra Civil'!B255</f>
        <v>Conjunto moto bomba centrifuga CV 3/4, vazão de 5,0 m3/h e Hman = 15mca - Modelo Thebe TH-16 ou equivalente</v>
      </c>
      <c r="C247" s="295"/>
      <c r="D247" s="296"/>
      <c r="E247" s="129" t="str">
        <f>'Obra Civil'!C255</f>
        <v>un</v>
      </c>
      <c r="F247" s="130">
        <f>'Obra Civil'!G255</f>
        <v>201.65</v>
      </c>
      <c r="G247" s="131">
        <f>'Obra Civil'!D255</f>
        <v>2</v>
      </c>
      <c r="H247" s="132">
        <v>0</v>
      </c>
      <c r="I247" s="132">
        <v>0</v>
      </c>
      <c r="J247" s="132">
        <f t="shared" si="32"/>
        <v>403.3</v>
      </c>
      <c r="K247" s="132">
        <f t="shared" si="33"/>
        <v>0</v>
      </c>
      <c r="L247" s="133"/>
    </row>
    <row r="248" spans="1:12">
      <c r="A248" s="143" t="str">
        <f>'Obra Civil'!A257</f>
        <v>16.0</v>
      </c>
      <c r="B248" s="268" t="str">
        <f>'Obra Civil'!B257</f>
        <v xml:space="preserve">LOUÇAS E METAIS </v>
      </c>
      <c r="C248" s="269"/>
      <c r="D248" s="270"/>
      <c r="E248" s="146"/>
      <c r="F248" s="147"/>
      <c r="G248" s="148"/>
      <c r="H248" s="149"/>
      <c r="I248" s="149"/>
      <c r="J248" s="149"/>
      <c r="K248" s="149"/>
      <c r="L248" s="150"/>
    </row>
    <row r="249" spans="1:12">
      <c r="A249" s="128" t="str">
        <f>'Obra Civil'!A258</f>
        <v>16.1</v>
      </c>
      <c r="B249" s="271" t="str">
        <f>'Obra Civil'!B258</f>
        <v>SANIT. PNE - ( Portadores de Necessidades Especiais )</v>
      </c>
      <c r="C249" s="272"/>
      <c r="D249" s="273"/>
      <c r="E249" s="129"/>
      <c r="F249" s="130"/>
      <c r="G249" s="131"/>
      <c r="H249" s="132"/>
      <c r="I249" s="132"/>
      <c r="J249" s="132"/>
      <c r="K249" s="132"/>
      <c r="L249" s="133"/>
    </row>
    <row r="250" spans="1:12" ht="24" customHeight="1">
      <c r="A250" s="128" t="str">
        <f>'Obra Civil'!A259</f>
        <v>16.1.1</v>
      </c>
      <c r="B250" s="294" t="str">
        <f>'Obra Civil'!B259</f>
        <v>Lavatório louça branca, sem coluna, torneira metálica cromada simples, (válvula, sifao e engate flexível cromados)</v>
      </c>
      <c r="C250" s="295"/>
      <c r="D250" s="296"/>
      <c r="E250" s="129" t="str">
        <f>'Obra Civil'!C259</f>
        <v>un</v>
      </c>
      <c r="F250" s="130">
        <f>'Obra Civil'!G259</f>
        <v>132.68</v>
      </c>
      <c r="G250" s="131">
        <f>'Obra Civil'!D259</f>
        <v>2</v>
      </c>
      <c r="H250" s="132">
        <v>0</v>
      </c>
      <c r="I250" s="132">
        <v>0</v>
      </c>
      <c r="J250" s="132">
        <f t="shared" ref="J250:J255" si="34">F250*G250</f>
        <v>265.36</v>
      </c>
      <c r="K250" s="132">
        <f t="shared" ref="K250:K255" si="35">H250*F250</f>
        <v>0</v>
      </c>
      <c r="L250" s="133"/>
    </row>
    <row r="251" spans="1:12">
      <c r="A251" s="128" t="str">
        <f>'Obra Civil'!A260</f>
        <v>16.1.2</v>
      </c>
      <c r="B251" s="271" t="str">
        <f>'Obra Civil'!B260</f>
        <v>Porta sabonete liquido fornecimento</v>
      </c>
      <c r="C251" s="272"/>
      <c r="D251" s="273"/>
      <c r="E251" s="129" t="str">
        <f>'Obra Civil'!C260</f>
        <v>un</v>
      </c>
      <c r="F251" s="130">
        <f>'Obra Civil'!G260</f>
        <v>12.45</v>
      </c>
      <c r="G251" s="131">
        <f>'Obra Civil'!D260</f>
        <v>2</v>
      </c>
      <c r="H251" s="132">
        <v>0</v>
      </c>
      <c r="I251" s="132">
        <v>0</v>
      </c>
      <c r="J251" s="132">
        <f t="shared" si="34"/>
        <v>24.9</v>
      </c>
      <c r="K251" s="132">
        <f t="shared" si="35"/>
        <v>0</v>
      </c>
      <c r="L251" s="133"/>
    </row>
    <row r="252" spans="1:12" ht="24" customHeight="1">
      <c r="A252" s="128" t="str">
        <f>'Obra Civil'!A261</f>
        <v>16.1.3</v>
      </c>
      <c r="B252" s="294" t="str">
        <f>'Obra Civil'!B261</f>
        <v>Vaso sanitario sifonado, para valvula de descarga, em louca branca, com acessorios, inclusive assento plastico, anel de vedação, tubo pvc ligacao - fornecimento e instalacao</v>
      </c>
      <c r="C252" s="295"/>
      <c r="D252" s="296"/>
      <c r="E252" s="129" t="str">
        <f>'Obra Civil'!C261</f>
        <v>un</v>
      </c>
      <c r="F252" s="130">
        <f>'Obra Civil'!G261</f>
        <v>135.11000000000001</v>
      </c>
      <c r="G252" s="131">
        <f>'Obra Civil'!D261</f>
        <v>2</v>
      </c>
      <c r="H252" s="132">
        <v>0</v>
      </c>
      <c r="I252" s="132">
        <v>0</v>
      </c>
      <c r="J252" s="132">
        <f t="shared" si="34"/>
        <v>270.22000000000003</v>
      </c>
      <c r="K252" s="132">
        <f t="shared" si="35"/>
        <v>0</v>
      </c>
      <c r="L252" s="133"/>
    </row>
    <row r="253" spans="1:12" ht="13.5" customHeight="1">
      <c r="A253" s="128" t="str">
        <f>'Obra Civil'!A262</f>
        <v>16.1.4</v>
      </c>
      <c r="B253" s="271" t="str">
        <f>'Obra Civil'!B262</f>
        <v>Torneira cromada 3/4" para jardim ou tanque, padrao alto</v>
      </c>
      <c r="C253" s="272"/>
      <c r="D253" s="273"/>
      <c r="E253" s="129" t="str">
        <f>'Obra Civil'!C262</f>
        <v>un</v>
      </c>
      <c r="F253" s="130">
        <f>'Obra Civil'!G262</f>
        <v>18.559999999999999</v>
      </c>
      <c r="G253" s="131">
        <f>'Obra Civil'!D262</f>
        <v>2</v>
      </c>
      <c r="H253" s="132">
        <v>0</v>
      </c>
      <c r="I253" s="132">
        <v>0</v>
      </c>
      <c r="J253" s="132">
        <f t="shared" si="34"/>
        <v>37.119999999999997</v>
      </c>
      <c r="K253" s="132">
        <f t="shared" si="35"/>
        <v>0</v>
      </c>
      <c r="L253" s="133"/>
    </row>
    <row r="254" spans="1:12">
      <c r="A254" s="128" t="str">
        <f>'Obra Civil'!A263</f>
        <v>16.1.5</v>
      </c>
      <c r="B254" s="271" t="str">
        <f>'Obra Civil'!B263</f>
        <v>Instalacao de papeleira - fornecimento e colocacao</v>
      </c>
      <c r="C254" s="272"/>
      <c r="D254" s="273"/>
      <c r="E254" s="129" t="str">
        <f>'Obra Civil'!C263</f>
        <v>un</v>
      </c>
      <c r="F254" s="130">
        <f>'Obra Civil'!G263</f>
        <v>13.12</v>
      </c>
      <c r="G254" s="131">
        <f>'Obra Civil'!D263</f>
        <v>2</v>
      </c>
      <c r="H254" s="132">
        <v>0</v>
      </c>
      <c r="I254" s="132">
        <v>0</v>
      </c>
      <c r="J254" s="132">
        <f t="shared" si="34"/>
        <v>26.24</v>
      </c>
      <c r="K254" s="132">
        <f t="shared" si="35"/>
        <v>0</v>
      </c>
      <c r="L254" s="133"/>
    </row>
    <row r="255" spans="1:12">
      <c r="A255" s="128" t="str">
        <f>'Obra Civil'!A264</f>
        <v>16.1.6</v>
      </c>
      <c r="B255" s="271" t="str">
        <f>'Obra Civil'!B264</f>
        <v xml:space="preserve">Barra de apoio em aluminio anodizado para deficientes físicos </v>
      </c>
      <c r="C255" s="272"/>
      <c r="D255" s="273"/>
      <c r="E255" s="129" t="str">
        <f>'Obra Civil'!C264</f>
        <v>m</v>
      </c>
      <c r="F255" s="130">
        <f>'Obra Civil'!G264</f>
        <v>34.58</v>
      </c>
      <c r="G255" s="131">
        <f>'Obra Civil'!D264</f>
        <v>4</v>
      </c>
      <c r="H255" s="132">
        <v>0</v>
      </c>
      <c r="I255" s="132">
        <v>0</v>
      </c>
      <c r="J255" s="132">
        <f t="shared" si="34"/>
        <v>138.32</v>
      </c>
      <c r="K255" s="132">
        <f t="shared" si="35"/>
        <v>0</v>
      </c>
      <c r="L255" s="133"/>
    </row>
    <row r="256" spans="1:12">
      <c r="A256" s="128" t="str">
        <f>'Obra Civil'!A265</f>
        <v>16.2</v>
      </c>
      <c r="B256" s="271" t="str">
        <f>'Obra Civil'!B265</f>
        <v>SANIT. INFANTIS  (Feminino / Masculino/ Banho I/ Creche II )</v>
      </c>
      <c r="C256" s="272"/>
      <c r="D256" s="273"/>
      <c r="E256" s="129"/>
      <c r="F256" s="130"/>
      <c r="G256" s="131"/>
      <c r="H256" s="132"/>
      <c r="I256" s="132"/>
      <c r="J256" s="132"/>
      <c r="K256" s="132"/>
      <c r="L256" s="133"/>
    </row>
    <row r="257" spans="1:12" ht="14.25" customHeight="1">
      <c r="A257" s="128" t="str">
        <f>'Obra Civil'!A266</f>
        <v>16.2.1</v>
      </c>
      <c r="B257" s="271" t="str">
        <f>'Obra Civil'!B266</f>
        <v>Banheira plástica (cor braca de 20x45x77 cm), com dreno para escoamento de água</v>
      </c>
      <c r="C257" s="272"/>
      <c r="D257" s="273"/>
      <c r="E257" s="129" t="str">
        <f>'Obra Civil'!C266</f>
        <v>un</v>
      </c>
      <c r="F257" s="130">
        <f>'Obra Civil'!G266</f>
        <v>45.71</v>
      </c>
      <c r="G257" s="131">
        <f>'Obra Civil'!D266</f>
        <v>2</v>
      </c>
      <c r="H257" s="132">
        <v>0</v>
      </c>
      <c r="I257" s="132">
        <v>0</v>
      </c>
      <c r="J257" s="132">
        <f t="shared" ref="J257:J263" si="36">F257*G257</f>
        <v>91.42</v>
      </c>
      <c r="K257" s="132">
        <f t="shared" ref="K257:K263" si="37">H257*F257</f>
        <v>0</v>
      </c>
      <c r="L257" s="133"/>
    </row>
    <row r="258" spans="1:12" ht="26.25" customHeight="1">
      <c r="A258" s="128" t="str">
        <f>'Obra Civil'!A267</f>
        <v>16.2.2</v>
      </c>
      <c r="B258" s="294" t="str">
        <f>'Obra Civil'!B267</f>
        <v>Cuba louca branca em bancada inclusive torneira e complementos (válvula, sifao e engate flexível cromados)</v>
      </c>
      <c r="C258" s="295"/>
      <c r="D258" s="296"/>
      <c r="E258" s="129" t="str">
        <f>'Obra Civil'!C267</f>
        <v>un</v>
      </c>
      <c r="F258" s="130">
        <f>'Obra Civil'!G267</f>
        <v>145.65</v>
      </c>
      <c r="G258" s="131">
        <f>'Obra Civil'!D267</f>
        <v>1</v>
      </c>
      <c r="H258" s="132">
        <v>0</v>
      </c>
      <c r="I258" s="132">
        <v>0</v>
      </c>
      <c r="J258" s="132">
        <f t="shared" si="36"/>
        <v>145.65</v>
      </c>
      <c r="K258" s="132">
        <f t="shared" si="37"/>
        <v>0</v>
      </c>
      <c r="L258" s="133"/>
    </row>
    <row r="259" spans="1:12" ht="15" customHeight="1">
      <c r="A259" s="128" t="str">
        <f>'Obra Civil'!A268</f>
        <v>16.2.3</v>
      </c>
      <c r="B259" s="271" t="str">
        <f>'Obra Civil'!B268</f>
        <v>Instalacao de papeleira - fornecimento e colocacao</v>
      </c>
      <c r="C259" s="272"/>
      <c r="D259" s="273"/>
      <c r="E259" s="129" t="str">
        <f>'Obra Civil'!C268</f>
        <v>un</v>
      </c>
      <c r="F259" s="130">
        <f>'Obra Civil'!G268</f>
        <v>13.12</v>
      </c>
      <c r="G259" s="131">
        <f>'Obra Civil'!D268</f>
        <v>9</v>
      </c>
      <c r="H259" s="132">
        <v>0</v>
      </c>
      <c r="I259" s="132">
        <v>0</v>
      </c>
      <c r="J259" s="132">
        <f t="shared" si="36"/>
        <v>118.08</v>
      </c>
      <c r="K259" s="132">
        <f t="shared" si="37"/>
        <v>0</v>
      </c>
      <c r="L259" s="133"/>
    </row>
    <row r="260" spans="1:12">
      <c r="A260" s="128" t="str">
        <f>'Obra Civil'!A269</f>
        <v>16.2.4</v>
      </c>
      <c r="B260" s="271" t="str">
        <f>'Obra Civil'!B269</f>
        <v>Porta sabonete liquido fornecimento e instalação</v>
      </c>
      <c r="C260" s="272"/>
      <c r="D260" s="273"/>
      <c r="E260" s="129" t="str">
        <f>'Obra Civil'!C269</f>
        <v>un</v>
      </c>
      <c r="F260" s="130">
        <f>'Obra Civil'!G269</f>
        <v>12.45</v>
      </c>
      <c r="G260" s="131">
        <f>'Obra Civil'!D269</f>
        <v>11</v>
      </c>
      <c r="H260" s="132">
        <v>0</v>
      </c>
      <c r="I260" s="132">
        <v>0</v>
      </c>
      <c r="J260" s="132">
        <f t="shared" si="36"/>
        <v>136.94999999999999</v>
      </c>
      <c r="K260" s="132">
        <f t="shared" si="37"/>
        <v>0</v>
      </c>
      <c r="L260" s="133"/>
    </row>
    <row r="261" spans="1:12">
      <c r="A261" s="128" t="str">
        <f>'Obra Civil'!A270</f>
        <v>16.2.5</v>
      </c>
      <c r="B261" s="271" t="str">
        <f>'Obra Civil'!B270</f>
        <v>Torneira cromada 3/4" para jardim ou tanque, padrao alto</v>
      </c>
      <c r="C261" s="272"/>
      <c r="D261" s="273"/>
      <c r="E261" s="129" t="str">
        <f>'Obra Civil'!C270</f>
        <v>un</v>
      </c>
      <c r="F261" s="130">
        <f>'Obra Civil'!G270</f>
        <v>18.559999999999999</v>
      </c>
      <c r="G261" s="131">
        <f>'Obra Civil'!D270</f>
        <v>4</v>
      </c>
      <c r="H261" s="132">
        <v>0</v>
      </c>
      <c r="I261" s="132">
        <v>0</v>
      </c>
      <c r="J261" s="132">
        <f t="shared" si="36"/>
        <v>74.239999999999995</v>
      </c>
      <c r="K261" s="132">
        <f t="shared" si="37"/>
        <v>0</v>
      </c>
      <c r="L261" s="133"/>
    </row>
    <row r="262" spans="1:12">
      <c r="A262" s="128" t="str">
        <f>'Obra Civil'!A271</f>
        <v>16.2.6</v>
      </c>
      <c r="B262" s="271" t="str">
        <f>'Obra Civil'!B271</f>
        <v>Torneira cromada longa 3/4" de parede para pia, padrao popular</v>
      </c>
      <c r="C262" s="272"/>
      <c r="D262" s="273"/>
      <c r="E262" s="129" t="str">
        <f>'Obra Civil'!C271</f>
        <v>un</v>
      </c>
      <c r="F262" s="130">
        <f>'Obra Civil'!G271</f>
        <v>16.420000000000002</v>
      </c>
      <c r="G262" s="131">
        <f>'Obra Civil'!D271</f>
        <v>9</v>
      </c>
      <c r="H262" s="132">
        <v>0</v>
      </c>
      <c r="I262" s="132">
        <v>0</v>
      </c>
      <c r="J262" s="132">
        <f t="shared" si="36"/>
        <v>147.78000000000003</v>
      </c>
      <c r="K262" s="132">
        <f t="shared" si="37"/>
        <v>0</v>
      </c>
      <c r="L262" s="133"/>
    </row>
    <row r="263" spans="1:12" ht="24" customHeight="1">
      <c r="A263" s="128" t="str">
        <f>'Obra Civil'!A272</f>
        <v>16.2.7</v>
      </c>
      <c r="B263" s="294" t="str">
        <f>'Obra Civil'!B272</f>
        <v>Vaso sanitario infantil sifonado, para valvula de descarga, em louca branca, com acessorios, inclusive assento plastico, anel de vedação, tubo pvc ligacao - fornecimento e instalacao</v>
      </c>
      <c r="C263" s="295"/>
      <c r="D263" s="296"/>
      <c r="E263" s="129" t="str">
        <f>'Obra Civil'!C272</f>
        <v>un</v>
      </c>
      <c r="F263" s="130">
        <f>'Obra Civil'!G272</f>
        <v>135.11000000000001</v>
      </c>
      <c r="G263" s="131">
        <f>'Obra Civil'!D272</f>
        <v>9</v>
      </c>
      <c r="H263" s="132">
        <v>0</v>
      </c>
      <c r="I263" s="132">
        <v>0</v>
      </c>
      <c r="J263" s="132">
        <f t="shared" si="36"/>
        <v>1215.9900000000002</v>
      </c>
      <c r="K263" s="132">
        <f t="shared" si="37"/>
        <v>0</v>
      </c>
      <c r="L263" s="133"/>
    </row>
    <row r="264" spans="1:12">
      <c r="A264" s="125" t="str">
        <f>'Obra Civil'!A273</f>
        <v>16.3</v>
      </c>
      <c r="B264" s="291" t="str">
        <f>'Obra Civil'!B273</f>
        <v>SANIT. ADULTOS ( Fem. e Masc. Funcionários )</v>
      </c>
      <c r="C264" s="292"/>
      <c r="D264" s="293"/>
      <c r="E264" s="129"/>
      <c r="F264" s="130"/>
      <c r="G264" s="131"/>
      <c r="H264" s="132"/>
      <c r="I264" s="132"/>
      <c r="J264" s="132"/>
      <c r="K264" s="132"/>
      <c r="L264" s="133"/>
    </row>
    <row r="265" spans="1:12">
      <c r="A265" s="128" t="str">
        <f>'Obra Civil'!A274</f>
        <v>16.3.1</v>
      </c>
      <c r="B265" s="271" t="str">
        <f>'Obra Civil'!B274</f>
        <v>Torneira cromada 3/4" para jardim ou tanque, padrao alto</v>
      </c>
      <c r="C265" s="272"/>
      <c r="D265" s="273"/>
      <c r="E265" s="129" t="str">
        <f>'Obra Civil'!C274</f>
        <v>un</v>
      </c>
      <c r="F265" s="130">
        <f>'Obra Civil'!G274</f>
        <v>18.559999999999999</v>
      </c>
      <c r="G265" s="131">
        <f>'Obra Civil'!D274</f>
        <v>2</v>
      </c>
      <c r="H265" s="132">
        <v>0</v>
      </c>
      <c r="I265" s="132">
        <v>0</v>
      </c>
      <c r="J265" s="132">
        <f t="shared" ref="J265:J278" si="38">F265*G265</f>
        <v>37.119999999999997</v>
      </c>
      <c r="K265" s="132">
        <f t="shared" ref="K265:K278" si="39">H265*F265</f>
        <v>0</v>
      </c>
      <c r="L265" s="133"/>
    </row>
    <row r="266" spans="1:12">
      <c r="A266" s="128" t="str">
        <f>'Obra Civil'!A275</f>
        <v>16.3.2</v>
      </c>
      <c r="B266" s="271" t="str">
        <f>'Obra Civil'!B275</f>
        <v>Torneira cromada longa 3/4" de parede para pia, padrao popular</v>
      </c>
      <c r="C266" s="272"/>
      <c r="D266" s="273"/>
      <c r="E266" s="129" t="str">
        <f>'Obra Civil'!C275</f>
        <v>un</v>
      </c>
      <c r="F266" s="130">
        <f>'Obra Civil'!G275</f>
        <v>16.420000000000002</v>
      </c>
      <c r="G266" s="131">
        <f>'Obra Civil'!D275</f>
        <v>5</v>
      </c>
      <c r="H266" s="132">
        <v>0</v>
      </c>
      <c r="I266" s="132">
        <v>0</v>
      </c>
      <c r="J266" s="132">
        <f t="shared" si="38"/>
        <v>82.100000000000009</v>
      </c>
      <c r="K266" s="132">
        <f t="shared" si="39"/>
        <v>0</v>
      </c>
      <c r="L266" s="133"/>
    </row>
    <row r="267" spans="1:12" ht="26.25" customHeight="1">
      <c r="A267" s="128" t="str">
        <f>'Obra Civil'!A276</f>
        <v>16.3.3</v>
      </c>
      <c r="B267" s="294" t="str">
        <f>'Obra Civil'!B276</f>
        <v>Vaso sanitario sifonado, para valvula de descarga, em louca branca, com acessorios, inclusive assento plastico, bolsa de borracha para ligacao, tubo pvc ligacao - fornecimento e instalacao</v>
      </c>
      <c r="C267" s="295"/>
      <c r="D267" s="296"/>
      <c r="E267" s="129" t="str">
        <f>'Obra Civil'!C276</f>
        <v>un</v>
      </c>
      <c r="F267" s="130">
        <f>'Obra Civil'!G276</f>
        <v>135.11000000000001</v>
      </c>
      <c r="G267" s="131">
        <f>'Obra Civil'!D276</f>
        <v>4</v>
      </c>
      <c r="H267" s="132">
        <v>0</v>
      </c>
      <c r="I267" s="132">
        <v>0</v>
      </c>
      <c r="J267" s="132">
        <f t="shared" si="38"/>
        <v>540.44000000000005</v>
      </c>
      <c r="K267" s="132">
        <f t="shared" si="39"/>
        <v>0</v>
      </c>
      <c r="L267" s="133"/>
    </row>
    <row r="268" spans="1:12">
      <c r="A268" s="128" t="str">
        <f>'Obra Civil'!A277</f>
        <v>16.3.4</v>
      </c>
      <c r="B268" s="271" t="str">
        <f>'Obra Civil'!B277</f>
        <v>Instalação de papeleira - fornecimento e colocacao</v>
      </c>
      <c r="C268" s="272"/>
      <c r="D268" s="273"/>
      <c r="E268" s="129" t="str">
        <f>'Obra Civil'!C277</f>
        <v>un</v>
      </c>
      <c r="F268" s="130">
        <f>'Obra Civil'!G277</f>
        <v>13.12</v>
      </c>
      <c r="G268" s="131">
        <f>'Obra Civil'!D277</f>
        <v>4</v>
      </c>
      <c r="H268" s="132">
        <v>0</v>
      </c>
      <c r="I268" s="132">
        <v>0</v>
      </c>
      <c r="J268" s="132">
        <f t="shared" si="38"/>
        <v>52.48</v>
      </c>
      <c r="K268" s="132">
        <f t="shared" si="39"/>
        <v>0</v>
      </c>
      <c r="L268" s="133"/>
    </row>
    <row r="269" spans="1:12">
      <c r="A269" s="128" t="str">
        <f>'Obra Civil'!A278</f>
        <v>16.3.5</v>
      </c>
      <c r="B269" s="271" t="str">
        <f>'Obra Civil'!B278</f>
        <v>Porta sabonete liquido fornecimento e instalação</v>
      </c>
      <c r="C269" s="272"/>
      <c r="D269" s="273"/>
      <c r="E269" s="129" t="str">
        <f>'Obra Civil'!C278</f>
        <v>un</v>
      </c>
      <c r="F269" s="130">
        <f>'Obra Civil'!G278</f>
        <v>12.45</v>
      </c>
      <c r="G269" s="131">
        <f>'Obra Civil'!D278</f>
        <v>3</v>
      </c>
      <c r="H269" s="132">
        <v>0</v>
      </c>
      <c r="I269" s="132">
        <v>0</v>
      </c>
      <c r="J269" s="132">
        <f t="shared" si="38"/>
        <v>37.349999999999994</v>
      </c>
      <c r="K269" s="132">
        <f t="shared" si="39"/>
        <v>0</v>
      </c>
      <c r="L269" s="133"/>
    </row>
    <row r="270" spans="1:12">
      <c r="A270" s="125" t="str">
        <f>'Obra Civil'!A279</f>
        <v>16.4</v>
      </c>
      <c r="B270" s="291" t="str">
        <f>'Obra Civil'!B279</f>
        <v>COZINHA/ LAVANDERIA/ HIGIENIZAÇÃO/ LACTÁRIO</v>
      </c>
      <c r="C270" s="292"/>
      <c r="D270" s="293"/>
      <c r="E270" s="129"/>
      <c r="F270" s="130">
        <f>'Obra Civil'!G279</f>
        <v>0</v>
      </c>
      <c r="G270" s="131">
        <f>'Obra Civil'!D279</f>
        <v>0</v>
      </c>
      <c r="H270" s="132">
        <v>0</v>
      </c>
      <c r="I270" s="132">
        <v>0</v>
      </c>
      <c r="J270" s="132">
        <f t="shared" si="38"/>
        <v>0</v>
      </c>
      <c r="K270" s="132">
        <f t="shared" si="39"/>
        <v>0</v>
      </c>
      <c r="L270" s="133"/>
    </row>
    <row r="271" spans="1:12">
      <c r="A271" s="128" t="str">
        <f>'Obra Civil'!A280</f>
        <v>16.4.1</v>
      </c>
      <c r="B271" s="294" t="str">
        <f>'Obra Civil'!B280</f>
        <v>Cuba aço inoxidável 40,0x34,0x11,5 cm, com sifão em metal cromado 1.1/2x1.1/2", válvula em metal cromado tipo americana 3.1/2"x1.1/2" para pia - fornecimento e instalação</v>
      </c>
      <c r="C271" s="295"/>
      <c r="D271" s="296"/>
      <c r="E271" s="129" t="str">
        <f>'Obra Civil'!C280</f>
        <v>un.</v>
      </c>
      <c r="F271" s="130">
        <f>'Obra Civil'!G280</f>
        <v>77.92</v>
      </c>
      <c r="G271" s="131">
        <f>'Obra Civil'!D280</f>
        <v>5</v>
      </c>
      <c r="H271" s="132">
        <v>0</v>
      </c>
      <c r="I271" s="132">
        <v>0</v>
      </c>
      <c r="J271" s="132">
        <f t="shared" si="38"/>
        <v>389.6</v>
      </c>
      <c r="K271" s="132">
        <f t="shared" si="39"/>
        <v>0</v>
      </c>
      <c r="L271" s="133"/>
    </row>
    <row r="272" spans="1:12" ht="22.5" customHeight="1">
      <c r="A272" s="128" t="str">
        <f>'Obra Civil'!A281</f>
        <v>16.4.2</v>
      </c>
      <c r="B272" s="294" t="str">
        <f>'Obra Civil'!B281</f>
        <v>Cuba louça branca em bancada inclusive torneira e complementos (válvula, sifao e engate flexível cromados)</v>
      </c>
      <c r="C272" s="295"/>
      <c r="D272" s="296"/>
      <c r="E272" s="129" t="str">
        <f>'Obra Civil'!C281</f>
        <v>un</v>
      </c>
      <c r="F272" s="130">
        <f>'Obra Civil'!G281</f>
        <v>145.65</v>
      </c>
      <c r="G272" s="131">
        <f>'Obra Civil'!D281</f>
        <v>1</v>
      </c>
      <c r="H272" s="132">
        <v>0</v>
      </c>
      <c r="I272" s="132">
        <v>0</v>
      </c>
      <c r="J272" s="132">
        <f t="shared" si="38"/>
        <v>145.65</v>
      </c>
      <c r="K272" s="132">
        <f t="shared" si="39"/>
        <v>0</v>
      </c>
      <c r="L272" s="133"/>
    </row>
    <row r="273" spans="1:12" ht="21.75" customHeight="1">
      <c r="A273" s="128" t="str">
        <f>'Obra Civil'!A282</f>
        <v>16.4.3</v>
      </c>
      <c r="B273" s="294" t="str">
        <f>'Obra Civil'!B282</f>
        <v>Lavatório louça branca, sem coluna, torneira metálica cromada simples, (válvula, sifao e engate flexível cromados)</v>
      </c>
      <c r="C273" s="295"/>
      <c r="D273" s="296"/>
      <c r="E273" s="129" t="str">
        <f>'Obra Civil'!C282</f>
        <v>un</v>
      </c>
      <c r="F273" s="130">
        <f>'Obra Civil'!G282</f>
        <v>132.68</v>
      </c>
      <c r="G273" s="131">
        <f>'Obra Civil'!D282</f>
        <v>1</v>
      </c>
      <c r="H273" s="132">
        <v>0</v>
      </c>
      <c r="I273" s="132">
        <v>0</v>
      </c>
      <c r="J273" s="132">
        <f t="shared" si="38"/>
        <v>132.68</v>
      </c>
      <c r="K273" s="132">
        <f t="shared" si="39"/>
        <v>0</v>
      </c>
      <c r="L273" s="133"/>
    </row>
    <row r="274" spans="1:12">
      <c r="A274" s="128" t="str">
        <f>'Obra Civil'!A283</f>
        <v>16.4.4</v>
      </c>
      <c r="B274" s="271" t="str">
        <f>'Obra Civil'!B283</f>
        <v>Torneira cromada 3/4" para jardim ou tanque, padrao alto</v>
      </c>
      <c r="C274" s="272"/>
      <c r="D274" s="273"/>
      <c r="E274" s="129" t="str">
        <f>'Obra Civil'!C283</f>
        <v>un</v>
      </c>
      <c r="F274" s="130">
        <f>'Obra Civil'!G283</f>
        <v>18.559999999999999</v>
      </c>
      <c r="G274" s="131">
        <f>'Obra Civil'!D283</f>
        <v>2</v>
      </c>
      <c r="H274" s="132">
        <v>0</v>
      </c>
      <c r="I274" s="132">
        <v>0</v>
      </c>
      <c r="J274" s="132">
        <f t="shared" si="38"/>
        <v>37.119999999999997</v>
      </c>
      <c r="K274" s="132">
        <f t="shared" si="39"/>
        <v>0</v>
      </c>
      <c r="L274" s="133"/>
    </row>
    <row r="275" spans="1:12">
      <c r="A275" s="128" t="str">
        <f>'Obra Civil'!A284</f>
        <v>16.4.5</v>
      </c>
      <c r="B275" s="271" t="str">
        <f>'Obra Civil'!B284</f>
        <v>Torneira cromada longa 3/4" de parede para pia, padrao popular</v>
      </c>
      <c r="C275" s="272"/>
      <c r="D275" s="273"/>
      <c r="E275" s="129" t="str">
        <f>'Obra Civil'!C284</f>
        <v>un</v>
      </c>
      <c r="F275" s="130">
        <f>'Obra Civil'!G284</f>
        <v>16.420000000000002</v>
      </c>
      <c r="G275" s="131">
        <f>'Obra Civil'!D284</f>
        <v>4</v>
      </c>
      <c r="H275" s="132">
        <v>0</v>
      </c>
      <c r="I275" s="132">
        <v>0</v>
      </c>
      <c r="J275" s="132">
        <f t="shared" si="38"/>
        <v>65.680000000000007</v>
      </c>
      <c r="K275" s="132">
        <f t="shared" si="39"/>
        <v>0</v>
      </c>
      <c r="L275" s="133"/>
    </row>
    <row r="276" spans="1:12" ht="23.25" customHeight="1">
      <c r="A276" s="128" t="str">
        <f>'Obra Civil'!A285</f>
        <v>16.4.6</v>
      </c>
      <c r="B276" s="294" t="str">
        <f>'Obra Civil'!B285</f>
        <v>Torneira cromada tubo movel para bancada 3/4" para pia de cozinha, padrao alto - fornecimento e instalacao</v>
      </c>
      <c r="C276" s="295"/>
      <c r="D276" s="296"/>
      <c r="E276" s="129" t="str">
        <f>'Obra Civil'!C285</f>
        <v>un</v>
      </c>
      <c r="F276" s="130">
        <f>'Obra Civil'!G285</f>
        <v>34.869999999999997</v>
      </c>
      <c r="G276" s="131">
        <f>'Obra Civil'!D285</f>
        <v>5</v>
      </c>
      <c r="H276" s="132">
        <v>0</v>
      </c>
      <c r="I276" s="132">
        <v>0</v>
      </c>
      <c r="J276" s="132">
        <f t="shared" si="38"/>
        <v>174.35</v>
      </c>
      <c r="K276" s="132">
        <f t="shared" si="39"/>
        <v>0</v>
      </c>
      <c r="L276" s="133"/>
    </row>
    <row r="277" spans="1:12">
      <c r="A277" s="128" t="str">
        <f>'Obra Civil'!A286</f>
        <v>16.4.7</v>
      </c>
      <c r="B277" s="271" t="str">
        <f>'Obra Civil'!B286</f>
        <v>Porta sabonete liquido fornecimento e instalação</v>
      </c>
      <c r="C277" s="272"/>
      <c r="D277" s="273"/>
      <c r="E277" s="129" t="str">
        <f>'Obra Civil'!C286</f>
        <v>un</v>
      </c>
      <c r="F277" s="130">
        <f>'Obra Civil'!G286</f>
        <v>12.45</v>
      </c>
      <c r="G277" s="131">
        <f>'Obra Civil'!D286</f>
        <v>3</v>
      </c>
      <c r="H277" s="132">
        <v>0</v>
      </c>
      <c r="I277" s="132">
        <v>0</v>
      </c>
      <c r="J277" s="132">
        <f t="shared" si="38"/>
        <v>37.349999999999994</v>
      </c>
      <c r="K277" s="132">
        <f t="shared" si="39"/>
        <v>0</v>
      </c>
      <c r="L277" s="133"/>
    </row>
    <row r="278" spans="1:12">
      <c r="A278" s="128" t="str">
        <f>'Obra Civil'!A287</f>
        <v>16.4.8</v>
      </c>
      <c r="B278" s="271" t="str">
        <f>'Obra Civil'!B287</f>
        <v>Tanque louca branco sem coluna, completo inclusive torneira metalica</v>
      </c>
      <c r="C278" s="272"/>
      <c r="D278" s="273"/>
      <c r="E278" s="129" t="str">
        <f>'Obra Civil'!C287</f>
        <v>un</v>
      </c>
      <c r="F278" s="130">
        <f>'Obra Civil'!G287</f>
        <v>143.63999999999999</v>
      </c>
      <c r="G278" s="131">
        <f>'Obra Civil'!D287</f>
        <v>2</v>
      </c>
      <c r="H278" s="132">
        <v>0</v>
      </c>
      <c r="I278" s="132">
        <v>0</v>
      </c>
      <c r="J278" s="132">
        <f t="shared" si="38"/>
        <v>287.27999999999997</v>
      </c>
      <c r="K278" s="132">
        <f t="shared" si="39"/>
        <v>0</v>
      </c>
      <c r="L278" s="133"/>
    </row>
    <row r="279" spans="1:12">
      <c r="A279" s="125" t="str">
        <f>'Obra Civil'!A288</f>
        <v>16.5</v>
      </c>
      <c r="B279" s="291" t="str">
        <f>'Obra Civil'!B288</f>
        <v>SALAS (Creche l, Creche ll, Creche lll, Pré-Escola)</v>
      </c>
      <c r="C279" s="292"/>
      <c r="D279" s="293"/>
      <c r="E279" s="129"/>
      <c r="F279" s="130"/>
      <c r="G279" s="131"/>
      <c r="H279" s="132"/>
      <c r="I279" s="132"/>
      <c r="J279" s="132"/>
      <c r="K279" s="132"/>
      <c r="L279" s="133"/>
    </row>
    <row r="280" spans="1:12" ht="23.25" customHeight="1">
      <c r="A280" s="128" t="str">
        <f>'Obra Civil'!A289</f>
        <v>16.5.1</v>
      </c>
      <c r="B280" s="294" t="str">
        <f>'Obra Civil'!B289</f>
        <v>Cuba louca branca em bancada inclusive torneira e complementos (válvula, sifao e engate flexível cromados)</v>
      </c>
      <c r="C280" s="295"/>
      <c r="D280" s="296"/>
      <c r="E280" s="129" t="str">
        <f>'Obra Civil'!C289</f>
        <v>un</v>
      </c>
      <c r="F280" s="130">
        <f>'Obra Civil'!G289</f>
        <v>145.65</v>
      </c>
      <c r="G280" s="131">
        <f>'Obra Civil'!D289</f>
        <v>4</v>
      </c>
      <c r="H280" s="132">
        <v>0</v>
      </c>
      <c r="I280" s="132">
        <v>0</v>
      </c>
      <c r="J280" s="132">
        <f>F280*G280</f>
        <v>582.6</v>
      </c>
      <c r="K280" s="132">
        <f>H280*F280</f>
        <v>0</v>
      </c>
      <c r="L280" s="133"/>
    </row>
    <row r="281" spans="1:12">
      <c r="A281" s="128" t="str">
        <f>'Obra Civil'!A290</f>
        <v>16.5.2</v>
      </c>
      <c r="B281" s="271" t="str">
        <f>'Obra Civil'!B290</f>
        <v>Porta sabonete liquido fornecimento e instalação</v>
      </c>
      <c r="C281" s="272"/>
      <c r="D281" s="273"/>
      <c r="E281" s="129" t="str">
        <f>'Obra Civil'!C290</f>
        <v>un</v>
      </c>
      <c r="F281" s="130">
        <f>'Obra Civil'!G290</f>
        <v>12.45</v>
      </c>
      <c r="G281" s="131">
        <f>'Obra Civil'!D290</f>
        <v>4</v>
      </c>
      <c r="H281" s="132">
        <v>0</v>
      </c>
      <c r="I281" s="132">
        <v>0</v>
      </c>
      <c r="J281" s="132">
        <f>F281*G281</f>
        <v>49.8</v>
      </c>
      <c r="K281" s="132">
        <f>H281*F281</f>
        <v>0</v>
      </c>
      <c r="L281" s="133"/>
    </row>
    <row r="282" spans="1:12">
      <c r="A282" s="125" t="str">
        <f>'Obra Civil'!A291</f>
        <v>16.6</v>
      </c>
      <c r="B282" s="291" t="str">
        <f>'Obra Civil'!B291</f>
        <v>JARDINS E PÁTIOS</v>
      </c>
      <c r="C282" s="292"/>
      <c r="D282" s="293"/>
      <c r="E282" s="129"/>
      <c r="F282" s="130"/>
      <c r="G282" s="131"/>
      <c r="H282" s="132"/>
      <c r="I282" s="132"/>
      <c r="J282" s="132"/>
      <c r="K282" s="132"/>
      <c r="L282" s="133"/>
    </row>
    <row r="283" spans="1:12">
      <c r="A283" s="128" t="str">
        <f>'Obra Civil'!A292</f>
        <v>16.6.1</v>
      </c>
      <c r="B283" s="271" t="str">
        <f>'Obra Civil'!B292</f>
        <v>Torneira cromada 3/4" para jardim ou tanque, padrao alto</v>
      </c>
      <c r="C283" s="272"/>
      <c r="D283" s="273"/>
      <c r="E283" s="129" t="str">
        <f>'Obra Civil'!C292</f>
        <v>un</v>
      </c>
      <c r="F283" s="130">
        <f>'Obra Civil'!G292</f>
        <v>18.559999999999999</v>
      </c>
      <c r="G283" s="131">
        <f>'Obra Civil'!D292</f>
        <v>3</v>
      </c>
      <c r="H283" s="132">
        <v>0</v>
      </c>
      <c r="I283" s="132">
        <v>0</v>
      </c>
      <c r="J283" s="132">
        <f>F283*G283</f>
        <v>55.679999999999993</v>
      </c>
      <c r="K283" s="132">
        <f>H283*F283</f>
        <v>0</v>
      </c>
      <c r="L283" s="133"/>
    </row>
    <row r="284" spans="1:12">
      <c r="A284" s="143" t="str">
        <f>'Obra Civil'!A294</f>
        <v>17.0</v>
      </c>
      <c r="B284" s="268" t="str">
        <f>'Obra Civil'!B294</f>
        <v xml:space="preserve">BANCADAS </v>
      </c>
      <c r="C284" s="269"/>
      <c r="D284" s="270"/>
      <c r="E284" s="146"/>
      <c r="F284" s="147"/>
      <c r="G284" s="148"/>
      <c r="H284" s="149"/>
      <c r="I284" s="149"/>
      <c r="J284" s="149"/>
      <c r="K284" s="149"/>
      <c r="L284" s="150"/>
    </row>
    <row r="285" spans="1:12">
      <c r="A285" s="128" t="str">
        <f>'Obra Civil'!A295</f>
        <v>17.1</v>
      </c>
      <c r="B285" s="271" t="str">
        <f>'Obra Civil'!B295</f>
        <v>Bancada em granito cinza andorinha - espessura 2cm, conforme projeto</v>
      </c>
      <c r="C285" s="272"/>
      <c r="D285" s="273"/>
      <c r="E285" s="129" t="str">
        <f>'Obra Civil'!C295</f>
        <v>m²</v>
      </c>
      <c r="F285" s="130">
        <f>'Obra Civil'!G295</f>
        <v>161.32</v>
      </c>
      <c r="G285" s="131">
        <f>'Obra Civil'!D295</f>
        <v>21.43</v>
      </c>
      <c r="H285" s="132">
        <v>0</v>
      </c>
      <c r="I285" s="132">
        <v>0</v>
      </c>
      <c r="J285" s="132">
        <f>F285*G285</f>
        <v>3457.0875999999998</v>
      </c>
      <c r="K285" s="132">
        <f>H285*F285</f>
        <v>0</v>
      </c>
      <c r="L285" s="133"/>
    </row>
    <row r="286" spans="1:12">
      <c r="A286" s="128" t="str">
        <f>'Obra Civil'!A296</f>
        <v>17.2</v>
      </c>
      <c r="B286" s="271" t="str">
        <f>'Obra Civil'!B296</f>
        <v>Prateleira em granito cinza andorinha - espessura 2cm, conforme projeto</v>
      </c>
      <c r="C286" s="272"/>
      <c r="D286" s="273"/>
      <c r="E286" s="129" t="str">
        <f>'Obra Civil'!C296</f>
        <v>m²</v>
      </c>
      <c r="F286" s="130">
        <f>'Obra Civil'!G296</f>
        <v>161.32</v>
      </c>
      <c r="G286" s="131">
        <f>'Obra Civil'!D296</f>
        <v>13.88</v>
      </c>
      <c r="H286" s="132">
        <v>0</v>
      </c>
      <c r="I286" s="132">
        <v>0</v>
      </c>
      <c r="J286" s="132">
        <f>F286*G286</f>
        <v>2239.1215999999999</v>
      </c>
      <c r="K286" s="132">
        <f>H286*F286</f>
        <v>0</v>
      </c>
      <c r="L286" s="133"/>
    </row>
    <row r="287" spans="1:12" ht="15" customHeight="1">
      <c r="A287" s="128" t="str">
        <f>'Obra Civil'!A297</f>
        <v>17.3</v>
      </c>
      <c r="B287" s="271" t="str">
        <f>'Obra Civil'!B297</f>
        <v>Prateleira em mármore branco, inclusive esquadros de apoio - espessura 2cm, conforme projeto</v>
      </c>
      <c r="C287" s="272"/>
      <c r="D287" s="273"/>
      <c r="E287" s="129" t="str">
        <f>'Obra Civil'!C297</f>
        <v>m²</v>
      </c>
      <c r="F287" s="130">
        <f>'Obra Civil'!G297</f>
        <v>199.23</v>
      </c>
      <c r="G287" s="131">
        <f>'Obra Civil'!D297</f>
        <v>7</v>
      </c>
      <c r="H287" s="132">
        <v>0</v>
      </c>
      <c r="I287" s="132">
        <v>0</v>
      </c>
      <c r="J287" s="132">
        <f>F287*G287</f>
        <v>1394.61</v>
      </c>
      <c r="K287" s="132">
        <f>H287*F287</f>
        <v>0</v>
      </c>
      <c r="L287" s="133"/>
    </row>
    <row r="288" spans="1:12">
      <c r="A288" s="128" t="str">
        <f>'Obra Civil'!A298</f>
        <v>17.4</v>
      </c>
      <c r="B288" s="271" t="str">
        <f>'Obra Civil'!B298</f>
        <v>Lavatório em granito cinza andorinha , espessura 2 cm, conforme projeto</v>
      </c>
      <c r="C288" s="272"/>
      <c r="D288" s="273"/>
      <c r="E288" s="129" t="str">
        <f>'Obra Civil'!C298</f>
        <v>m</v>
      </c>
      <c r="F288" s="130">
        <f>'Obra Civil'!G298</f>
        <v>99.3</v>
      </c>
      <c r="G288" s="131">
        <f>'Obra Civil'!D298</f>
        <v>9.5</v>
      </c>
      <c r="H288" s="132">
        <v>0</v>
      </c>
      <c r="I288" s="132">
        <v>0</v>
      </c>
      <c r="J288" s="132">
        <f>F288*G288</f>
        <v>943.35</v>
      </c>
      <c r="K288" s="132">
        <f>H288*F288</f>
        <v>0</v>
      </c>
      <c r="L288" s="133"/>
    </row>
    <row r="289" spans="1:13" ht="23.25" customHeight="1">
      <c r="A289" s="128" t="str">
        <f>'Obra Civil'!A299</f>
        <v>17.5</v>
      </c>
      <c r="B289" s="271" t="str">
        <f>'Obra Civil'!B299</f>
        <v>Banco em granito cinza andorinha , espessura 2 cm, conforme projeto</v>
      </c>
      <c r="C289" s="272"/>
      <c r="D289" s="273"/>
      <c r="E289" s="129" t="str">
        <f>'Obra Civil'!C299</f>
        <v>m²</v>
      </c>
      <c r="F289" s="130">
        <f>'Obra Civil'!G299</f>
        <v>78.12</v>
      </c>
      <c r="G289" s="131">
        <f>'Obra Civil'!D299</f>
        <v>2.94</v>
      </c>
      <c r="H289" s="132">
        <v>0</v>
      </c>
      <c r="I289" s="132">
        <v>0</v>
      </c>
      <c r="J289" s="132">
        <f>F289*G289</f>
        <v>229.6728</v>
      </c>
      <c r="K289" s="132">
        <f>H289*F289</f>
        <v>0</v>
      </c>
      <c r="L289" s="133"/>
    </row>
    <row r="290" spans="1:13">
      <c r="A290" s="143" t="str">
        <f>'Obra Civil'!A301</f>
        <v>18.0</v>
      </c>
      <c r="B290" s="268" t="str">
        <f>'Obra Civil'!B301</f>
        <v>CASTELO D'AGUA</v>
      </c>
      <c r="C290" s="269"/>
      <c r="D290" s="270"/>
      <c r="E290" s="146"/>
      <c r="F290" s="147"/>
      <c r="G290" s="148"/>
      <c r="H290" s="149"/>
      <c r="I290" s="149"/>
      <c r="J290" s="149"/>
      <c r="K290" s="149"/>
      <c r="L290" s="150"/>
    </row>
    <row r="291" spans="1:13">
      <c r="A291" s="125" t="str">
        <f>'Obra Civil'!A302</f>
        <v>18.1</v>
      </c>
      <c r="B291" s="291" t="str">
        <f>'Obra Civil'!B302</f>
        <v xml:space="preserve">INFRA-ESTRUTURA: FUNDAÇÕES </v>
      </c>
      <c r="C291" s="292"/>
      <c r="D291" s="293"/>
      <c r="E291" s="129"/>
      <c r="F291" s="130"/>
      <c r="G291" s="131"/>
      <c r="H291" s="132"/>
      <c r="I291" s="132"/>
      <c r="J291" s="132"/>
      <c r="K291" s="132"/>
      <c r="L291" s="133"/>
    </row>
    <row r="292" spans="1:13">
      <c r="A292" s="128" t="str">
        <f>'Obra Civil'!A303</f>
        <v>18.1.1</v>
      </c>
      <c r="B292" s="271" t="str">
        <f>'Obra Civil'!B303</f>
        <v>CONCRETO ARMADO PARA FUNDAÇÕES - ESTACAS</v>
      </c>
      <c r="C292" s="272"/>
      <c r="D292" s="273"/>
      <c r="E292" s="129"/>
      <c r="F292" s="130"/>
      <c r="G292" s="131"/>
      <c r="H292" s="132"/>
      <c r="I292" s="132"/>
      <c r="J292" s="132"/>
      <c r="K292" s="132"/>
      <c r="L292" s="133"/>
    </row>
    <row r="293" spans="1:13">
      <c r="A293" s="128" t="str">
        <f>'Obra Civil'!A304</f>
        <v>18.1.2</v>
      </c>
      <c r="B293" s="271" t="str">
        <f>'Obra Civil'!B304</f>
        <v>Escavação</v>
      </c>
      <c r="C293" s="272"/>
      <c r="D293" s="273"/>
      <c r="E293" s="129" t="str">
        <f>'Obra Civil'!C304</f>
        <v>m³</v>
      </c>
      <c r="F293" s="130">
        <f>'Obra Civil'!G304</f>
        <v>19.829999999999998</v>
      </c>
      <c r="G293" s="131">
        <f>'Obra Civil'!D304</f>
        <v>12</v>
      </c>
      <c r="H293" s="132">
        <v>0</v>
      </c>
      <c r="I293" s="132">
        <v>0</v>
      </c>
      <c r="J293" s="132">
        <f>F293*G293</f>
        <v>237.95999999999998</v>
      </c>
      <c r="K293" s="132">
        <f>H293*F293</f>
        <v>0</v>
      </c>
      <c r="L293" s="133"/>
    </row>
    <row r="294" spans="1:13">
      <c r="A294" s="128" t="str">
        <f>'Obra Civil'!A305</f>
        <v>18.1.3</v>
      </c>
      <c r="B294" s="271" t="str">
        <f>'Obra Civil'!B305</f>
        <v>Concreto armado, conforme projeto</v>
      </c>
      <c r="C294" s="272"/>
      <c r="D294" s="273"/>
      <c r="E294" s="129" t="str">
        <f>'Obra Civil'!C305</f>
        <v>m³</v>
      </c>
      <c r="F294" s="130">
        <f>'Obra Civil'!G305</f>
        <v>1320</v>
      </c>
      <c r="G294" s="131">
        <f>'Obra Civil'!D305</f>
        <v>6.16</v>
      </c>
      <c r="H294" s="132">
        <v>0</v>
      </c>
      <c r="I294" s="132">
        <v>0</v>
      </c>
      <c r="J294" s="132">
        <f t="shared" ref="J294:J301" si="40">F294*G294</f>
        <v>8131.2</v>
      </c>
      <c r="K294" s="132">
        <f>H294*F294</f>
        <v>0</v>
      </c>
      <c r="L294" s="133"/>
    </row>
    <row r="295" spans="1:13">
      <c r="A295" s="125" t="str">
        <f>'Obra Civil'!A306</f>
        <v>18.2</v>
      </c>
      <c r="B295" s="291" t="str">
        <f>'Obra Civil'!B306</f>
        <v xml:space="preserve">SUPERESTRUTURA </v>
      </c>
      <c r="C295" s="292"/>
      <c r="D295" s="293"/>
      <c r="E295" s="129"/>
      <c r="F295" s="130"/>
      <c r="G295" s="131"/>
      <c r="H295" s="132"/>
      <c r="I295" s="132"/>
      <c r="J295" s="132"/>
      <c r="K295" s="132"/>
      <c r="L295" s="133"/>
    </row>
    <row r="296" spans="1:13">
      <c r="A296" s="128" t="str">
        <f>'Obra Civil'!A307</f>
        <v>18.2.1</v>
      </c>
      <c r="B296" s="271" t="str">
        <f>'Obra Civil'!B307</f>
        <v>CONCRETO ARMADO PARA SUPERESTRUTURA - PILARES</v>
      </c>
      <c r="C296" s="272"/>
      <c r="D296" s="273"/>
      <c r="E296" s="129"/>
      <c r="F296" s="130"/>
      <c r="G296" s="131"/>
      <c r="H296" s="132"/>
      <c r="I296" s="132"/>
      <c r="J296" s="132"/>
      <c r="K296" s="132"/>
      <c r="L296" s="133"/>
    </row>
    <row r="297" spans="1:13" ht="24.75" customHeight="1">
      <c r="A297" s="128" t="str">
        <f>'Obra Civil'!A308</f>
        <v>18.2.1.1</v>
      </c>
      <c r="B297" s="294" t="str">
        <f>'Obra Civil'!B308</f>
        <v>Concreto armado - para pilares (fck25MPa), incluindo preparo, lançamento, adensamento e cura. Inclusive formas para reutilização 2x, conforme projeto</v>
      </c>
      <c r="C297" s="295"/>
      <c r="D297" s="296"/>
      <c r="E297" s="129" t="str">
        <f>'Obra Civil'!C308</f>
        <v>m³</v>
      </c>
      <c r="F297" s="130">
        <f>'Obra Civil'!G308</f>
        <v>1698.1639458300001</v>
      </c>
      <c r="G297" s="131">
        <f>'Obra Civil'!D308</f>
        <v>20.18</v>
      </c>
      <c r="H297" s="132">
        <v>0</v>
      </c>
      <c r="I297" s="132">
        <v>0</v>
      </c>
      <c r="J297" s="132">
        <f t="shared" si="40"/>
        <v>34268.948426849398</v>
      </c>
      <c r="K297" s="132">
        <f>H297*F297</f>
        <v>0</v>
      </c>
      <c r="L297" s="133"/>
    </row>
    <row r="298" spans="1:13">
      <c r="A298" s="128" t="str">
        <f>'Obra Civil'!A309</f>
        <v>18.2.2</v>
      </c>
      <c r="B298" s="271" t="str">
        <f>'Obra Civil'!B309</f>
        <v xml:space="preserve">CONCRETO ARMADO PARA SUPERESTRUTURA - VIGAS </v>
      </c>
      <c r="C298" s="272"/>
      <c r="D298" s="273"/>
      <c r="E298" s="129"/>
      <c r="F298" s="130"/>
      <c r="G298" s="131"/>
      <c r="H298" s="132"/>
      <c r="I298" s="132"/>
      <c r="J298" s="132"/>
      <c r="K298" s="132"/>
      <c r="L298" s="133"/>
    </row>
    <row r="299" spans="1:13" ht="23.25" customHeight="1">
      <c r="A299" s="128" t="str">
        <f>'Obra Civil'!A310</f>
        <v>18.2.2.1</v>
      </c>
      <c r="B299" s="294" t="str">
        <f>'Obra Civil'!B310</f>
        <v>Concreto armado - para vigas (fck25MPa), incluindo preparo, lançamento, adensamento e cura. Inclusive formas para reutilização 2x, conforme projeto</v>
      </c>
      <c r="C299" s="295"/>
      <c r="D299" s="296"/>
      <c r="E299" s="129" t="str">
        <f>'Obra Civil'!C310</f>
        <v>m³</v>
      </c>
      <c r="F299" s="130">
        <f>'Obra Civil'!G310</f>
        <v>1698.1639458300001</v>
      </c>
      <c r="G299" s="131">
        <f>'Obra Civil'!D310</f>
        <v>6.53</v>
      </c>
      <c r="H299" s="132">
        <v>0</v>
      </c>
      <c r="I299" s="132">
        <v>0</v>
      </c>
      <c r="J299" s="132">
        <f t="shared" si="40"/>
        <v>11089.010566269901</v>
      </c>
      <c r="K299" s="132">
        <f>H299*F299</f>
        <v>0</v>
      </c>
      <c r="L299" s="133"/>
      <c r="M299" s="142"/>
    </row>
    <row r="300" spans="1:13">
      <c r="A300" s="125" t="str">
        <f>'Obra Civil'!A311</f>
        <v>18.2.3</v>
      </c>
      <c r="B300" s="291" t="str">
        <f>'Obra Civil'!B311</f>
        <v>LAJE MACIÇA</v>
      </c>
      <c r="C300" s="292"/>
      <c r="D300" s="293"/>
      <c r="E300" s="129"/>
      <c r="F300" s="130"/>
      <c r="G300" s="131"/>
      <c r="H300" s="132"/>
      <c r="I300" s="132"/>
      <c r="J300" s="132"/>
      <c r="K300" s="132"/>
      <c r="L300" s="133"/>
    </row>
    <row r="301" spans="1:13" ht="23.25" customHeight="1">
      <c r="A301" s="128" t="str">
        <f>'Obra Civil'!A312</f>
        <v>18.2.3.1</v>
      </c>
      <c r="B301" s="294" t="str">
        <f>'Obra Civil'!B312</f>
        <v>Concreto armado - para lajes (fck25MPa), incluindo preparo, lançamento, adensamento e cura. Inclusive formas para reutilização 2x, conforme projeto</v>
      </c>
      <c r="C301" s="295"/>
      <c r="D301" s="296"/>
      <c r="E301" s="129" t="str">
        <f>'Obra Civil'!C312</f>
        <v>m³</v>
      </c>
      <c r="F301" s="130">
        <f>'Obra Civil'!G312</f>
        <v>1698.1639458300001</v>
      </c>
      <c r="G301" s="131">
        <f>'Obra Civil'!D312</f>
        <v>5.78</v>
      </c>
      <c r="H301" s="132">
        <v>0</v>
      </c>
      <c r="I301" s="132">
        <v>0</v>
      </c>
      <c r="J301" s="132">
        <f t="shared" si="40"/>
        <v>9815.3876068974005</v>
      </c>
      <c r="K301" s="132">
        <f>H301*F301</f>
        <v>0</v>
      </c>
      <c r="L301" s="133"/>
    </row>
    <row r="302" spans="1:13">
      <c r="A302" s="143" t="str">
        <f>'Obra Civil'!A314</f>
        <v>19.0</v>
      </c>
      <c r="B302" s="268" t="str">
        <f>'Obra Civil'!B314</f>
        <v>SISTEMA DE PROTEÇÃO CONTRA DESCARGAS ATMOSFÉRICAS (SPDA)</v>
      </c>
      <c r="C302" s="269"/>
      <c r="D302" s="270"/>
      <c r="E302" s="146"/>
      <c r="F302" s="147"/>
      <c r="G302" s="148"/>
      <c r="H302" s="149"/>
      <c r="I302" s="149"/>
      <c r="J302" s="149"/>
      <c r="K302" s="149"/>
      <c r="L302" s="150"/>
    </row>
    <row r="303" spans="1:13">
      <c r="A303" s="125" t="str">
        <f>'Obra Civil'!A315</f>
        <v>19.1</v>
      </c>
      <c r="B303" s="291" t="str">
        <f>'Obra Civil'!B315</f>
        <v>CAPTAÇÃO</v>
      </c>
      <c r="C303" s="292"/>
      <c r="D303" s="293"/>
      <c r="E303" s="129"/>
      <c r="F303" s="130"/>
      <c r="G303" s="131"/>
      <c r="H303" s="132"/>
      <c r="I303" s="132"/>
      <c r="J303" s="132"/>
      <c r="K303" s="132"/>
      <c r="L303" s="133"/>
    </row>
    <row r="304" spans="1:13">
      <c r="A304" s="128" t="str">
        <f>'Obra Civil'!A316</f>
        <v>19.1.1</v>
      </c>
      <c r="B304" s="271" t="str">
        <f>'Obra Civil'!B316</f>
        <v>Fita de alumínio 7/8"x1/8"x 6m, instaladas conforme projeto</v>
      </c>
      <c r="C304" s="272"/>
      <c r="D304" s="273"/>
      <c r="E304" s="129" t="str">
        <f>'Obra Civil'!C316</f>
        <v>un</v>
      </c>
      <c r="F304" s="130">
        <f>'Obra Civil'!G316</f>
        <v>12.56</v>
      </c>
      <c r="G304" s="131">
        <f>'Obra Civil'!D316</f>
        <v>58</v>
      </c>
      <c r="H304" s="132">
        <v>0</v>
      </c>
      <c r="I304" s="132">
        <v>0</v>
      </c>
      <c r="J304" s="132">
        <f>F304*G304</f>
        <v>728.48</v>
      </c>
      <c r="K304" s="132">
        <f>H304*F304</f>
        <v>0</v>
      </c>
      <c r="L304" s="133"/>
    </row>
    <row r="305" spans="1:12">
      <c r="A305" s="128" t="str">
        <f>'Obra Civil'!A317</f>
        <v>19.1.2</v>
      </c>
      <c r="B305" s="271" t="str">
        <f>'Obra Civil'!B317</f>
        <v>Terminal aéreo de alumínio 7/8"x1/8"x600mm fixação com chapa de encosto horizontal</v>
      </c>
      <c r="C305" s="272"/>
      <c r="D305" s="273"/>
      <c r="E305" s="129" t="str">
        <f>'Obra Civil'!C317</f>
        <v>un</v>
      </c>
      <c r="F305" s="130">
        <f>'Obra Civil'!G317</f>
        <v>30.68</v>
      </c>
      <c r="G305" s="131">
        <f>'Obra Civil'!D317</f>
        <v>33</v>
      </c>
      <c r="H305" s="132">
        <v>0</v>
      </c>
      <c r="I305" s="132">
        <v>0</v>
      </c>
      <c r="J305" s="132">
        <f>F305*G305</f>
        <v>1012.4399999999999</v>
      </c>
      <c r="K305" s="132">
        <f>H305*F305</f>
        <v>0</v>
      </c>
      <c r="L305" s="133"/>
    </row>
    <row r="306" spans="1:12">
      <c r="A306" s="128" t="str">
        <f>'Obra Civil'!A318</f>
        <v>19.1.3</v>
      </c>
      <c r="B306" s="271" t="str">
        <f>'Obra Civil'!B318</f>
        <v>Curva 90º em fita de alumínio 7/8" x 1/8"</v>
      </c>
      <c r="C306" s="272"/>
      <c r="D306" s="273"/>
      <c r="E306" s="129" t="str">
        <f>'Obra Civil'!C318</f>
        <v>un</v>
      </c>
      <c r="F306" s="130">
        <f>'Obra Civil'!G318</f>
        <v>5.48</v>
      </c>
      <c r="G306" s="131">
        <f>'Obra Civil'!D318</f>
        <v>22</v>
      </c>
      <c r="H306" s="132">
        <v>0</v>
      </c>
      <c r="I306" s="132">
        <v>0</v>
      </c>
      <c r="J306" s="132">
        <f>F306*G306</f>
        <v>120.56</v>
      </c>
      <c r="K306" s="132">
        <f>H306*F306</f>
        <v>0</v>
      </c>
      <c r="L306" s="133"/>
    </row>
    <row r="307" spans="1:12">
      <c r="A307" s="128" t="str">
        <f>'Obra Civil'!A319</f>
        <v>19.1.4</v>
      </c>
      <c r="B307" s="271" t="str">
        <f>'Obra Civil'!B319</f>
        <v>Pára-raios tipo Franklin em aço inox 3 pontas em haste de 3 m. x 1.1/2" tipo simples</v>
      </c>
      <c r="C307" s="272"/>
      <c r="D307" s="273"/>
      <c r="E307" s="129" t="str">
        <f>'Obra Civil'!C319</f>
        <v>un</v>
      </c>
      <c r="F307" s="130">
        <f>'Obra Civil'!G319</f>
        <v>45.67</v>
      </c>
      <c r="G307" s="131">
        <f>'Obra Civil'!D319</f>
        <v>1</v>
      </c>
      <c r="H307" s="132">
        <v>0</v>
      </c>
      <c r="I307" s="132">
        <v>0</v>
      </c>
      <c r="J307" s="132">
        <f>F307*G307</f>
        <v>45.67</v>
      </c>
      <c r="K307" s="132">
        <f>H307*F307</f>
        <v>0</v>
      </c>
      <c r="L307" s="133"/>
    </row>
    <row r="308" spans="1:12">
      <c r="A308" s="125" t="str">
        <f>'Obra Civil'!A320</f>
        <v>19.2</v>
      </c>
      <c r="B308" s="291" t="str">
        <f>'Obra Civil'!B320</f>
        <v>CONDUTORES DE DESCIDA</v>
      </c>
      <c r="C308" s="292"/>
      <c r="D308" s="293"/>
      <c r="E308" s="129"/>
      <c r="F308" s="130"/>
      <c r="G308" s="131"/>
      <c r="H308" s="132"/>
      <c r="I308" s="132"/>
      <c r="J308" s="132"/>
      <c r="K308" s="132"/>
      <c r="L308" s="133"/>
    </row>
    <row r="309" spans="1:12">
      <c r="A309" s="128" t="str">
        <f>'Obra Civil'!A321</f>
        <v>19.2.1</v>
      </c>
      <c r="B309" s="271" t="str">
        <f>'Obra Civil'!B321</f>
        <v xml:space="preserve">Condulete de inspeção c/ tampa em PVC 1" </v>
      </c>
      <c r="C309" s="272"/>
      <c r="D309" s="273"/>
      <c r="E309" s="129" t="str">
        <f>'Obra Civil'!C321</f>
        <v>un</v>
      </c>
      <c r="F309" s="130">
        <f>'Obra Civil'!G321</f>
        <v>16.32</v>
      </c>
      <c r="G309" s="131">
        <f>'Obra Civil'!D321</f>
        <v>17</v>
      </c>
      <c r="H309" s="132">
        <v>0</v>
      </c>
      <c r="I309" s="132">
        <v>0</v>
      </c>
      <c r="J309" s="132">
        <f t="shared" ref="J309:J315" si="41">F309*G309</f>
        <v>277.44</v>
      </c>
      <c r="K309" s="132">
        <f t="shared" ref="K309:K315" si="42">H309*F309</f>
        <v>0</v>
      </c>
      <c r="L309" s="133"/>
    </row>
    <row r="310" spans="1:12">
      <c r="A310" s="128" t="str">
        <f>'Obra Civil'!A322</f>
        <v>19.2.2</v>
      </c>
      <c r="B310" s="271" t="str">
        <f>'Obra Civil'!B322</f>
        <v>Conector de medição em bronze</v>
      </c>
      <c r="C310" s="272"/>
      <c r="D310" s="273"/>
      <c r="E310" s="129" t="str">
        <f>'Obra Civil'!C322</f>
        <v>un</v>
      </c>
      <c r="F310" s="130">
        <f>'Obra Civil'!G322</f>
        <v>14.32</v>
      </c>
      <c r="G310" s="131">
        <f>'Obra Civil'!D322</f>
        <v>17</v>
      </c>
      <c r="H310" s="132">
        <v>0</v>
      </c>
      <c r="I310" s="132">
        <v>0</v>
      </c>
      <c r="J310" s="132">
        <f t="shared" si="41"/>
        <v>243.44</v>
      </c>
      <c r="K310" s="132">
        <f t="shared" si="42"/>
        <v>0</v>
      </c>
      <c r="L310" s="133"/>
    </row>
    <row r="311" spans="1:12">
      <c r="A311" s="128" t="str">
        <f>'Obra Civil'!A323</f>
        <v>19.2.3</v>
      </c>
      <c r="B311" s="271" t="str">
        <f>'Obra Civil'!B323</f>
        <v>Abraçadeira tipo "U" simples 1"</v>
      </c>
      <c r="C311" s="272"/>
      <c r="D311" s="273"/>
      <c r="E311" s="129" t="str">
        <f>'Obra Civil'!C323</f>
        <v>un</v>
      </c>
      <c r="F311" s="130">
        <f>'Obra Civil'!G323</f>
        <v>3.25</v>
      </c>
      <c r="G311" s="131">
        <f>'Obra Civil'!D323</f>
        <v>68</v>
      </c>
      <c r="H311" s="132">
        <v>0</v>
      </c>
      <c r="I311" s="132">
        <v>0</v>
      </c>
      <c r="J311" s="132">
        <f t="shared" si="41"/>
        <v>221</v>
      </c>
      <c r="K311" s="132">
        <f t="shared" si="42"/>
        <v>0</v>
      </c>
      <c r="L311" s="133"/>
    </row>
    <row r="312" spans="1:12">
      <c r="A312" s="128" t="str">
        <f>'Obra Civil'!A324</f>
        <v>19.2.4</v>
      </c>
      <c r="B312" s="271" t="str">
        <f>'Obra Civil'!B324</f>
        <v>Eletroduto roscável pvc 1" x 3,0m.</v>
      </c>
      <c r="C312" s="272"/>
      <c r="D312" s="273"/>
      <c r="E312" s="129" t="str">
        <f>'Obra Civil'!C324</f>
        <v>un</v>
      </c>
      <c r="F312" s="130">
        <f>'Obra Civil'!G324</f>
        <v>2.74</v>
      </c>
      <c r="G312" s="131">
        <f>'Obra Civil'!D324</f>
        <v>17</v>
      </c>
      <c r="H312" s="132">
        <v>0</v>
      </c>
      <c r="I312" s="132">
        <v>0</v>
      </c>
      <c r="J312" s="132">
        <f t="shared" si="41"/>
        <v>46.580000000000005</v>
      </c>
      <c r="K312" s="132">
        <f t="shared" si="42"/>
        <v>0</v>
      </c>
      <c r="L312" s="133"/>
    </row>
    <row r="313" spans="1:12">
      <c r="A313" s="128" t="str">
        <f>'Obra Civil'!A325</f>
        <v>19.2.5</v>
      </c>
      <c r="B313" s="271" t="str">
        <f>'Obra Civil'!B325</f>
        <v>Cordoalha de cobre nu 35 mm2</v>
      </c>
      <c r="C313" s="272"/>
      <c r="D313" s="273"/>
      <c r="E313" s="129" t="str">
        <f>'Obra Civil'!C325</f>
        <v>m</v>
      </c>
      <c r="F313" s="130">
        <f>'Obra Civil'!G325</f>
        <v>20.71</v>
      </c>
      <c r="G313" s="131">
        <f>'Obra Civil'!D325</f>
        <v>118</v>
      </c>
      <c r="H313" s="132">
        <v>0</v>
      </c>
      <c r="I313" s="132">
        <v>0</v>
      </c>
      <c r="J313" s="132">
        <f t="shared" si="41"/>
        <v>2443.7800000000002</v>
      </c>
      <c r="K313" s="132">
        <f t="shared" si="42"/>
        <v>0</v>
      </c>
      <c r="L313" s="133"/>
    </row>
    <row r="314" spans="1:12">
      <c r="A314" s="128" t="str">
        <f>'Obra Civil'!A326</f>
        <v>19.2.6</v>
      </c>
      <c r="B314" s="271" t="str">
        <f>'Obra Civil'!B326</f>
        <v>Isolador simples com chapa de encosto h=100 mm</v>
      </c>
      <c r="C314" s="272"/>
      <c r="D314" s="273"/>
      <c r="E314" s="129" t="str">
        <f>'Obra Civil'!C326</f>
        <v>un</v>
      </c>
      <c r="F314" s="130">
        <f>'Obra Civil'!G326</f>
        <v>8.35</v>
      </c>
      <c r="G314" s="131">
        <f>'Obra Civil'!D326</f>
        <v>5</v>
      </c>
      <c r="H314" s="132">
        <v>0</v>
      </c>
      <c r="I314" s="132">
        <v>0</v>
      </c>
      <c r="J314" s="132">
        <f t="shared" si="41"/>
        <v>41.75</v>
      </c>
      <c r="K314" s="132">
        <f t="shared" si="42"/>
        <v>0</v>
      </c>
      <c r="L314" s="133"/>
    </row>
    <row r="315" spans="1:12">
      <c r="A315" s="128" t="str">
        <f>'Obra Civil'!A327</f>
        <v>19.2.7</v>
      </c>
      <c r="B315" s="271" t="str">
        <f>'Obra Civil'!B327</f>
        <v>Isolador simples para quinas 90º com chapa de encosto h=100 mm</v>
      </c>
      <c r="C315" s="272"/>
      <c r="D315" s="273"/>
      <c r="E315" s="129" t="str">
        <f>'Obra Civil'!C327</f>
        <v>un</v>
      </c>
      <c r="F315" s="130">
        <f>'Obra Civil'!G327</f>
        <v>12.35</v>
      </c>
      <c r="G315" s="131">
        <f>'Obra Civil'!D327</f>
        <v>1</v>
      </c>
      <c r="H315" s="132">
        <v>0</v>
      </c>
      <c r="I315" s="132">
        <v>0</v>
      </c>
      <c r="J315" s="132">
        <f t="shared" si="41"/>
        <v>12.35</v>
      </c>
      <c r="K315" s="132">
        <f t="shared" si="42"/>
        <v>0</v>
      </c>
      <c r="L315" s="133"/>
    </row>
    <row r="316" spans="1:12">
      <c r="A316" s="125" t="str">
        <f>'Obra Civil'!A328</f>
        <v>19.3</v>
      </c>
      <c r="B316" s="291" t="str">
        <f>'Obra Civil'!B328</f>
        <v>ATERRAMENTO E EQUIPOTENCIALIZAÇÃO</v>
      </c>
      <c r="C316" s="292"/>
      <c r="D316" s="293"/>
      <c r="E316" s="129"/>
      <c r="F316" s="130"/>
      <c r="G316" s="131"/>
      <c r="H316" s="132"/>
      <c r="I316" s="132"/>
      <c r="J316" s="132"/>
      <c r="K316" s="132"/>
      <c r="L316" s="133"/>
    </row>
    <row r="317" spans="1:12">
      <c r="A317" s="128" t="str">
        <f>'Obra Civil'!A329</f>
        <v>19.3.1</v>
      </c>
      <c r="B317" s="271" t="str">
        <f>'Obra Civil'!B329</f>
        <v>Haste tipo coopperweld 5/8" x 3,00m.</v>
      </c>
      <c r="C317" s="272"/>
      <c r="D317" s="273"/>
      <c r="E317" s="129" t="str">
        <f>'Obra Civil'!C329</f>
        <v>un</v>
      </c>
      <c r="F317" s="130">
        <f>'Obra Civil'!G329</f>
        <v>39.479999999999997</v>
      </c>
      <c r="G317" s="131">
        <f>'Obra Civil'!D329</f>
        <v>19</v>
      </c>
      <c r="H317" s="132">
        <v>0</v>
      </c>
      <c r="I317" s="132">
        <v>0</v>
      </c>
      <c r="J317" s="132">
        <f>F317*G317</f>
        <v>750.11999999999989</v>
      </c>
      <c r="K317" s="132">
        <f>H317*F317</f>
        <v>0</v>
      </c>
      <c r="L317" s="133"/>
    </row>
    <row r="318" spans="1:12">
      <c r="A318" s="128" t="str">
        <f>'Obra Civil'!A330</f>
        <v>19.3.2</v>
      </c>
      <c r="B318" s="271" t="str">
        <f>'Obra Civil'!B330</f>
        <v>Cordoalha de cobre nu 50 mm2</v>
      </c>
      <c r="C318" s="272"/>
      <c r="D318" s="273"/>
      <c r="E318" s="129" t="str">
        <f>'Obra Civil'!C330</f>
        <v>m</v>
      </c>
      <c r="F318" s="130">
        <f>'Obra Civil'!G330</f>
        <v>34.25</v>
      </c>
      <c r="G318" s="131">
        <f>'Obra Civil'!D330</f>
        <v>168</v>
      </c>
      <c r="H318" s="132">
        <v>0</v>
      </c>
      <c r="I318" s="132">
        <v>0</v>
      </c>
      <c r="J318" s="132">
        <f>F318*G318</f>
        <v>5754</v>
      </c>
      <c r="K318" s="132">
        <f>H318*F318</f>
        <v>0</v>
      </c>
      <c r="L318" s="133"/>
    </row>
    <row r="319" spans="1:12" ht="14.25" customHeight="1">
      <c r="A319" s="128" t="str">
        <f>'Obra Civil'!A331</f>
        <v>19.3.3</v>
      </c>
      <c r="B319" s="271" t="str">
        <f>'Obra Civil'!B331</f>
        <v>Caixa de inspeção, PVC de 12", com tampa de aço galvanizado,conforme detalhe no projeto</v>
      </c>
      <c r="C319" s="272"/>
      <c r="D319" s="273"/>
      <c r="E319" s="129" t="str">
        <f>'Obra Civil'!C331</f>
        <v>un</v>
      </c>
      <c r="F319" s="130">
        <f>'Obra Civil'!G331</f>
        <v>28.74</v>
      </c>
      <c r="G319" s="131">
        <f>'Obra Civil'!D331</f>
        <v>5</v>
      </c>
      <c r="H319" s="132">
        <v>0</v>
      </c>
      <c r="I319" s="132">
        <v>0</v>
      </c>
      <c r="J319" s="132">
        <f>F319*G319</f>
        <v>143.69999999999999</v>
      </c>
      <c r="K319" s="132">
        <f>H319*F319</f>
        <v>0</v>
      </c>
      <c r="L319" s="133"/>
    </row>
    <row r="320" spans="1:12">
      <c r="A320" s="128" t="str">
        <f>'Obra Civil'!A332</f>
        <v>19.3.4</v>
      </c>
      <c r="B320" s="271" t="str">
        <f>'Obra Civil'!B332</f>
        <v>Conector  de bronze para haste de 5/8" e cabo de 50 mm²</v>
      </c>
      <c r="C320" s="272"/>
      <c r="D320" s="273"/>
      <c r="E320" s="129" t="str">
        <f>'Obra Civil'!C332</f>
        <v>un</v>
      </c>
      <c r="F320" s="130">
        <f>'Obra Civil'!G332</f>
        <v>10.130000000000001</v>
      </c>
      <c r="G320" s="131">
        <f>'Obra Civil'!D332</f>
        <v>19</v>
      </c>
      <c r="H320" s="132">
        <v>0</v>
      </c>
      <c r="I320" s="132">
        <v>0</v>
      </c>
      <c r="J320" s="132">
        <f>F320*G320</f>
        <v>192.47000000000003</v>
      </c>
      <c r="K320" s="132">
        <f>H320*F320</f>
        <v>0</v>
      </c>
      <c r="L320" s="133"/>
    </row>
    <row r="321" spans="1:12">
      <c r="A321" s="128" t="str">
        <f>'Obra Civil'!A333</f>
        <v>19.3.5</v>
      </c>
      <c r="B321" s="271" t="str">
        <f>'Obra Civil'!B333</f>
        <v>Tela para equipotencialização em inox 300mm x 1,4mm para casa de gás</v>
      </c>
      <c r="C321" s="272"/>
      <c r="D321" s="273"/>
      <c r="E321" s="129" t="str">
        <f>'Obra Civil'!C333</f>
        <v>m</v>
      </c>
      <c r="F321" s="130">
        <f>'Obra Civil'!G333</f>
        <v>78.599999999999994</v>
      </c>
      <c r="G321" s="131">
        <f>'Obra Civil'!D333</f>
        <v>1.9</v>
      </c>
      <c r="H321" s="132">
        <v>0</v>
      </c>
      <c r="I321" s="132">
        <v>0</v>
      </c>
      <c r="J321" s="132">
        <f>F321*G321</f>
        <v>149.33999999999997</v>
      </c>
      <c r="K321" s="132">
        <f>H321*F321</f>
        <v>0</v>
      </c>
      <c r="L321" s="133"/>
    </row>
    <row r="322" spans="1:12">
      <c r="A322" s="143" t="str">
        <f>'Obra Civil'!A335</f>
        <v>20.0</v>
      </c>
      <c r="B322" s="268" t="str">
        <f>'Obra Civil'!B335</f>
        <v>SERVIÇOS DIVERSOS</v>
      </c>
      <c r="C322" s="269"/>
      <c r="D322" s="270"/>
      <c r="E322" s="146"/>
      <c r="F322" s="147"/>
      <c r="G322" s="148"/>
      <c r="H322" s="149"/>
      <c r="I322" s="149"/>
      <c r="J322" s="149"/>
      <c r="K322" s="149"/>
      <c r="L322" s="150"/>
    </row>
    <row r="323" spans="1:12">
      <c r="A323" s="128" t="str">
        <f>'Obra Civil'!A336</f>
        <v>20.1.1</v>
      </c>
      <c r="B323" s="271" t="str">
        <f>'Obra Civil'!B336</f>
        <v>Grama - fornecimento e plantio (inclusive camada de terra vegetal - 3,0 cm)</v>
      </c>
      <c r="C323" s="272"/>
      <c r="D323" s="273"/>
      <c r="E323" s="129" t="str">
        <f>'Obra Civil'!C336</f>
        <v>m²</v>
      </c>
      <c r="F323" s="130">
        <f>'Obra Civil'!G336</f>
        <v>8.6300000000000008</v>
      </c>
      <c r="G323" s="131">
        <f>'Obra Civil'!D336</f>
        <v>400</v>
      </c>
      <c r="H323" s="132">
        <v>0</v>
      </c>
      <c r="I323" s="132">
        <v>0</v>
      </c>
      <c r="J323" s="132">
        <f>F323*G323</f>
        <v>3452.0000000000005</v>
      </c>
      <c r="K323" s="132">
        <f>H323*F323</f>
        <v>0</v>
      </c>
      <c r="L323" s="133"/>
    </row>
    <row r="324" spans="1:12">
      <c r="A324" s="128" t="str">
        <f>'Obra Civil'!A337</f>
        <v>20.1.2</v>
      </c>
      <c r="B324" s="271" t="str">
        <f>'Obra Civil'!B337</f>
        <v>Banco em concreto armado tipo 1 (1,30x0,40m), conforme projeto</v>
      </c>
      <c r="C324" s="272"/>
      <c r="D324" s="273"/>
      <c r="E324" s="129" t="str">
        <f>'Obra Civil'!C337</f>
        <v>un</v>
      </c>
      <c r="F324" s="130">
        <f>'Obra Civil'!G337</f>
        <v>96.74</v>
      </c>
      <c r="G324" s="131">
        <f>'Obra Civil'!D337</f>
        <v>11</v>
      </c>
      <c r="H324" s="132">
        <v>0</v>
      </c>
      <c r="I324" s="132">
        <v>0</v>
      </c>
      <c r="J324" s="132">
        <f>F324*G324</f>
        <v>1064.1399999999999</v>
      </c>
      <c r="K324" s="132">
        <f>H324*F324</f>
        <v>0</v>
      </c>
      <c r="L324" s="133"/>
    </row>
    <row r="325" spans="1:12">
      <c r="A325" s="128" t="str">
        <f>'Obra Civil'!A338</f>
        <v>20.1.3</v>
      </c>
      <c r="B325" s="271" t="str">
        <f>'Obra Civil'!B338</f>
        <v>Banco em concreto armado tipo 2 (2,80x0,40m), conforme projeto</v>
      </c>
      <c r="C325" s="272"/>
      <c r="D325" s="273"/>
      <c r="E325" s="129" t="str">
        <f>'Obra Civil'!C338</f>
        <v>un</v>
      </c>
      <c r="F325" s="130">
        <f>'Obra Civil'!G338</f>
        <v>201.44</v>
      </c>
      <c r="G325" s="131">
        <f>'Obra Civil'!D338</f>
        <v>5</v>
      </c>
      <c r="H325" s="132">
        <v>0</v>
      </c>
      <c r="I325" s="132">
        <v>0</v>
      </c>
      <c r="J325" s="132">
        <f>F325*G325</f>
        <v>1007.2</v>
      </c>
      <c r="K325" s="132">
        <f>H325*F325</f>
        <v>0</v>
      </c>
      <c r="L325" s="133"/>
    </row>
    <row r="326" spans="1:12" ht="13.5" customHeight="1">
      <c r="A326" s="128" t="str">
        <f>'Obra Civil'!A339</f>
        <v>20.1.4</v>
      </c>
      <c r="B326" s="271" t="str">
        <f>'Obra Civil'!B339</f>
        <v>Mastros para bandeiras em tubo ferro galvanizado telescópico (alt= 7m (3mx2" + 4mx1 1/2")</v>
      </c>
      <c r="C326" s="272"/>
      <c r="D326" s="273"/>
      <c r="E326" s="129" t="str">
        <f>'Obra Civil'!C339</f>
        <v>un</v>
      </c>
      <c r="F326" s="130">
        <f>'Obra Civil'!G339</f>
        <v>243.18</v>
      </c>
      <c r="G326" s="131">
        <f>'Obra Civil'!D339</f>
        <v>3</v>
      </c>
      <c r="H326" s="132">
        <v>0</v>
      </c>
      <c r="I326" s="132">
        <v>0</v>
      </c>
      <c r="J326" s="132">
        <f>F326*G326</f>
        <v>729.54</v>
      </c>
      <c r="K326" s="132">
        <f>H326*F326</f>
        <v>0</v>
      </c>
      <c r="L326" s="133"/>
    </row>
    <row r="327" spans="1:12">
      <c r="A327" s="143" t="str">
        <f>'Obra Civil'!A341</f>
        <v>21.0</v>
      </c>
      <c r="B327" s="268" t="str">
        <f>'Obra Civil'!B341</f>
        <v>SERVIÇOS FINAIS</v>
      </c>
      <c r="C327" s="269"/>
      <c r="D327" s="270"/>
      <c r="E327" s="146"/>
      <c r="F327" s="147"/>
      <c r="G327" s="148"/>
      <c r="H327" s="149"/>
      <c r="I327" s="149"/>
      <c r="J327" s="149"/>
      <c r="K327" s="149"/>
      <c r="L327" s="150"/>
    </row>
    <row r="328" spans="1:12" ht="12" customHeight="1">
      <c r="A328" s="128" t="str">
        <f>'Obra Civil'!A342</f>
        <v>21.1.1</v>
      </c>
      <c r="B328" s="271" t="str">
        <f>'Obra Civil'!B342</f>
        <v>Limpeza final da obra</v>
      </c>
      <c r="C328" s="272"/>
      <c r="D328" s="273"/>
      <c r="E328" s="129" t="str">
        <f>'Obra Civil'!C342</f>
        <v>m²</v>
      </c>
      <c r="F328" s="130">
        <f>'Obra Civil'!G342</f>
        <v>1.1299999999999999</v>
      </c>
      <c r="G328" s="131">
        <f>'Obra Civil'!D342</f>
        <v>564.5</v>
      </c>
      <c r="H328" s="132">
        <v>0</v>
      </c>
      <c r="I328" s="132">
        <v>0</v>
      </c>
      <c r="J328" s="132">
        <f>F328*G328</f>
        <v>637.88499999999999</v>
      </c>
      <c r="K328" s="132">
        <f>H328*F328</f>
        <v>0</v>
      </c>
      <c r="L328" s="133"/>
    </row>
    <row r="329" spans="1:12" ht="21" customHeight="1">
      <c r="A329" s="128"/>
      <c r="B329" s="294"/>
      <c r="C329" s="295"/>
      <c r="D329" s="296"/>
      <c r="E329" s="129"/>
      <c r="F329" s="130"/>
      <c r="G329" s="134"/>
      <c r="H329" s="134"/>
      <c r="I329" s="132"/>
      <c r="J329" s="132"/>
      <c r="K329" s="132"/>
      <c r="L329" s="133"/>
    </row>
    <row r="330" spans="1:12" ht="10.5" customHeight="1" thickBot="1">
      <c r="A330" s="135"/>
      <c r="B330" s="310"/>
      <c r="C330" s="311"/>
      <c r="D330" s="312"/>
      <c r="E330" s="126"/>
      <c r="F330" s="126"/>
      <c r="G330" s="126"/>
      <c r="H330" s="126"/>
      <c r="I330" s="126"/>
      <c r="J330" s="126"/>
      <c r="K330" s="126"/>
      <c r="L330" s="127"/>
    </row>
    <row r="331" spans="1:12" ht="13.5" thickBot="1">
      <c r="A331" s="313" t="s">
        <v>0</v>
      </c>
      <c r="B331" s="314"/>
      <c r="C331" s="314"/>
      <c r="D331" s="314"/>
      <c r="E331" s="315"/>
      <c r="F331" s="315"/>
      <c r="G331" s="315"/>
      <c r="H331" s="136"/>
      <c r="I331" s="136"/>
      <c r="J331" s="137">
        <f>SUM(J15:J329)</f>
        <v>657764.76730001613</v>
      </c>
      <c r="K331" s="137">
        <f>SUM(K15:K329)</f>
        <v>102503.26000000001</v>
      </c>
      <c r="L331" s="138">
        <f>SUM(L15:L330)</f>
        <v>102503.26000000001</v>
      </c>
    </row>
    <row r="332" spans="1:12" ht="49.5" customHeight="1">
      <c r="A332" s="301" t="s">
        <v>705</v>
      </c>
      <c r="B332" s="301"/>
      <c r="C332" s="301"/>
      <c r="E332" s="302"/>
      <c r="F332" s="302"/>
      <c r="G332" s="302"/>
      <c r="H332" s="302"/>
      <c r="J332" s="297"/>
      <c r="K332" s="297"/>
      <c r="L332" s="297"/>
    </row>
    <row r="333" spans="1:12" ht="12" customHeight="1">
      <c r="A333" s="298" t="s">
        <v>694</v>
      </c>
      <c r="B333" s="298"/>
      <c r="C333" s="298"/>
      <c r="E333" s="299" t="s">
        <v>695</v>
      </c>
      <c r="F333" s="299"/>
      <c r="G333" s="299"/>
      <c r="H333" s="299"/>
      <c r="J333" s="300" t="s">
        <v>696</v>
      </c>
      <c r="K333" s="300"/>
      <c r="L333" s="300"/>
    </row>
    <row r="334" spans="1:12">
      <c r="E334" s="309" t="s">
        <v>708</v>
      </c>
      <c r="F334" s="309"/>
      <c r="G334" s="309"/>
      <c r="H334" s="309"/>
    </row>
    <row r="1045806" spans="2:12">
      <c r="B1045806" s="271">
        <f>'Obra Civil'!B1048570</f>
        <v>0</v>
      </c>
      <c r="C1045806" s="272"/>
      <c r="D1045806" s="273"/>
      <c r="E1045806" s="129">
        <f>'Obra Civil'!C1048570</f>
        <v>0</v>
      </c>
      <c r="F1045806" s="130">
        <f>'Obra Civil'!G1048570</f>
        <v>0</v>
      </c>
      <c r="G1045806" s="131" t="e">
        <f>'[2]Duque licitaddo'!#REF!</f>
        <v>#REF!</v>
      </c>
      <c r="H1045806" s="132">
        <v>0</v>
      </c>
      <c r="I1045806" s="132">
        <v>0</v>
      </c>
      <c r="J1045806" s="132" t="e">
        <f>F1045806*G1045806</f>
        <v>#REF!</v>
      </c>
      <c r="K1045806" s="132">
        <f>H1045806*F1045806</f>
        <v>0</v>
      </c>
      <c r="L1045806" s="133">
        <f>I1045806*F1045806</f>
        <v>0</v>
      </c>
    </row>
  </sheetData>
  <mergeCells count="358">
    <mergeCell ref="E334:H334"/>
    <mergeCell ref="B323:D323"/>
    <mergeCell ref="B324:D324"/>
    <mergeCell ref="B325:D325"/>
    <mergeCell ref="B326:D326"/>
    <mergeCell ref="B327:D327"/>
    <mergeCell ref="B318:D318"/>
    <mergeCell ref="B319:D319"/>
    <mergeCell ref="B320:D320"/>
    <mergeCell ref="B321:D321"/>
    <mergeCell ref="B322:D322"/>
    <mergeCell ref="B329:D329"/>
    <mergeCell ref="B330:D330"/>
    <mergeCell ref="A331:D331"/>
    <mergeCell ref="E331:G331"/>
    <mergeCell ref="B312:D312"/>
    <mergeCell ref="B313:D313"/>
    <mergeCell ref="B314:D314"/>
    <mergeCell ref="B315:D315"/>
    <mergeCell ref="B316:D316"/>
    <mergeCell ref="B317:D317"/>
    <mergeCell ref="B306:D306"/>
    <mergeCell ref="B307:D307"/>
    <mergeCell ref="B308:D308"/>
    <mergeCell ref="B309:D309"/>
    <mergeCell ref="B310:D310"/>
    <mergeCell ref="B311:D311"/>
    <mergeCell ref="B301:D301"/>
    <mergeCell ref="B302:D302"/>
    <mergeCell ref="B303:D303"/>
    <mergeCell ref="B304:D304"/>
    <mergeCell ref="B305:D305"/>
    <mergeCell ref="B295:D295"/>
    <mergeCell ref="B296:D296"/>
    <mergeCell ref="B297:D297"/>
    <mergeCell ref="B298:D298"/>
    <mergeCell ref="B299:D299"/>
    <mergeCell ref="B300:D300"/>
    <mergeCell ref="B290:D290"/>
    <mergeCell ref="B291:D291"/>
    <mergeCell ref="B292:D292"/>
    <mergeCell ref="B293:D293"/>
    <mergeCell ref="B294:D294"/>
    <mergeCell ref="B284:D284"/>
    <mergeCell ref="B285:D285"/>
    <mergeCell ref="B286:D286"/>
    <mergeCell ref="B287:D287"/>
    <mergeCell ref="B288:D288"/>
    <mergeCell ref="B289:D289"/>
    <mergeCell ref="B279:D279"/>
    <mergeCell ref="B280:D280"/>
    <mergeCell ref="B281:D281"/>
    <mergeCell ref="B282:D282"/>
    <mergeCell ref="B283:D283"/>
    <mergeCell ref="B273:D273"/>
    <mergeCell ref="B274:D274"/>
    <mergeCell ref="B275:D275"/>
    <mergeCell ref="B276:D276"/>
    <mergeCell ref="B277:D277"/>
    <mergeCell ref="B278:D278"/>
    <mergeCell ref="B267:D267"/>
    <mergeCell ref="B268:D268"/>
    <mergeCell ref="B269:D269"/>
    <mergeCell ref="B270:D270"/>
    <mergeCell ref="B271:D271"/>
    <mergeCell ref="B272:D272"/>
    <mergeCell ref="B261:D261"/>
    <mergeCell ref="B262:D262"/>
    <mergeCell ref="B263:D263"/>
    <mergeCell ref="B264:D264"/>
    <mergeCell ref="B265:D265"/>
    <mergeCell ref="B266:D266"/>
    <mergeCell ref="B255:D255"/>
    <mergeCell ref="B256:D256"/>
    <mergeCell ref="B257:D257"/>
    <mergeCell ref="B258:D258"/>
    <mergeCell ref="B259:D259"/>
    <mergeCell ref="B260:D260"/>
    <mergeCell ref="B249:D249"/>
    <mergeCell ref="B250:D250"/>
    <mergeCell ref="B251:D251"/>
    <mergeCell ref="B252:D252"/>
    <mergeCell ref="B253:D253"/>
    <mergeCell ref="B254:D254"/>
    <mergeCell ref="B244:D244"/>
    <mergeCell ref="B245:D245"/>
    <mergeCell ref="B246:D246"/>
    <mergeCell ref="B247:D247"/>
    <mergeCell ref="B248:D248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26:D226"/>
    <mergeCell ref="B227:D227"/>
    <mergeCell ref="B228:D228"/>
    <mergeCell ref="B229:D229"/>
    <mergeCell ref="B230:D230"/>
    <mergeCell ref="B231:D231"/>
    <mergeCell ref="B221:D221"/>
    <mergeCell ref="B222:D222"/>
    <mergeCell ref="B223:D223"/>
    <mergeCell ref="B224:D224"/>
    <mergeCell ref="B225:D225"/>
    <mergeCell ref="B215:D215"/>
    <mergeCell ref="B216:D216"/>
    <mergeCell ref="B217:D217"/>
    <mergeCell ref="B218:D218"/>
    <mergeCell ref="B219:D219"/>
    <mergeCell ref="B220:D220"/>
    <mergeCell ref="B209:D209"/>
    <mergeCell ref="B210:D210"/>
    <mergeCell ref="B211:D211"/>
    <mergeCell ref="B212:D212"/>
    <mergeCell ref="B213:D213"/>
    <mergeCell ref="B214:D214"/>
    <mergeCell ref="B203:D203"/>
    <mergeCell ref="B204:D204"/>
    <mergeCell ref="B205:D205"/>
    <mergeCell ref="B206:D206"/>
    <mergeCell ref="B207:D207"/>
    <mergeCell ref="B208:D208"/>
    <mergeCell ref="B197:D197"/>
    <mergeCell ref="B198:D198"/>
    <mergeCell ref="B199:D199"/>
    <mergeCell ref="B200:D200"/>
    <mergeCell ref="B201:D201"/>
    <mergeCell ref="B202:D202"/>
    <mergeCell ref="B191:D191"/>
    <mergeCell ref="B192:D192"/>
    <mergeCell ref="B193:D193"/>
    <mergeCell ref="B194:D194"/>
    <mergeCell ref="B195:D195"/>
    <mergeCell ref="B196:D196"/>
    <mergeCell ref="B185:D185"/>
    <mergeCell ref="B186:D186"/>
    <mergeCell ref="B187:D187"/>
    <mergeCell ref="B188:D188"/>
    <mergeCell ref="B189:D189"/>
    <mergeCell ref="B190:D190"/>
    <mergeCell ref="B180:D180"/>
    <mergeCell ref="B181:D181"/>
    <mergeCell ref="B182:D182"/>
    <mergeCell ref="B183:D183"/>
    <mergeCell ref="B184:D184"/>
    <mergeCell ref="B174:D174"/>
    <mergeCell ref="B175:D175"/>
    <mergeCell ref="B176:D176"/>
    <mergeCell ref="B177:D177"/>
    <mergeCell ref="B178:D178"/>
    <mergeCell ref="B179:D179"/>
    <mergeCell ref="B168:D168"/>
    <mergeCell ref="B169:D169"/>
    <mergeCell ref="B170:D170"/>
    <mergeCell ref="B171:D171"/>
    <mergeCell ref="B172:D172"/>
    <mergeCell ref="B173:D173"/>
    <mergeCell ref="B162:D162"/>
    <mergeCell ref="B163:D163"/>
    <mergeCell ref="B164:D164"/>
    <mergeCell ref="B165:D165"/>
    <mergeCell ref="B166:D166"/>
    <mergeCell ref="B167:D167"/>
    <mergeCell ref="B156:D156"/>
    <mergeCell ref="B157:D157"/>
    <mergeCell ref="B158:D158"/>
    <mergeCell ref="B159:D159"/>
    <mergeCell ref="B160:D160"/>
    <mergeCell ref="B161:D161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26:D126"/>
    <mergeCell ref="B127:D127"/>
    <mergeCell ref="B128:D128"/>
    <mergeCell ref="B129:D129"/>
    <mergeCell ref="B130:D130"/>
    <mergeCell ref="B131:D131"/>
    <mergeCell ref="B120:D120"/>
    <mergeCell ref="B121:D121"/>
    <mergeCell ref="B122:D122"/>
    <mergeCell ref="B123:D123"/>
    <mergeCell ref="B124:D124"/>
    <mergeCell ref="B125:D125"/>
    <mergeCell ref="B116:D116"/>
    <mergeCell ref="B117:D117"/>
    <mergeCell ref="B118:D118"/>
    <mergeCell ref="B119:D119"/>
    <mergeCell ref="B108:D108"/>
    <mergeCell ref="B109:D109"/>
    <mergeCell ref="B110:D110"/>
    <mergeCell ref="B111:D111"/>
    <mergeCell ref="B112:D112"/>
    <mergeCell ref="B113:D113"/>
    <mergeCell ref="B106:D106"/>
    <mergeCell ref="B107:D107"/>
    <mergeCell ref="B98:D98"/>
    <mergeCell ref="B99:D99"/>
    <mergeCell ref="B100:D100"/>
    <mergeCell ref="B101:D101"/>
    <mergeCell ref="B102:D102"/>
    <mergeCell ref="B114:D114"/>
    <mergeCell ref="B115:D115"/>
    <mergeCell ref="B87:D87"/>
    <mergeCell ref="B88:D88"/>
    <mergeCell ref="B89:D89"/>
    <mergeCell ref="B90:D90"/>
    <mergeCell ref="B91:D91"/>
    <mergeCell ref="B92:D92"/>
    <mergeCell ref="B103:D103"/>
    <mergeCell ref="B104:D104"/>
    <mergeCell ref="B105:D105"/>
    <mergeCell ref="B1045806:D1045806"/>
    <mergeCell ref="B32:D32"/>
    <mergeCell ref="B33:D33"/>
    <mergeCell ref="B34:D34"/>
    <mergeCell ref="B35:D35"/>
    <mergeCell ref="B36:D36"/>
    <mergeCell ref="B37:D37"/>
    <mergeCell ref="B38:D38"/>
    <mergeCell ref="B49:D49"/>
    <mergeCell ref="B50:D50"/>
    <mergeCell ref="B51:D51"/>
    <mergeCell ref="B52:D52"/>
    <mergeCell ref="B53:D53"/>
    <mergeCell ref="B54:D54"/>
    <mergeCell ref="B44:D44"/>
    <mergeCell ref="B45:D45"/>
    <mergeCell ref="B46:D46"/>
    <mergeCell ref="B47:D47"/>
    <mergeCell ref="B48:D48"/>
    <mergeCell ref="B61:D61"/>
    <mergeCell ref="B62:D62"/>
    <mergeCell ref="B63:D63"/>
    <mergeCell ref="B64:D64"/>
    <mergeCell ref="B65:D65"/>
    <mergeCell ref="J332:L332"/>
    <mergeCell ref="A333:C333"/>
    <mergeCell ref="E333:H333"/>
    <mergeCell ref="J333:L333"/>
    <mergeCell ref="A332:C332"/>
    <mergeCell ref="E332:H332"/>
    <mergeCell ref="B39:D39"/>
    <mergeCell ref="B40:D40"/>
    <mergeCell ref="B41:D41"/>
    <mergeCell ref="B42:D42"/>
    <mergeCell ref="B43:D43"/>
    <mergeCell ref="B66:D66"/>
    <mergeCell ref="B55:D55"/>
    <mergeCell ref="B56:D56"/>
    <mergeCell ref="B57:D57"/>
    <mergeCell ref="B58:D58"/>
    <mergeCell ref="B59:D59"/>
    <mergeCell ref="B60:D60"/>
    <mergeCell ref="B72:D72"/>
    <mergeCell ref="B73:D73"/>
    <mergeCell ref="B74:D74"/>
    <mergeCell ref="B75:D75"/>
    <mergeCell ref="B67:D67"/>
    <mergeCell ref="B68:D68"/>
    <mergeCell ref="B25:D25"/>
    <mergeCell ref="B26:D26"/>
    <mergeCell ref="B27:D27"/>
    <mergeCell ref="B28:D28"/>
    <mergeCell ref="B29:D29"/>
    <mergeCell ref="B30:D30"/>
    <mergeCell ref="B31:D31"/>
    <mergeCell ref="B69:D69"/>
    <mergeCell ref="B70:D70"/>
    <mergeCell ref="B71:D71"/>
    <mergeCell ref="B82:D82"/>
    <mergeCell ref="B83:D83"/>
    <mergeCell ref="B84:D84"/>
    <mergeCell ref="B85:D85"/>
    <mergeCell ref="B86:D86"/>
    <mergeCell ref="B76:D76"/>
    <mergeCell ref="B77:D77"/>
    <mergeCell ref="B78:D78"/>
    <mergeCell ref="B79:D79"/>
    <mergeCell ref="B80:D80"/>
    <mergeCell ref="B14:D14"/>
    <mergeCell ref="B15:D15"/>
    <mergeCell ref="B16:D16"/>
    <mergeCell ref="B328:D328"/>
    <mergeCell ref="B22:D22"/>
    <mergeCell ref="B23:D23"/>
    <mergeCell ref="B24:D24"/>
    <mergeCell ref="A11:L11"/>
    <mergeCell ref="A12:A13"/>
    <mergeCell ref="B12:D13"/>
    <mergeCell ref="E12:F12"/>
    <mergeCell ref="G12:I12"/>
    <mergeCell ref="J12:L12"/>
    <mergeCell ref="B17:D17"/>
    <mergeCell ref="B18:D18"/>
    <mergeCell ref="B19:D19"/>
    <mergeCell ref="B20:D20"/>
    <mergeCell ref="B21:D21"/>
    <mergeCell ref="B81:D81"/>
    <mergeCell ref="B93:D93"/>
    <mergeCell ref="B94:D94"/>
    <mergeCell ref="B95:D95"/>
    <mergeCell ref="B96:D96"/>
    <mergeCell ref="B97:D97"/>
    <mergeCell ref="A8:D8"/>
    <mergeCell ref="E8:F8"/>
    <mergeCell ref="G8:H8"/>
    <mergeCell ref="I8:J8"/>
    <mergeCell ref="K8:L8"/>
    <mergeCell ref="A9:D9"/>
    <mergeCell ref="E9:F9"/>
    <mergeCell ref="G9:H9"/>
    <mergeCell ref="I9:J9"/>
    <mergeCell ref="K9:L9"/>
    <mergeCell ref="A5:D5"/>
    <mergeCell ref="E5:H5"/>
    <mergeCell ref="I5:J5"/>
    <mergeCell ref="K5:L5"/>
    <mergeCell ref="A6:D6"/>
    <mergeCell ref="E6:H6"/>
    <mergeCell ref="I6:J6"/>
    <mergeCell ref="K6:L6"/>
    <mergeCell ref="A1:L2"/>
    <mergeCell ref="A3:C3"/>
    <mergeCell ref="D3:G3"/>
    <mergeCell ref="H3:L3"/>
    <mergeCell ref="A4:C4"/>
    <mergeCell ref="D4:G4"/>
    <mergeCell ref="H4:L4"/>
  </mergeCells>
  <pageMargins left="0.19685039370078741" right="0.19685039370078741" top="0.78740157480314965" bottom="0.59055118110236227" header="0.11811023622047245" footer="0.11811023622047245"/>
  <pageSetup scale="90" orientation="landscape" r:id="rId1"/>
  <headerFooter alignWithMargins="0"/>
  <rowBreaks count="3" manualBreakCount="3">
    <brk id="40" max="16383" man="1"/>
    <brk id="72" max="16383" man="1"/>
    <brk id="11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M1045806"/>
  <sheetViews>
    <sheetView view="pageBreakPreview" zoomScaleSheetLayoutView="100" workbookViewId="0">
      <selection activeCell="M331" sqref="M331"/>
    </sheetView>
  </sheetViews>
  <sheetFormatPr defaultRowHeight="12.75"/>
  <cols>
    <col min="1" max="1" width="6.5703125" style="120" bestFit="1" customWidth="1"/>
    <col min="2" max="2" width="9.140625" style="120"/>
    <col min="3" max="3" width="16.85546875" style="120" customWidth="1"/>
    <col min="4" max="4" width="39.5703125" style="120" customWidth="1"/>
    <col min="5" max="5" width="3.5703125" style="120" customWidth="1"/>
    <col min="6" max="6" width="9.7109375" style="120" customWidth="1"/>
    <col min="7" max="7" width="8" style="120" customWidth="1"/>
    <col min="8" max="8" width="9.7109375" style="120" customWidth="1"/>
    <col min="9" max="9" width="11" style="120" bestFit="1" customWidth="1"/>
    <col min="10" max="10" width="12" style="120" customWidth="1"/>
    <col min="11" max="12" width="13.28515625" style="120" bestFit="1" customWidth="1"/>
    <col min="13" max="13" width="11.28515625" style="120" bestFit="1" customWidth="1"/>
    <col min="14" max="256" width="9.140625" style="120"/>
    <col min="257" max="257" width="5" style="120" customWidth="1"/>
    <col min="258" max="258" width="9.140625" style="120"/>
    <col min="259" max="259" width="16.85546875" style="120" customWidth="1"/>
    <col min="260" max="260" width="12.140625" style="120" customWidth="1"/>
    <col min="261" max="261" width="4" style="120" bestFit="1" customWidth="1"/>
    <col min="262" max="262" width="10.140625" style="120" bestFit="1" customWidth="1"/>
    <col min="263" max="263" width="8.140625" style="120" bestFit="1" customWidth="1"/>
    <col min="264" max="264" width="10.140625" style="120" bestFit="1" customWidth="1"/>
    <col min="265" max="266" width="11" style="120" bestFit="1" customWidth="1"/>
    <col min="267" max="267" width="11.5703125" style="120" customWidth="1"/>
    <col min="268" max="268" width="11" style="120" bestFit="1" customWidth="1"/>
    <col min="269" max="512" width="9.140625" style="120"/>
    <col min="513" max="513" width="5" style="120" customWidth="1"/>
    <col min="514" max="514" width="9.140625" style="120"/>
    <col min="515" max="515" width="16.85546875" style="120" customWidth="1"/>
    <col min="516" max="516" width="12.140625" style="120" customWidth="1"/>
    <col min="517" max="517" width="4" style="120" bestFit="1" customWidth="1"/>
    <col min="518" max="518" width="10.140625" style="120" bestFit="1" customWidth="1"/>
    <col min="519" max="519" width="8.140625" style="120" bestFit="1" customWidth="1"/>
    <col min="520" max="520" width="10.140625" style="120" bestFit="1" customWidth="1"/>
    <col min="521" max="522" width="11" style="120" bestFit="1" customWidth="1"/>
    <col min="523" max="523" width="11.5703125" style="120" customWidth="1"/>
    <col min="524" max="524" width="11" style="120" bestFit="1" customWidth="1"/>
    <col min="525" max="768" width="9.140625" style="120"/>
    <col min="769" max="769" width="5" style="120" customWidth="1"/>
    <col min="770" max="770" width="9.140625" style="120"/>
    <col min="771" max="771" width="16.85546875" style="120" customWidth="1"/>
    <col min="772" max="772" width="12.140625" style="120" customWidth="1"/>
    <col min="773" max="773" width="4" style="120" bestFit="1" customWidth="1"/>
    <col min="774" max="774" width="10.140625" style="120" bestFit="1" customWidth="1"/>
    <col min="775" max="775" width="8.140625" style="120" bestFit="1" customWidth="1"/>
    <col min="776" max="776" width="10.140625" style="120" bestFit="1" customWidth="1"/>
    <col min="777" max="778" width="11" style="120" bestFit="1" customWidth="1"/>
    <col min="779" max="779" width="11.5703125" style="120" customWidth="1"/>
    <col min="780" max="780" width="11" style="120" bestFit="1" customWidth="1"/>
    <col min="781" max="1024" width="9.140625" style="120"/>
    <col min="1025" max="1025" width="5" style="120" customWidth="1"/>
    <col min="1026" max="1026" width="9.140625" style="120"/>
    <col min="1027" max="1027" width="16.85546875" style="120" customWidth="1"/>
    <col min="1028" max="1028" width="12.140625" style="120" customWidth="1"/>
    <col min="1029" max="1029" width="4" style="120" bestFit="1" customWidth="1"/>
    <col min="1030" max="1030" width="10.140625" style="120" bestFit="1" customWidth="1"/>
    <col min="1031" max="1031" width="8.140625" style="120" bestFit="1" customWidth="1"/>
    <col min="1032" max="1032" width="10.140625" style="120" bestFit="1" customWidth="1"/>
    <col min="1033" max="1034" width="11" style="120" bestFit="1" customWidth="1"/>
    <col min="1035" max="1035" width="11.5703125" style="120" customWidth="1"/>
    <col min="1036" max="1036" width="11" style="120" bestFit="1" customWidth="1"/>
    <col min="1037" max="1280" width="9.140625" style="120"/>
    <col min="1281" max="1281" width="5" style="120" customWidth="1"/>
    <col min="1282" max="1282" width="9.140625" style="120"/>
    <col min="1283" max="1283" width="16.85546875" style="120" customWidth="1"/>
    <col min="1284" max="1284" width="12.140625" style="120" customWidth="1"/>
    <col min="1285" max="1285" width="4" style="120" bestFit="1" customWidth="1"/>
    <col min="1286" max="1286" width="10.140625" style="120" bestFit="1" customWidth="1"/>
    <col min="1287" max="1287" width="8.140625" style="120" bestFit="1" customWidth="1"/>
    <col min="1288" max="1288" width="10.140625" style="120" bestFit="1" customWidth="1"/>
    <col min="1289" max="1290" width="11" style="120" bestFit="1" customWidth="1"/>
    <col min="1291" max="1291" width="11.5703125" style="120" customWidth="1"/>
    <col min="1292" max="1292" width="11" style="120" bestFit="1" customWidth="1"/>
    <col min="1293" max="1536" width="9.140625" style="120"/>
    <col min="1537" max="1537" width="5" style="120" customWidth="1"/>
    <col min="1538" max="1538" width="9.140625" style="120"/>
    <col min="1539" max="1539" width="16.85546875" style="120" customWidth="1"/>
    <col min="1540" max="1540" width="12.140625" style="120" customWidth="1"/>
    <col min="1541" max="1541" width="4" style="120" bestFit="1" customWidth="1"/>
    <col min="1542" max="1542" width="10.140625" style="120" bestFit="1" customWidth="1"/>
    <col min="1543" max="1543" width="8.140625" style="120" bestFit="1" customWidth="1"/>
    <col min="1544" max="1544" width="10.140625" style="120" bestFit="1" customWidth="1"/>
    <col min="1545" max="1546" width="11" style="120" bestFit="1" customWidth="1"/>
    <col min="1547" max="1547" width="11.5703125" style="120" customWidth="1"/>
    <col min="1548" max="1548" width="11" style="120" bestFit="1" customWidth="1"/>
    <col min="1549" max="1792" width="9.140625" style="120"/>
    <col min="1793" max="1793" width="5" style="120" customWidth="1"/>
    <col min="1794" max="1794" width="9.140625" style="120"/>
    <col min="1795" max="1795" width="16.85546875" style="120" customWidth="1"/>
    <col min="1796" max="1796" width="12.140625" style="120" customWidth="1"/>
    <col min="1797" max="1797" width="4" style="120" bestFit="1" customWidth="1"/>
    <col min="1798" max="1798" width="10.140625" style="120" bestFit="1" customWidth="1"/>
    <col min="1799" max="1799" width="8.140625" style="120" bestFit="1" customWidth="1"/>
    <col min="1800" max="1800" width="10.140625" style="120" bestFit="1" customWidth="1"/>
    <col min="1801" max="1802" width="11" style="120" bestFit="1" customWidth="1"/>
    <col min="1803" max="1803" width="11.5703125" style="120" customWidth="1"/>
    <col min="1804" max="1804" width="11" style="120" bestFit="1" customWidth="1"/>
    <col min="1805" max="2048" width="9.140625" style="120"/>
    <col min="2049" max="2049" width="5" style="120" customWidth="1"/>
    <col min="2050" max="2050" width="9.140625" style="120"/>
    <col min="2051" max="2051" width="16.85546875" style="120" customWidth="1"/>
    <col min="2052" max="2052" width="12.140625" style="120" customWidth="1"/>
    <col min="2053" max="2053" width="4" style="120" bestFit="1" customWidth="1"/>
    <col min="2054" max="2054" width="10.140625" style="120" bestFit="1" customWidth="1"/>
    <col min="2055" max="2055" width="8.140625" style="120" bestFit="1" customWidth="1"/>
    <col min="2056" max="2056" width="10.140625" style="120" bestFit="1" customWidth="1"/>
    <col min="2057" max="2058" width="11" style="120" bestFit="1" customWidth="1"/>
    <col min="2059" max="2059" width="11.5703125" style="120" customWidth="1"/>
    <col min="2060" max="2060" width="11" style="120" bestFit="1" customWidth="1"/>
    <col min="2061" max="2304" width="9.140625" style="120"/>
    <col min="2305" max="2305" width="5" style="120" customWidth="1"/>
    <col min="2306" max="2306" width="9.140625" style="120"/>
    <col min="2307" max="2307" width="16.85546875" style="120" customWidth="1"/>
    <col min="2308" max="2308" width="12.140625" style="120" customWidth="1"/>
    <col min="2309" max="2309" width="4" style="120" bestFit="1" customWidth="1"/>
    <col min="2310" max="2310" width="10.140625" style="120" bestFit="1" customWidth="1"/>
    <col min="2311" max="2311" width="8.140625" style="120" bestFit="1" customWidth="1"/>
    <col min="2312" max="2312" width="10.140625" style="120" bestFit="1" customWidth="1"/>
    <col min="2313" max="2314" width="11" style="120" bestFit="1" customWidth="1"/>
    <col min="2315" max="2315" width="11.5703125" style="120" customWidth="1"/>
    <col min="2316" max="2316" width="11" style="120" bestFit="1" customWidth="1"/>
    <col min="2317" max="2560" width="9.140625" style="120"/>
    <col min="2561" max="2561" width="5" style="120" customWidth="1"/>
    <col min="2562" max="2562" width="9.140625" style="120"/>
    <col min="2563" max="2563" width="16.85546875" style="120" customWidth="1"/>
    <col min="2564" max="2564" width="12.140625" style="120" customWidth="1"/>
    <col min="2565" max="2565" width="4" style="120" bestFit="1" customWidth="1"/>
    <col min="2566" max="2566" width="10.140625" style="120" bestFit="1" customWidth="1"/>
    <col min="2567" max="2567" width="8.140625" style="120" bestFit="1" customWidth="1"/>
    <col min="2568" max="2568" width="10.140625" style="120" bestFit="1" customWidth="1"/>
    <col min="2569" max="2570" width="11" style="120" bestFit="1" customWidth="1"/>
    <col min="2571" max="2571" width="11.5703125" style="120" customWidth="1"/>
    <col min="2572" max="2572" width="11" style="120" bestFit="1" customWidth="1"/>
    <col min="2573" max="2816" width="9.140625" style="120"/>
    <col min="2817" max="2817" width="5" style="120" customWidth="1"/>
    <col min="2818" max="2818" width="9.140625" style="120"/>
    <col min="2819" max="2819" width="16.85546875" style="120" customWidth="1"/>
    <col min="2820" max="2820" width="12.140625" style="120" customWidth="1"/>
    <col min="2821" max="2821" width="4" style="120" bestFit="1" customWidth="1"/>
    <col min="2822" max="2822" width="10.140625" style="120" bestFit="1" customWidth="1"/>
    <col min="2823" max="2823" width="8.140625" style="120" bestFit="1" customWidth="1"/>
    <col min="2824" max="2824" width="10.140625" style="120" bestFit="1" customWidth="1"/>
    <col min="2825" max="2826" width="11" style="120" bestFit="1" customWidth="1"/>
    <col min="2827" max="2827" width="11.5703125" style="120" customWidth="1"/>
    <col min="2828" max="2828" width="11" style="120" bestFit="1" customWidth="1"/>
    <col min="2829" max="3072" width="9.140625" style="120"/>
    <col min="3073" max="3073" width="5" style="120" customWidth="1"/>
    <col min="3074" max="3074" width="9.140625" style="120"/>
    <col min="3075" max="3075" width="16.85546875" style="120" customWidth="1"/>
    <col min="3076" max="3076" width="12.140625" style="120" customWidth="1"/>
    <col min="3077" max="3077" width="4" style="120" bestFit="1" customWidth="1"/>
    <col min="3078" max="3078" width="10.140625" style="120" bestFit="1" customWidth="1"/>
    <col min="3079" max="3079" width="8.140625" style="120" bestFit="1" customWidth="1"/>
    <col min="3080" max="3080" width="10.140625" style="120" bestFit="1" customWidth="1"/>
    <col min="3081" max="3082" width="11" style="120" bestFit="1" customWidth="1"/>
    <col min="3083" max="3083" width="11.5703125" style="120" customWidth="1"/>
    <col min="3084" max="3084" width="11" style="120" bestFit="1" customWidth="1"/>
    <col min="3085" max="3328" width="9.140625" style="120"/>
    <col min="3329" max="3329" width="5" style="120" customWidth="1"/>
    <col min="3330" max="3330" width="9.140625" style="120"/>
    <col min="3331" max="3331" width="16.85546875" style="120" customWidth="1"/>
    <col min="3332" max="3332" width="12.140625" style="120" customWidth="1"/>
    <col min="3333" max="3333" width="4" style="120" bestFit="1" customWidth="1"/>
    <col min="3334" max="3334" width="10.140625" style="120" bestFit="1" customWidth="1"/>
    <col min="3335" max="3335" width="8.140625" style="120" bestFit="1" customWidth="1"/>
    <col min="3336" max="3336" width="10.140625" style="120" bestFit="1" customWidth="1"/>
    <col min="3337" max="3338" width="11" style="120" bestFit="1" customWidth="1"/>
    <col min="3339" max="3339" width="11.5703125" style="120" customWidth="1"/>
    <col min="3340" max="3340" width="11" style="120" bestFit="1" customWidth="1"/>
    <col min="3341" max="3584" width="9.140625" style="120"/>
    <col min="3585" max="3585" width="5" style="120" customWidth="1"/>
    <col min="3586" max="3586" width="9.140625" style="120"/>
    <col min="3587" max="3587" width="16.85546875" style="120" customWidth="1"/>
    <col min="3588" max="3588" width="12.140625" style="120" customWidth="1"/>
    <col min="3589" max="3589" width="4" style="120" bestFit="1" customWidth="1"/>
    <col min="3590" max="3590" width="10.140625" style="120" bestFit="1" customWidth="1"/>
    <col min="3591" max="3591" width="8.140625" style="120" bestFit="1" customWidth="1"/>
    <col min="3592" max="3592" width="10.140625" style="120" bestFit="1" customWidth="1"/>
    <col min="3593" max="3594" width="11" style="120" bestFit="1" customWidth="1"/>
    <col min="3595" max="3595" width="11.5703125" style="120" customWidth="1"/>
    <col min="3596" max="3596" width="11" style="120" bestFit="1" customWidth="1"/>
    <col min="3597" max="3840" width="9.140625" style="120"/>
    <col min="3841" max="3841" width="5" style="120" customWidth="1"/>
    <col min="3842" max="3842" width="9.140625" style="120"/>
    <col min="3843" max="3843" width="16.85546875" style="120" customWidth="1"/>
    <col min="3844" max="3844" width="12.140625" style="120" customWidth="1"/>
    <col min="3845" max="3845" width="4" style="120" bestFit="1" customWidth="1"/>
    <col min="3846" max="3846" width="10.140625" style="120" bestFit="1" customWidth="1"/>
    <col min="3847" max="3847" width="8.140625" style="120" bestFit="1" customWidth="1"/>
    <col min="3848" max="3848" width="10.140625" style="120" bestFit="1" customWidth="1"/>
    <col min="3849" max="3850" width="11" style="120" bestFit="1" customWidth="1"/>
    <col min="3851" max="3851" width="11.5703125" style="120" customWidth="1"/>
    <col min="3852" max="3852" width="11" style="120" bestFit="1" customWidth="1"/>
    <col min="3853" max="4096" width="9.140625" style="120"/>
    <col min="4097" max="4097" width="5" style="120" customWidth="1"/>
    <col min="4098" max="4098" width="9.140625" style="120"/>
    <col min="4099" max="4099" width="16.85546875" style="120" customWidth="1"/>
    <col min="4100" max="4100" width="12.140625" style="120" customWidth="1"/>
    <col min="4101" max="4101" width="4" style="120" bestFit="1" customWidth="1"/>
    <col min="4102" max="4102" width="10.140625" style="120" bestFit="1" customWidth="1"/>
    <col min="4103" max="4103" width="8.140625" style="120" bestFit="1" customWidth="1"/>
    <col min="4104" max="4104" width="10.140625" style="120" bestFit="1" customWidth="1"/>
    <col min="4105" max="4106" width="11" style="120" bestFit="1" customWidth="1"/>
    <col min="4107" max="4107" width="11.5703125" style="120" customWidth="1"/>
    <col min="4108" max="4108" width="11" style="120" bestFit="1" customWidth="1"/>
    <col min="4109" max="4352" width="9.140625" style="120"/>
    <col min="4353" max="4353" width="5" style="120" customWidth="1"/>
    <col min="4354" max="4354" width="9.140625" style="120"/>
    <col min="4355" max="4355" width="16.85546875" style="120" customWidth="1"/>
    <col min="4356" max="4356" width="12.140625" style="120" customWidth="1"/>
    <col min="4357" max="4357" width="4" style="120" bestFit="1" customWidth="1"/>
    <col min="4358" max="4358" width="10.140625" style="120" bestFit="1" customWidth="1"/>
    <col min="4359" max="4359" width="8.140625" style="120" bestFit="1" customWidth="1"/>
    <col min="4360" max="4360" width="10.140625" style="120" bestFit="1" customWidth="1"/>
    <col min="4361" max="4362" width="11" style="120" bestFit="1" customWidth="1"/>
    <col min="4363" max="4363" width="11.5703125" style="120" customWidth="1"/>
    <col min="4364" max="4364" width="11" style="120" bestFit="1" customWidth="1"/>
    <col min="4365" max="4608" width="9.140625" style="120"/>
    <col min="4609" max="4609" width="5" style="120" customWidth="1"/>
    <col min="4610" max="4610" width="9.140625" style="120"/>
    <col min="4611" max="4611" width="16.85546875" style="120" customWidth="1"/>
    <col min="4612" max="4612" width="12.140625" style="120" customWidth="1"/>
    <col min="4613" max="4613" width="4" style="120" bestFit="1" customWidth="1"/>
    <col min="4614" max="4614" width="10.140625" style="120" bestFit="1" customWidth="1"/>
    <col min="4615" max="4615" width="8.140625" style="120" bestFit="1" customWidth="1"/>
    <col min="4616" max="4616" width="10.140625" style="120" bestFit="1" customWidth="1"/>
    <col min="4617" max="4618" width="11" style="120" bestFit="1" customWidth="1"/>
    <col min="4619" max="4619" width="11.5703125" style="120" customWidth="1"/>
    <col min="4620" max="4620" width="11" style="120" bestFit="1" customWidth="1"/>
    <col min="4621" max="4864" width="9.140625" style="120"/>
    <col min="4865" max="4865" width="5" style="120" customWidth="1"/>
    <col min="4866" max="4866" width="9.140625" style="120"/>
    <col min="4867" max="4867" width="16.85546875" style="120" customWidth="1"/>
    <col min="4868" max="4868" width="12.140625" style="120" customWidth="1"/>
    <col min="4869" max="4869" width="4" style="120" bestFit="1" customWidth="1"/>
    <col min="4870" max="4870" width="10.140625" style="120" bestFit="1" customWidth="1"/>
    <col min="4871" max="4871" width="8.140625" style="120" bestFit="1" customWidth="1"/>
    <col min="4872" max="4872" width="10.140625" style="120" bestFit="1" customWidth="1"/>
    <col min="4873" max="4874" width="11" style="120" bestFit="1" customWidth="1"/>
    <col min="4875" max="4875" width="11.5703125" style="120" customWidth="1"/>
    <col min="4876" max="4876" width="11" style="120" bestFit="1" customWidth="1"/>
    <col min="4877" max="5120" width="9.140625" style="120"/>
    <col min="5121" max="5121" width="5" style="120" customWidth="1"/>
    <col min="5122" max="5122" width="9.140625" style="120"/>
    <col min="5123" max="5123" width="16.85546875" style="120" customWidth="1"/>
    <col min="5124" max="5124" width="12.140625" style="120" customWidth="1"/>
    <col min="5125" max="5125" width="4" style="120" bestFit="1" customWidth="1"/>
    <col min="5126" max="5126" width="10.140625" style="120" bestFit="1" customWidth="1"/>
    <col min="5127" max="5127" width="8.140625" style="120" bestFit="1" customWidth="1"/>
    <col min="5128" max="5128" width="10.140625" style="120" bestFit="1" customWidth="1"/>
    <col min="5129" max="5130" width="11" style="120" bestFit="1" customWidth="1"/>
    <col min="5131" max="5131" width="11.5703125" style="120" customWidth="1"/>
    <col min="5132" max="5132" width="11" style="120" bestFit="1" customWidth="1"/>
    <col min="5133" max="5376" width="9.140625" style="120"/>
    <col min="5377" max="5377" width="5" style="120" customWidth="1"/>
    <col min="5378" max="5378" width="9.140625" style="120"/>
    <col min="5379" max="5379" width="16.85546875" style="120" customWidth="1"/>
    <col min="5380" max="5380" width="12.140625" style="120" customWidth="1"/>
    <col min="5381" max="5381" width="4" style="120" bestFit="1" customWidth="1"/>
    <col min="5382" max="5382" width="10.140625" style="120" bestFit="1" customWidth="1"/>
    <col min="5383" max="5383" width="8.140625" style="120" bestFit="1" customWidth="1"/>
    <col min="5384" max="5384" width="10.140625" style="120" bestFit="1" customWidth="1"/>
    <col min="5385" max="5386" width="11" style="120" bestFit="1" customWidth="1"/>
    <col min="5387" max="5387" width="11.5703125" style="120" customWidth="1"/>
    <col min="5388" max="5388" width="11" style="120" bestFit="1" customWidth="1"/>
    <col min="5389" max="5632" width="9.140625" style="120"/>
    <col min="5633" max="5633" width="5" style="120" customWidth="1"/>
    <col min="5634" max="5634" width="9.140625" style="120"/>
    <col min="5635" max="5635" width="16.85546875" style="120" customWidth="1"/>
    <col min="5636" max="5636" width="12.140625" style="120" customWidth="1"/>
    <col min="5637" max="5637" width="4" style="120" bestFit="1" customWidth="1"/>
    <col min="5638" max="5638" width="10.140625" style="120" bestFit="1" customWidth="1"/>
    <col min="5639" max="5639" width="8.140625" style="120" bestFit="1" customWidth="1"/>
    <col min="5640" max="5640" width="10.140625" style="120" bestFit="1" customWidth="1"/>
    <col min="5641" max="5642" width="11" style="120" bestFit="1" customWidth="1"/>
    <col min="5643" max="5643" width="11.5703125" style="120" customWidth="1"/>
    <col min="5644" max="5644" width="11" style="120" bestFit="1" customWidth="1"/>
    <col min="5645" max="5888" width="9.140625" style="120"/>
    <col min="5889" max="5889" width="5" style="120" customWidth="1"/>
    <col min="5890" max="5890" width="9.140625" style="120"/>
    <col min="5891" max="5891" width="16.85546875" style="120" customWidth="1"/>
    <col min="5892" max="5892" width="12.140625" style="120" customWidth="1"/>
    <col min="5893" max="5893" width="4" style="120" bestFit="1" customWidth="1"/>
    <col min="5894" max="5894" width="10.140625" style="120" bestFit="1" customWidth="1"/>
    <col min="5895" max="5895" width="8.140625" style="120" bestFit="1" customWidth="1"/>
    <col min="5896" max="5896" width="10.140625" style="120" bestFit="1" customWidth="1"/>
    <col min="5897" max="5898" width="11" style="120" bestFit="1" customWidth="1"/>
    <col min="5899" max="5899" width="11.5703125" style="120" customWidth="1"/>
    <col min="5900" max="5900" width="11" style="120" bestFit="1" customWidth="1"/>
    <col min="5901" max="6144" width="9.140625" style="120"/>
    <col min="6145" max="6145" width="5" style="120" customWidth="1"/>
    <col min="6146" max="6146" width="9.140625" style="120"/>
    <col min="6147" max="6147" width="16.85546875" style="120" customWidth="1"/>
    <col min="6148" max="6148" width="12.140625" style="120" customWidth="1"/>
    <col min="6149" max="6149" width="4" style="120" bestFit="1" customWidth="1"/>
    <col min="6150" max="6150" width="10.140625" style="120" bestFit="1" customWidth="1"/>
    <col min="6151" max="6151" width="8.140625" style="120" bestFit="1" customWidth="1"/>
    <col min="6152" max="6152" width="10.140625" style="120" bestFit="1" customWidth="1"/>
    <col min="6153" max="6154" width="11" style="120" bestFit="1" customWidth="1"/>
    <col min="6155" max="6155" width="11.5703125" style="120" customWidth="1"/>
    <col min="6156" max="6156" width="11" style="120" bestFit="1" customWidth="1"/>
    <col min="6157" max="6400" width="9.140625" style="120"/>
    <col min="6401" max="6401" width="5" style="120" customWidth="1"/>
    <col min="6402" max="6402" width="9.140625" style="120"/>
    <col min="6403" max="6403" width="16.85546875" style="120" customWidth="1"/>
    <col min="6404" max="6404" width="12.140625" style="120" customWidth="1"/>
    <col min="6405" max="6405" width="4" style="120" bestFit="1" customWidth="1"/>
    <col min="6406" max="6406" width="10.140625" style="120" bestFit="1" customWidth="1"/>
    <col min="6407" max="6407" width="8.140625" style="120" bestFit="1" customWidth="1"/>
    <col min="6408" max="6408" width="10.140625" style="120" bestFit="1" customWidth="1"/>
    <col min="6409" max="6410" width="11" style="120" bestFit="1" customWidth="1"/>
    <col min="6411" max="6411" width="11.5703125" style="120" customWidth="1"/>
    <col min="6412" max="6412" width="11" style="120" bestFit="1" customWidth="1"/>
    <col min="6413" max="6656" width="9.140625" style="120"/>
    <col min="6657" max="6657" width="5" style="120" customWidth="1"/>
    <col min="6658" max="6658" width="9.140625" style="120"/>
    <col min="6659" max="6659" width="16.85546875" style="120" customWidth="1"/>
    <col min="6660" max="6660" width="12.140625" style="120" customWidth="1"/>
    <col min="6661" max="6661" width="4" style="120" bestFit="1" customWidth="1"/>
    <col min="6662" max="6662" width="10.140625" style="120" bestFit="1" customWidth="1"/>
    <col min="6663" max="6663" width="8.140625" style="120" bestFit="1" customWidth="1"/>
    <col min="6664" max="6664" width="10.140625" style="120" bestFit="1" customWidth="1"/>
    <col min="6665" max="6666" width="11" style="120" bestFit="1" customWidth="1"/>
    <col min="6667" max="6667" width="11.5703125" style="120" customWidth="1"/>
    <col min="6668" max="6668" width="11" style="120" bestFit="1" customWidth="1"/>
    <col min="6669" max="6912" width="9.140625" style="120"/>
    <col min="6913" max="6913" width="5" style="120" customWidth="1"/>
    <col min="6914" max="6914" width="9.140625" style="120"/>
    <col min="6915" max="6915" width="16.85546875" style="120" customWidth="1"/>
    <col min="6916" max="6916" width="12.140625" style="120" customWidth="1"/>
    <col min="6917" max="6917" width="4" style="120" bestFit="1" customWidth="1"/>
    <col min="6918" max="6918" width="10.140625" style="120" bestFit="1" customWidth="1"/>
    <col min="6919" max="6919" width="8.140625" style="120" bestFit="1" customWidth="1"/>
    <col min="6920" max="6920" width="10.140625" style="120" bestFit="1" customWidth="1"/>
    <col min="6921" max="6922" width="11" style="120" bestFit="1" customWidth="1"/>
    <col min="6923" max="6923" width="11.5703125" style="120" customWidth="1"/>
    <col min="6924" max="6924" width="11" style="120" bestFit="1" customWidth="1"/>
    <col min="6925" max="7168" width="9.140625" style="120"/>
    <col min="7169" max="7169" width="5" style="120" customWidth="1"/>
    <col min="7170" max="7170" width="9.140625" style="120"/>
    <col min="7171" max="7171" width="16.85546875" style="120" customWidth="1"/>
    <col min="7172" max="7172" width="12.140625" style="120" customWidth="1"/>
    <col min="7173" max="7173" width="4" style="120" bestFit="1" customWidth="1"/>
    <col min="7174" max="7174" width="10.140625" style="120" bestFit="1" customWidth="1"/>
    <col min="7175" max="7175" width="8.140625" style="120" bestFit="1" customWidth="1"/>
    <col min="7176" max="7176" width="10.140625" style="120" bestFit="1" customWidth="1"/>
    <col min="7177" max="7178" width="11" style="120" bestFit="1" customWidth="1"/>
    <col min="7179" max="7179" width="11.5703125" style="120" customWidth="1"/>
    <col min="7180" max="7180" width="11" style="120" bestFit="1" customWidth="1"/>
    <col min="7181" max="7424" width="9.140625" style="120"/>
    <col min="7425" max="7425" width="5" style="120" customWidth="1"/>
    <col min="7426" max="7426" width="9.140625" style="120"/>
    <col min="7427" max="7427" width="16.85546875" style="120" customWidth="1"/>
    <col min="7428" max="7428" width="12.140625" style="120" customWidth="1"/>
    <col min="7429" max="7429" width="4" style="120" bestFit="1" customWidth="1"/>
    <col min="7430" max="7430" width="10.140625" style="120" bestFit="1" customWidth="1"/>
    <col min="7431" max="7431" width="8.140625" style="120" bestFit="1" customWidth="1"/>
    <col min="7432" max="7432" width="10.140625" style="120" bestFit="1" customWidth="1"/>
    <col min="7433" max="7434" width="11" style="120" bestFit="1" customWidth="1"/>
    <col min="7435" max="7435" width="11.5703125" style="120" customWidth="1"/>
    <col min="7436" max="7436" width="11" style="120" bestFit="1" customWidth="1"/>
    <col min="7437" max="7680" width="9.140625" style="120"/>
    <col min="7681" max="7681" width="5" style="120" customWidth="1"/>
    <col min="7682" max="7682" width="9.140625" style="120"/>
    <col min="7683" max="7683" width="16.85546875" style="120" customWidth="1"/>
    <col min="7684" max="7684" width="12.140625" style="120" customWidth="1"/>
    <col min="7685" max="7685" width="4" style="120" bestFit="1" customWidth="1"/>
    <col min="7686" max="7686" width="10.140625" style="120" bestFit="1" customWidth="1"/>
    <col min="7687" max="7687" width="8.140625" style="120" bestFit="1" customWidth="1"/>
    <col min="7688" max="7688" width="10.140625" style="120" bestFit="1" customWidth="1"/>
    <col min="7689" max="7690" width="11" style="120" bestFit="1" customWidth="1"/>
    <col min="7691" max="7691" width="11.5703125" style="120" customWidth="1"/>
    <col min="7692" max="7692" width="11" style="120" bestFit="1" customWidth="1"/>
    <col min="7693" max="7936" width="9.140625" style="120"/>
    <col min="7937" max="7937" width="5" style="120" customWidth="1"/>
    <col min="7938" max="7938" width="9.140625" style="120"/>
    <col min="7939" max="7939" width="16.85546875" style="120" customWidth="1"/>
    <col min="7940" max="7940" width="12.140625" style="120" customWidth="1"/>
    <col min="7941" max="7941" width="4" style="120" bestFit="1" customWidth="1"/>
    <col min="7942" max="7942" width="10.140625" style="120" bestFit="1" customWidth="1"/>
    <col min="7943" max="7943" width="8.140625" style="120" bestFit="1" customWidth="1"/>
    <col min="7944" max="7944" width="10.140625" style="120" bestFit="1" customWidth="1"/>
    <col min="7945" max="7946" width="11" style="120" bestFit="1" customWidth="1"/>
    <col min="7947" max="7947" width="11.5703125" style="120" customWidth="1"/>
    <col min="7948" max="7948" width="11" style="120" bestFit="1" customWidth="1"/>
    <col min="7949" max="8192" width="9.140625" style="120"/>
    <col min="8193" max="8193" width="5" style="120" customWidth="1"/>
    <col min="8194" max="8194" width="9.140625" style="120"/>
    <col min="8195" max="8195" width="16.85546875" style="120" customWidth="1"/>
    <col min="8196" max="8196" width="12.140625" style="120" customWidth="1"/>
    <col min="8197" max="8197" width="4" style="120" bestFit="1" customWidth="1"/>
    <col min="8198" max="8198" width="10.140625" style="120" bestFit="1" customWidth="1"/>
    <col min="8199" max="8199" width="8.140625" style="120" bestFit="1" customWidth="1"/>
    <col min="8200" max="8200" width="10.140625" style="120" bestFit="1" customWidth="1"/>
    <col min="8201" max="8202" width="11" style="120" bestFit="1" customWidth="1"/>
    <col min="8203" max="8203" width="11.5703125" style="120" customWidth="1"/>
    <col min="8204" max="8204" width="11" style="120" bestFit="1" customWidth="1"/>
    <col min="8205" max="8448" width="9.140625" style="120"/>
    <col min="8449" max="8449" width="5" style="120" customWidth="1"/>
    <col min="8450" max="8450" width="9.140625" style="120"/>
    <col min="8451" max="8451" width="16.85546875" style="120" customWidth="1"/>
    <col min="8452" max="8452" width="12.140625" style="120" customWidth="1"/>
    <col min="8453" max="8453" width="4" style="120" bestFit="1" customWidth="1"/>
    <col min="8454" max="8454" width="10.140625" style="120" bestFit="1" customWidth="1"/>
    <col min="8455" max="8455" width="8.140625" style="120" bestFit="1" customWidth="1"/>
    <col min="8456" max="8456" width="10.140625" style="120" bestFit="1" customWidth="1"/>
    <col min="8457" max="8458" width="11" style="120" bestFit="1" customWidth="1"/>
    <col min="8459" max="8459" width="11.5703125" style="120" customWidth="1"/>
    <col min="8460" max="8460" width="11" style="120" bestFit="1" customWidth="1"/>
    <col min="8461" max="8704" width="9.140625" style="120"/>
    <col min="8705" max="8705" width="5" style="120" customWidth="1"/>
    <col min="8706" max="8706" width="9.140625" style="120"/>
    <col min="8707" max="8707" width="16.85546875" style="120" customWidth="1"/>
    <col min="8708" max="8708" width="12.140625" style="120" customWidth="1"/>
    <col min="8709" max="8709" width="4" style="120" bestFit="1" customWidth="1"/>
    <col min="8710" max="8710" width="10.140625" style="120" bestFit="1" customWidth="1"/>
    <col min="8711" max="8711" width="8.140625" style="120" bestFit="1" customWidth="1"/>
    <col min="8712" max="8712" width="10.140625" style="120" bestFit="1" customWidth="1"/>
    <col min="8713" max="8714" width="11" style="120" bestFit="1" customWidth="1"/>
    <col min="8715" max="8715" width="11.5703125" style="120" customWidth="1"/>
    <col min="8716" max="8716" width="11" style="120" bestFit="1" customWidth="1"/>
    <col min="8717" max="8960" width="9.140625" style="120"/>
    <col min="8961" max="8961" width="5" style="120" customWidth="1"/>
    <col min="8962" max="8962" width="9.140625" style="120"/>
    <col min="8963" max="8963" width="16.85546875" style="120" customWidth="1"/>
    <col min="8964" max="8964" width="12.140625" style="120" customWidth="1"/>
    <col min="8965" max="8965" width="4" style="120" bestFit="1" customWidth="1"/>
    <col min="8966" max="8966" width="10.140625" style="120" bestFit="1" customWidth="1"/>
    <col min="8967" max="8967" width="8.140625" style="120" bestFit="1" customWidth="1"/>
    <col min="8968" max="8968" width="10.140625" style="120" bestFit="1" customWidth="1"/>
    <col min="8969" max="8970" width="11" style="120" bestFit="1" customWidth="1"/>
    <col min="8971" max="8971" width="11.5703125" style="120" customWidth="1"/>
    <col min="8972" max="8972" width="11" style="120" bestFit="1" customWidth="1"/>
    <col min="8973" max="9216" width="9.140625" style="120"/>
    <col min="9217" max="9217" width="5" style="120" customWidth="1"/>
    <col min="9218" max="9218" width="9.140625" style="120"/>
    <col min="9219" max="9219" width="16.85546875" style="120" customWidth="1"/>
    <col min="9220" max="9220" width="12.140625" style="120" customWidth="1"/>
    <col min="9221" max="9221" width="4" style="120" bestFit="1" customWidth="1"/>
    <col min="9222" max="9222" width="10.140625" style="120" bestFit="1" customWidth="1"/>
    <col min="9223" max="9223" width="8.140625" style="120" bestFit="1" customWidth="1"/>
    <col min="9224" max="9224" width="10.140625" style="120" bestFit="1" customWidth="1"/>
    <col min="9225" max="9226" width="11" style="120" bestFit="1" customWidth="1"/>
    <col min="9227" max="9227" width="11.5703125" style="120" customWidth="1"/>
    <col min="9228" max="9228" width="11" style="120" bestFit="1" customWidth="1"/>
    <col min="9229" max="9472" width="9.140625" style="120"/>
    <col min="9473" max="9473" width="5" style="120" customWidth="1"/>
    <col min="9474" max="9474" width="9.140625" style="120"/>
    <col min="9475" max="9475" width="16.85546875" style="120" customWidth="1"/>
    <col min="9476" max="9476" width="12.140625" style="120" customWidth="1"/>
    <col min="9477" max="9477" width="4" style="120" bestFit="1" customWidth="1"/>
    <col min="9478" max="9478" width="10.140625" style="120" bestFit="1" customWidth="1"/>
    <col min="9479" max="9479" width="8.140625" style="120" bestFit="1" customWidth="1"/>
    <col min="9480" max="9480" width="10.140625" style="120" bestFit="1" customWidth="1"/>
    <col min="9481" max="9482" width="11" style="120" bestFit="1" customWidth="1"/>
    <col min="9483" max="9483" width="11.5703125" style="120" customWidth="1"/>
    <col min="9484" max="9484" width="11" style="120" bestFit="1" customWidth="1"/>
    <col min="9485" max="9728" width="9.140625" style="120"/>
    <col min="9729" max="9729" width="5" style="120" customWidth="1"/>
    <col min="9730" max="9730" width="9.140625" style="120"/>
    <col min="9731" max="9731" width="16.85546875" style="120" customWidth="1"/>
    <col min="9732" max="9732" width="12.140625" style="120" customWidth="1"/>
    <col min="9733" max="9733" width="4" style="120" bestFit="1" customWidth="1"/>
    <col min="9734" max="9734" width="10.140625" style="120" bestFit="1" customWidth="1"/>
    <col min="9735" max="9735" width="8.140625" style="120" bestFit="1" customWidth="1"/>
    <col min="9736" max="9736" width="10.140625" style="120" bestFit="1" customWidth="1"/>
    <col min="9737" max="9738" width="11" style="120" bestFit="1" customWidth="1"/>
    <col min="9739" max="9739" width="11.5703125" style="120" customWidth="1"/>
    <col min="9740" max="9740" width="11" style="120" bestFit="1" customWidth="1"/>
    <col min="9741" max="9984" width="9.140625" style="120"/>
    <col min="9985" max="9985" width="5" style="120" customWidth="1"/>
    <col min="9986" max="9986" width="9.140625" style="120"/>
    <col min="9987" max="9987" width="16.85546875" style="120" customWidth="1"/>
    <col min="9988" max="9988" width="12.140625" style="120" customWidth="1"/>
    <col min="9989" max="9989" width="4" style="120" bestFit="1" customWidth="1"/>
    <col min="9990" max="9990" width="10.140625" style="120" bestFit="1" customWidth="1"/>
    <col min="9991" max="9991" width="8.140625" style="120" bestFit="1" customWidth="1"/>
    <col min="9992" max="9992" width="10.140625" style="120" bestFit="1" customWidth="1"/>
    <col min="9993" max="9994" width="11" style="120" bestFit="1" customWidth="1"/>
    <col min="9995" max="9995" width="11.5703125" style="120" customWidth="1"/>
    <col min="9996" max="9996" width="11" style="120" bestFit="1" customWidth="1"/>
    <col min="9997" max="10240" width="9.140625" style="120"/>
    <col min="10241" max="10241" width="5" style="120" customWidth="1"/>
    <col min="10242" max="10242" width="9.140625" style="120"/>
    <col min="10243" max="10243" width="16.85546875" style="120" customWidth="1"/>
    <col min="10244" max="10244" width="12.140625" style="120" customWidth="1"/>
    <col min="10245" max="10245" width="4" style="120" bestFit="1" customWidth="1"/>
    <col min="10246" max="10246" width="10.140625" style="120" bestFit="1" customWidth="1"/>
    <col min="10247" max="10247" width="8.140625" style="120" bestFit="1" customWidth="1"/>
    <col min="10248" max="10248" width="10.140625" style="120" bestFit="1" customWidth="1"/>
    <col min="10249" max="10250" width="11" style="120" bestFit="1" customWidth="1"/>
    <col min="10251" max="10251" width="11.5703125" style="120" customWidth="1"/>
    <col min="10252" max="10252" width="11" style="120" bestFit="1" customWidth="1"/>
    <col min="10253" max="10496" width="9.140625" style="120"/>
    <col min="10497" max="10497" width="5" style="120" customWidth="1"/>
    <col min="10498" max="10498" width="9.140625" style="120"/>
    <col min="10499" max="10499" width="16.85546875" style="120" customWidth="1"/>
    <col min="10500" max="10500" width="12.140625" style="120" customWidth="1"/>
    <col min="10501" max="10501" width="4" style="120" bestFit="1" customWidth="1"/>
    <col min="10502" max="10502" width="10.140625" style="120" bestFit="1" customWidth="1"/>
    <col min="10503" max="10503" width="8.140625" style="120" bestFit="1" customWidth="1"/>
    <col min="10504" max="10504" width="10.140625" style="120" bestFit="1" customWidth="1"/>
    <col min="10505" max="10506" width="11" style="120" bestFit="1" customWidth="1"/>
    <col min="10507" max="10507" width="11.5703125" style="120" customWidth="1"/>
    <col min="10508" max="10508" width="11" style="120" bestFit="1" customWidth="1"/>
    <col min="10509" max="10752" width="9.140625" style="120"/>
    <col min="10753" max="10753" width="5" style="120" customWidth="1"/>
    <col min="10754" max="10754" width="9.140625" style="120"/>
    <col min="10755" max="10755" width="16.85546875" style="120" customWidth="1"/>
    <col min="10756" max="10756" width="12.140625" style="120" customWidth="1"/>
    <col min="10757" max="10757" width="4" style="120" bestFit="1" customWidth="1"/>
    <col min="10758" max="10758" width="10.140625" style="120" bestFit="1" customWidth="1"/>
    <col min="10759" max="10759" width="8.140625" style="120" bestFit="1" customWidth="1"/>
    <col min="10760" max="10760" width="10.140625" style="120" bestFit="1" customWidth="1"/>
    <col min="10761" max="10762" width="11" style="120" bestFit="1" customWidth="1"/>
    <col min="10763" max="10763" width="11.5703125" style="120" customWidth="1"/>
    <col min="10764" max="10764" width="11" style="120" bestFit="1" customWidth="1"/>
    <col min="10765" max="11008" width="9.140625" style="120"/>
    <col min="11009" max="11009" width="5" style="120" customWidth="1"/>
    <col min="11010" max="11010" width="9.140625" style="120"/>
    <col min="11011" max="11011" width="16.85546875" style="120" customWidth="1"/>
    <col min="11012" max="11012" width="12.140625" style="120" customWidth="1"/>
    <col min="11013" max="11013" width="4" style="120" bestFit="1" customWidth="1"/>
    <col min="11014" max="11014" width="10.140625" style="120" bestFit="1" customWidth="1"/>
    <col min="11015" max="11015" width="8.140625" style="120" bestFit="1" customWidth="1"/>
    <col min="11016" max="11016" width="10.140625" style="120" bestFit="1" customWidth="1"/>
    <col min="11017" max="11018" width="11" style="120" bestFit="1" customWidth="1"/>
    <col min="11019" max="11019" width="11.5703125" style="120" customWidth="1"/>
    <col min="11020" max="11020" width="11" style="120" bestFit="1" customWidth="1"/>
    <col min="11021" max="11264" width="9.140625" style="120"/>
    <col min="11265" max="11265" width="5" style="120" customWidth="1"/>
    <col min="11266" max="11266" width="9.140625" style="120"/>
    <col min="11267" max="11267" width="16.85546875" style="120" customWidth="1"/>
    <col min="11268" max="11268" width="12.140625" style="120" customWidth="1"/>
    <col min="11269" max="11269" width="4" style="120" bestFit="1" customWidth="1"/>
    <col min="11270" max="11270" width="10.140625" style="120" bestFit="1" customWidth="1"/>
    <col min="11271" max="11271" width="8.140625" style="120" bestFit="1" customWidth="1"/>
    <col min="11272" max="11272" width="10.140625" style="120" bestFit="1" customWidth="1"/>
    <col min="11273" max="11274" width="11" style="120" bestFit="1" customWidth="1"/>
    <col min="11275" max="11275" width="11.5703125" style="120" customWidth="1"/>
    <col min="11276" max="11276" width="11" style="120" bestFit="1" customWidth="1"/>
    <col min="11277" max="11520" width="9.140625" style="120"/>
    <col min="11521" max="11521" width="5" style="120" customWidth="1"/>
    <col min="11522" max="11522" width="9.140625" style="120"/>
    <col min="11523" max="11523" width="16.85546875" style="120" customWidth="1"/>
    <col min="11524" max="11524" width="12.140625" style="120" customWidth="1"/>
    <col min="11525" max="11525" width="4" style="120" bestFit="1" customWidth="1"/>
    <col min="11526" max="11526" width="10.140625" style="120" bestFit="1" customWidth="1"/>
    <col min="11527" max="11527" width="8.140625" style="120" bestFit="1" customWidth="1"/>
    <col min="11528" max="11528" width="10.140625" style="120" bestFit="1" customWidth="1"/>
    <col min="11529" max="11530" width="11" style="120" bestFit="1" customWidth="1"/>
    <col min="11531" max="11531" width="11.5703125" style="120" customWidth="1"/>
    <col min="11532" max="11532" width="11" style="120" bestFit="1" customWidth="1"/>
    <col min="11533" max="11776" width="9.140625" style="120"/>
    <col min="11777" max="11777" width="5" style="120" customWidth="1"/>
    <col min="11778" max="11778" width="9.140625" style="120"/>
    <col min="11779" max="11779" width="16.85546875" style="120" customWidth="1"/>
    <col min="11780" max="11780" width="12.140625" style="120" customWidth="1"/>
    <col min="11781" max="11781" width="4" style="120" bestFit="1" customWidth="1"/>
    <col min="11782" max="11782" width="10.140625" style="120" bestFit="1" customWidth="1"/>
    <col min="11783" max="11783" width="8.140625" style="120" bestFit="1" customWidth="1"/>
    <col min="11784" max="11784" width="10.140625" style="120" bestFit="1" customWidth="1"/>
    <col min="11785" max="11786" width="11" style="120" bestFit="1" customWidth="1"/>
    <col min="11787" max="11787" width="11.5703125" style="120" customWidth="1"/>
    <col min="11788" max="11788" width="11" style="120" bestFit="1" customWidth="1"/>
    <col min="11789" max="12032" width="9.140625" style="120"/>
    <col min="12033" max="12033" width="5" style="120" customWidth="1"/>
    <col min="12034" max="12034" width="9.140625" style="120"/>
    <col min="12035" max="12035" width="16.85546875" style="120" customWidth="1"/>
    <col min="12036" max="12036" width="12.140625" style="120" customWidth="1"/>
    <col min="12037" max="12037" width="4" style="120" bestFit="1" customWidth="1"/>
    <col min="12038" max="12038" width="10.140625" style="120" bestFit="1" customWidth="1"/>
    <col min="12039" max="12039" width="8.140625" style="120" bestFit="1" customWidth="1"/>
    <col min="12040" max="12040" width="10.140625" style="120" bestFit="1" customWidth="1"/>
    <col min="12041" max="12042" width="11" style="120" bestFit="1" customWidth="1"/>
    <col min="12043" max="12043" width="11.5703125" style="120" customWidth="1"/>
    <col min="12044" max="12044" width="11" style="120" bestFit="1" customWidth="1"/>
    <col min="12045" max="12288" width="9.140625" style="120"/>
    <col min="12289" max="12289" width="5" style="120" customWidth="1"/>
    <col min="12290" max="12290" width="9.140625" style="120"/>
    <col min="12291" max="12291" width="16.85546875" style="120" customWidth="1"/>
    <col min="12292" max="12292" width="12.140625" style="120" customWidth="1"/>
    <col min="12293" max="12293" width="4" style="120" bestFit="1" customWidth="1"/>
    <col min="12294" max="12294" width="10.140625" style="120" bestFit="1" customWidth="1"/>
    <col min="12295" max="12295" width="8.140625" style="120" bestFit="1" customWidth="1"/>
    <col min="12296" max="12296" width="10.140625" style="120" bestFit="1" customWidth="1"/>
    <col min="12297" max="12298" width="11" style="120" bestFit="1" customWidth="1"/>
    <col min="12299" max="12299" width="11.5703125" style="120" customWidth="1"/>
    <col min="12300" max="12300" width="11" style="120" bestFit="1" customWidth="1"/>
    <col min="12301" max="12544" width="9.140625" style="120"/>
    <col min="12545" max="12545" width="5" style="120" customWidth="1"/>
    <col min="12546" max="12546" width="9.140625" style="120"/>
    <col min="12547" max="12547" width="16.85546875" style="120" customWidth="1"/>
    <col min="12548" max="12548" width="12.140625" style="120" customWidth="1"/>
    <col min="12549" max="12549" width="4" style="120" bestFit="1" customWidth="1"/>
    <col min="12550" max="12550" width="10.140625" style="120" bestFit="1" customWidth="1"/>
    <col min="12551" max="12551" width="8.140625" style="120" bestFit="1" customWidth="1"/>
    <col min="12552" max="12552" width="10.140625" style="120" bestFit="1" customWidth="1"/>
    <col min="12553" max="12554" width="11" style="120" bestFit="1" customWidth="1"/>
    <col min="12555" max="12555" width="11.5703125" style="120" customWidth="1"/>
    <col min="12556" max="12556" width="11" style="120" bestFit="1" customWidth="1"/>
    <col min="12557" max="12800" width="9.140625" style="120"/>
    <col min="12801" max="12801" width="5" style="120" customWidth="1"/>
    <col min="12802" max="12802" width="9.140625" style="120"/>
    <col min="12803" max="12803" width="16.85546875" style="120" customWidth="1"/>
    <col min="12804" max="12804" width="12.140625" style="120" customWidth="1"/>
    <col min="12805" max="12805" width="4" style="120" bestFit="1" customWidth="1"/>
    <col min="12806" max="12806" width="10.140625" style="120" bestFit="1" customWidth="1"/>
    <col min="12807" max="12807" width="8.140625" style="120" bestFit="1" customWidth="1"/>
    <col min="12808" max="12808" width="10.140625" style="120" bestFit="1" customWidth="1"/>
    <col min="12809" max="12810" width="11" style="120" bestFit="1" customWidth="1"/>
    <col min="12811" max="12811" width="11.5703125" style="120" customWidth="1"/>
    <col min="12812" max="12812" width="11" style="120" bestFit="1" customWidth="1"/>
    <col min="12813" max="13056" width="9.140625" style="120"/>
    <col min="13057" max="13057" width="5" style="120" customWidth="1"/>
    <col min="13058" max="13058" width="9.140625" style="120"/>
    <col min="13059" max="13059" width="16.85546875" style="120" customWidth="1"/>
    <col min="13060" max="13060" width="12.140625" style="120" customWidth="1"/>
    <col min="13061" max="13061" width="4" style="120" bestFit="1" customWidth="1"/>
    <col min="13062" max="13062" width="10.140625" style="120" bestFit="1" customWidth="1"/>
    <col min="13063" max="13063" width="8.140625" style="120" bestFit="1" customWidth="1"/>
    <col min="13064" max="13064" width="10.140625" style="120" bestFit="1" customWidth="1"/>
    <col min="13065" max="13066" width="11" style="120" bestFit="1" customWidth="1"/>
    <col min="13067" max="13067" width="11.5703125" style="120" customWidth="1"/>
    <col min="13068" max="13068" width="11" style="120" bestFit="1" customWidth="1"/>
    <col min="13069" max="13312" width="9.140625" style="120"/>
    <col min="13313" max="13313" width="5" style="120" customWidth="1"/>
    <col min="13314" max="13314" width="9.140625" style="120"/>
    <col min="13315" max="13315" width="16.85546875" style="120" customWidth="1"/>
    <col min="13316" max="13316" width="12.140625" style="120" customWidth="1"/>
    <col min="13317" max="13317" width="4" style="120" bestFit="1" customWidth="1"/>
    <col min="13318" max="13318" width="10.140625" style="120" bestFit="1" customWidth="1"/>
    <col min="13319" max="13319" width="8.140625" style="120" bestFit="1" customWidth="1"/>
    <col min="13320" max="13320" width="10.140625" style="120" bestFit="1" customWidth="1"/>
    <col min="13321" max="13322" width="11" style="120" bestFit="1" customWidth="1"/>
    <col min="13323" max="13323" width="11.5703125" style="120" customWidth="1"/>
    <col min="13324" max="13324" width="11" style="120" bestFit="1" customWidth="1"/>
    <col min="13325" max="13568" width="9.140625" style="120"/>
    <col min="13569" max="13569" width="5" style="120" customWidth="1"/>
    <col min="13570" max="13570" width="9.140625" style="120"/>
    <col min="13571" max="13571" width="16.85546875" style="120" customWidth="1"/>
    <col min="13572" max="13572" width="12.140625" style="120" customWidth="1"/>
    <col min="13573" max="13573" width="4" style="120" bestFit="1" customWidth="1"/>
    <col min="13574" max="13574" width="10.140625" style="120" bestFit="1" customWidth="1"/>
    <col min="13575" max="13575" width="8.140625" style="120" bestFit="1" customWidth="1"/>
    <col min="13576" max="13576" width="10.140625" style="120" bestFit="1" customWidth="1"/>
    <col min="13577" max="13578" width="11" style="120" bestFit="1" customWidth="1"/>
    <col min="13579" max="13579" width="11.5703125" style="120" customWidth="1"/>
    <col min="13580" max="13580" width="11" style="120" bestFit="1" customWidth="1"/>
    <col min="13581" max="13824" width="9.140625" style="120"/>
    <col min="13825" max="13825" width="5" style="120" customWidth="1"/>
    <col min="13826" max="13826" width="9.140625" style="120"/>
    <col min="13827" max="13827" width="16.85546875" style="120" customWidth="1"/>
    <col min="13828" max="13828" width="12.140625" style="120" customWidth="1"/>
    <col min="13829" max="13829" width="4" style="120" bestFit="1" customWidth="1"/>
    <col min="13830" max="13830" width="10.140625" style="120" bestFit="1" customWidth="1"/>
    <col min="13831" max="13831" width="8.140625" style="120" bestFit="1" customWidth="1"/>
    <col min="13832" max="13832" width="10.140625" style="120" bestFit="1" customWidth="1"/>
    <col min="13833" max="13834" width="11" style="120" bestFit="1" customWidth="1"/>
    <col min="13835" max="13835" width="11.5703125" style="120" customWidth="1"/>
    <col min="13836" max="13836" width="11" style="120" bestFit="1" customWidth="1"/>
    <col min="13837" max="14080" width="9.140625" style="120"/>
    <col min="14081" max="14081" width="5" style="120" customWidth="1"/>
    <col min="14082" max="14082" width="9.140625" style="120"/>
    <col min="14083" max="14083" width="16.85546875" style="120" customWidth="1"/>
    <col min="14084" max="14084" width="12.140625" style="120" customWidth="1"/>
    <col min="14085" max="14085" width="4" style="120" bestFit="1" customWidth="1"/>
    <col min="14086" max="14086" width="10.140625" style="120" bestFit="1" customWidth="1"/>
    <col min="14087" max="14087" width="8.140625" style="120" bestFit="1" customWidth="1"/>
    <col min="14088" max="14088" width="10.140625" style="120" bestFit="1" customWidth="1"/>
    <col min="14089" max="14090" width="11" style="120" bestFit="1" customWidth="1"/>
    <col min="14091" max="14091" width="11.5703125" style="120" customWidth="1"/>
    <col min="14092" max="14092" width="11" style="120" bestFit="1" customWidth="1"/>
    <col min="14093" max="14336" width="9.140625" style="120"/>
    <col min="14337" max="14337" width="5" style="120" customWidth="1"/>
    <col min="14338" max="14338" width="9.140625" style="120"/>
    <col min="14339" max="14339" width="16.85546875" style="120" customWidth="1"/>
    <col min="14340" max="14340" width="12.140625" style="120" customWidth="1"/>
    <col min="14341" max="14341" width="4" style="120" bestFit="1" customWidth="1"/>
    <col min="14342" max="14342" width="10.140625" style="120" bestFit="1" customWidth="1"/>
    <col min="14343" max="14343" width="8.140625" style="120" bestFit="1" customWidth="1"/>
    <col min="14344" max="14344" width="10.140625" style="120" bestFit="1" customWidth="1"/>
    <col min="14345" max="14346" width="11" style="120" bestFit="1" customWidth="1"/>
    <col min="14347" max="14347" width="11.5703125" style="120" customWidth="1"/>
    <col min="14348" max="14348" width="11" style="120" bestFit="1" customWidth="1"/>
    <col min="14349" max="14592" width="9.140625" style="120"/>
    <col min="14593" max="14593" width="5" style="120" customWidth="1"/>
    <col min="14594" max="14594" width="9.140625" style="120"/>
    <col min="14595" max="14595" width="16.85546875" style="120" customWidth="1"/>
    <col min="14596" max="14596" width="12.140625" style="120" customWidth="1"/>
    <col min="14597" max="14597" width="4" style="120" bestFit="1" customWidth="1"/>
    <col min="14598" max="14598" width="10.140625" style="120" bestFit="1" customWidth="1"/>
    <col min="14599" max="14599" width="8.140625" style="120" bestFit="1" customWidth="1"/>
    <col min="14600" max="14600" width="10.140625" style="120" bestFit="1" customWidth="1"/>
    <col min="14601" max="14602" width="11" style="120" bestFit="1" customWidth="1"/>
    <col min="14603" max="14603" width="11.5703125" style="120" customWidth="1"/>
    <col min="14604" max="14604" width="11" style="120" bestFit="1" customWidth="1"/>
    <col min="14605" max="14848" width="9.140625" style="120"/>
    <col min="14849" max="14849" width="5" style="120" customWidth="1"/>
    <col min="14850" max="14850" width="9.140625" style="120"/>
    <col min="14851" max="14851" width="16.85546875" style="120" customWidth="1"/>
    <col min="14852" max="14852" width="12.140625" style="120" customWidth="1"/>
    <col min="14853" max="14853" width="4" style="120" bestFit="1" customWidth="1"/>
    <col min="14854" max="14854" width="10.140625" style="120" bestFit="1" customWidth="1"/>
    <col min="14855" max="14855" width="8.140625" style="120" bestFit="1" customWidth="1"/>
    <col min="14856" max="14856" width="10.140625" style="120" bestFit="1" customWidth="1"/>
    <col min="14857" max="14858" width="11" style="120" bestFit="1" customWidth="1"/>
    <col min="14859" max="14859" width="11.5703125" style="120" customWidth="1"/>
    <col min="14860" max="14860" width="11" style="120" bestFit="1" customWidth="1"/>
    <col min="14861" max="15104" width="9.140625" style="120"/>
    <col min="15105" max="15105" width="5" style="120" customWidth="1"/>
    <col min="15106" max="15106" width="9.140625" style="120"/>
    <col min="15107" max="15107" width="16.85546875" style="120" customWidth="1"/>
    <col min="15108" max="15108" width="12.140625" style="120" customWidth="1"/>
    <col min="15109" max="15109" width="4" style="120" bestFit="1" customWidth="1"/>
    <col min="15110" max="15110" width="10.140625" style="120" bestFit="1" customWidth="1"/>
    <col min="15111" max="15111" width="8.140625" style="120" bestFit="1" customWidth="1"/>
    <col min="15112" max="15112" width="10.140625" style="120" bestFit="1" customWidth="1"/>
    <col min="15113" max="15114" width="11" style="120" bestFit="1" customWidth="1"/>
    <col min="15115" max="15115" width="11.5703125" style="120" customWidth="1"/>
    <col min="15116" max="15116" width="11" style="120" bestFit="1" customWidth="1"/>
    <col min="15117" max="15360" width="9.140625" style="120"/>
    <col min="15361" max="15361" width="5" style="120" customWidth="1"/>
    <col min="15362" max="15362" width="9.140625" style="120"/>
    <col min="15363" max="15363" width="16.85546875" style="120" customWidth="1"/>
    <col min="15364" max="15364" width="12.140625" style="120" customWidth="1"/>
    <col min="15365" max="15365" width="4" style="120" bestFit="1" customWidth="1"/>
    <col min="15366" max="15366" width="10.140625" style="120" bestFit="1" customWidth="1"/>
    <col min="15367" max="15367" width="8.140625" style="120" bestFit="1" customWidth="1"/>
    <col min="15368" max="15368" width="10.140625" style="120" bestFit="1" customWidth="1"/>
    <col min="15369" max="15370" width="11" style="120" bestFit="1" customWidth="1"/>
    <col min="15371" max="15371" width="11.5703125" style="120" customWidth="1"/>
    <col min="15372" max="15372" width="11" style="120" bestFit="1" customWidth="1"/>
    <col min="15373" max="15616" width="9.140625" style="120"/>
    <col min="15617" max="15617" width="5" style="120" customWidth="1"/>
    <col min="15618" max="15618" width="9.140625" style="120"/>
    <col min="15619" max="15619" width="16.85546875" style="120" customWidth="1"/>
    <col min="15620" max="15620" width="12.140625" style="120" customWidth="1"/>
    <col min="15621" max="15621" width="4" style="120" bestFit="1" customWidth="1"/>
    <col min="15622" max="15622" width="10.140625" style="120" bestFit="1" customWidth="1"/>
    <col min="15623" max="15623" width="8.140625" style="120" bestFit="1" customWidth="1"/>
    <col min="15624" max="15624" width="10.140625" style="120" bestFit="1" customWidth="1"/>
    <col min="15625" max="15626" width="11" style="120" bestFit="1" customWidth="1"/>
    <col min="15627" max="15627" width="11.5703125" style="120" customWidth="1"/>
    <col min="15628" max="15628" width="11" style="120" bestFit="1" customWidth="1"/>
    <col min="15629" max="15872" width="9.140625" style="120"/>
    <col min="15873" max="15873" width="5" style="120" customWidth="1"/>
    <col min="15874" max="15874" width="9.140625" style="120"/>
    <col min="15875" max="15875" width="16.85546875" style="120" customWidth="1"/>
    <col min="15876" max="15876" width="12.140625" style="120" customWidth="1"/>
    <col min="15877" max="15877" width="4" style="120" bestFit="1" customWidth="1"/>
    <col min="15878" max="15878" width="10.140625" style="120" bestFit="1" customWidth="1"/>
    <col min="15879" max="15879" width="8.140625" style="120" bestFit="1" customWidth="1"/>
    <col min="15880" max="15880" width="10.140625" style="120" bestFit="1" customWidth="1"/>
    <col min="15881" max="15882" width="11" style="120" bestFit="1" customWidth="1"/>
    <col min="15883" max="15883" width="11.5703125" style="120" customWidth="1"/>
    <col min="15884" max="15884" width="11" style="120" bestFit="1" customWidth="1"/>
    <col min="15885" max="16128" width="9.140625" style="120"/>
    <col min="16129" max="16129" width="5" style="120" customWidth="1"/>
    <col min="16130" max="16130" width="9.140625" style="120"/>
    <col min="16131" max="16131" width="16.85546875" style="120" customWidth="1"/>
    <col min="16132" max="16132" width="12.140625" style="120" customWidth="1"/>
    <col min="16133" max="16133" width="4" style="120" bestFit="1" customWidth="1"/>
    <col min="16134" max="16134" width="10.140625" style="120" bestFit="1" customWidth="1"/>
    <col min="16135" max="16135" width="8.140625" style="120" bestFit="1" customWidth="1"/>
    <col min="16136" max="16136" width="10.140625" style="120" bestFit="1" customWidth="1"/>
    <col min="16137" max="16138" width="11" style="120" bestFit="1" customWidth="1"/>
    <col min="16139" max="16139" width="11.5703125" style="120" customWidth="1"/>
    <col min="16140" max="16140" width="11" style="120" bestFit="1" customWidth="1"/>
    <col min="16141" max="16384" width="9.140625" style="120"/>
  </cols>
  <sheetData>
    <row r="1" spans="1:12" ht="13.5" customHeight="1">
      <c r="A1" s="260" t="s">
        <v>710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2" ht="4.5" customHeight="1">
      <c r="A2" s="261"/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</row>
    <row r="3" spans="1:12" ht="10.5" customHeight="1">
      <c r="A3" s="252" t="s">
        <v>674</v>
      </c>
      <c r="B3" s="252"/>
      <c r="C3" s="252"/>
      <c r="D3" s="252" t="s">
        <v>675</v>
      </c>
      <c r="E3" s="252"/>
      <c r="F3" s="252"/>
      <c r="G3" s="252"/>
      <c r="H3" s="252" t="s">
        <v>676</v>
      </c>
      <c r="I3" s="252"/>
      <c r="J3" s="252"/>
      <c r="K3" s="252"/>
      <c r="L3" s="252"/>
    </row>
    <row r="4" spans="1:12" ht="13.5" thickBot="1">
      <c r="A4" s="255" t="s">
        <v>697</v>
      </c>
      <c r="B4" s="255"/>
      <c r="C4" s="255"/>
      <c r="D4" s="255" t="s">
        <v>698</v>
      </c>
      <c r="E4" s="255"/>
      <c r="F4" s="255"/>
      <c r="G4" s="255"/>
      <c r="H4" s="255" t="s">
        <v>699</v>
      </c>
      <c r="I4" s="255"/>
      <c r="J4" s="255"/>
      <c r="K4" s="255"/>
      <c r="L4" s="255"/>
    </row>
    <row r="5" spans="1:12" ht="10.5" customHeight="1">
      <c r="A5" s="252" t="s">
        <v>677</v>
      </c>
      <c r="B5" s="252"/>
      <c r="C5" s="252"/>
      <c r="D5" s="252"/>
      <c r="E5" s="252" t="s">
        <v>678</v>
      </c>
      <c r="F5" s="252"/>
      <c r="G5" s="252"/>
      <c r="H5" s="253"/>
      <c r="I5" s="254"/>
      <c r="J5" s="253"/>
      <c r="K5" s="254"/>
      <c r="L5" s="252"/>
    </row>
    <row r="6" spans="1:12" ht="13.5" customHeight="1" thickBot="1">
      <c r="A6" s="255" t="s">
        <v>703</v>
      </c>
      <c r="B6" s="255"/>
      <c r="C6" s="255"/>
      <c r="D6" s="255"/>
      <c r="E6" s="255" t="s">
        <v>704</v>
      </c>
      <c r="F6" s="255"/>
      <c r="G6" s="255"/>
      <c r="H6" s="256"/>
      <c r="I6" s="257"/>
      <c r="J6" s="258"/>
      <c r="K6" s="257"/>
      <c r="L6" s="259"/>
    </row>
    <row r="7" spans="1:12" ht="3" customHeight="1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</row>
    <row r="8" spans="1:12" ht="10.5" customHeight="1">
      <c r="A8" s="253" t="s">
        <v>701</v>
      </c>
      <c r="B8" s="262"/>
      <c r="C8" s="262"/>
      <c r="D8" s="254"/>
      <c r="E8" s="252" t="s">
        <v>679</v>
      </c>
      <c r="F8" s="253"/>
      <c r="G8" s="254"/>
      <c r="H8" s="252"/>
      <c r="I8" s="252" t="s">
        <v>680</v>
      </c>
      <c r="J8" s="252"/>
      <c r="K8" s="252" t="s">
        <v>681</v>
      </c>
      <c r="L8" s="252"/>
    </row>
    <row r="9" spans="1:12" ht="12" customHeight="1" thickBot="1">
      <c r="A9" s="263" t="s">
        <v>700</v>
      </c>
      <c r="B9" s="264"/>
      <c r="C9" s="264"/>
      <c r="D9" s="265"/>
      <c r="E9" s="266">
        <f>'Obra Civil'!J345</f>
        <v>657764.7673000166</v>
      </c>
      <c r="F9" s="256"/>
      <c r="G9" s="267"/>
      <c r="H9" s="255"/>
      <c r="I9" s="255" t="s">
        <v>711</v>
      </c>
      <c r="J9" s="255"/>
      <c r="K9" s="255" t="s">
        <v>712</v>
      </c>
      <c r="L9" s="255"/>
    </row>
    <row r="10" spans="1:12" ht="5.25" customHeight="1" thickBot="1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</row>
    <row r="11" spans="1:12" ht="16.5" customHeight="1" thickTop="1" thickBot="1">
      <c r="A11" s="274" t="s">
        <v>682</v>
      </c>
      <c r="B11" s="275"/>
      <c r="C11" s="275"/>
      <c r="D11" s="275"/>
      <c r="E11" s="275"/>
      <c r="F11" s="275"/>
      <c r="G11" s="275"/>
      <c r="H11" s="275"/>
      <c r="I11" s="275"/>
      <c r="J11" s="275"/>
      <c r="K11" s="275"/>
      <c r="L11" s="276"/>
    </row>
    <row r="12" spans="1:12" ht="13.5" thickTop="1">
      <c r="A12" s="277" t="s">
        <v>683</v>
      </c>
      <c r="B12" s="279" t="s">
        <v>684</v>
      </c>
      <c r="C12" s="280"/>
      <c r="D12" s="281"/>
      <c r="E12" s="285"/>
      <c r="F12" s="286"/>
      <c r="G12" s="287" t="s">
        <v>685</v>
      </c>
      <c r="H12" s="288"/>
      <c r="I12" s="289"/>
      <c r="J12" s="287" t="s">
        <v>686</v>
      </c>
      <c r="K12" s="288"/>
      <c r="L12" s="290"/>
    </row>
    <row r="13" spans="1:12" ht="13.5" thickBot="1">
      <c r="A13" s="278"/>
      <c r="B13" s="282"/>
      <c r="C13" s="283"/>
      <c r="D13" s="284"/>
      <c r="E13" s="123" t="s">
        <v>687</v>
      </c>
      <c r="F13" s="123" t="s">
        <v>688</v>
      </c>
      <c r="G13" s="123" t="s">
        <v>689</v>
      </c>
      <c r="H13" s="123" t="s">
        <v>690</v>
      </c>
      <c r="I13" s="123" t="s">
        <v>691</v>
      </c>
      <c r="J13" s="123" t="s">
        <v>692</v>
      </c>
      <c r="K13" s="123" t="s">
        <v>690</v>
      </c>
      <c r="L13" s="124" t="s">
        <v>693</v>
      </c>
    </row>
    <row r="14" spans="1:12">
      <c r="A14" s="143" t="str">
        <f>'Obra Civil'!A8</f>
        <v>1.0</v>
      </c>
      <c r="B14" s="268" t="str">
        <f>'[2]Duque licitaddo'!B14:I14</f>
        <v>SERVIÇOS INICIAIS</v>
      </c>
      <c r="C14" s="269"/>
      <c r="D14" s="270"/>
      <c r="E14" s="144"/>
      <c r="F14" s="144"/>
      <c r="G14" s="144"/>
      <c r="H14" s="144"/>
      <c r="I14" s="144"/>
      <c r="J14" s="144"/>
      <c r="K14" s="144"/>
      <c r="L14" s="145"/>
    </row>
    <row r="15" spans="1:12">
      <c r="A15" s="128" t="str">
        <f>'Obra Civil'!A9</f>
        <v>1.1</v>
      </c>
      <c r="B15" s="271" t="str">
        <f>'Obra Civil'!B9</f>
        <v>Placa da obra - padrão Governo Federal</v>
      </c>
      <c r="C15" s="272"/>
      <c r="D15" s="273"/>
      <c r="E15" s="129" t="str">
        <f>'Obra Civil'!C9</f>
        <v xml:space="preserve"> m²</v>
      </c>
      <c r="F15" s="130">
        <f>'Obra Civil'!G9</f>
        <v>473</v>
      </c>
      <c r="G15" s="131">
        <f>'Obra Civil'!D9</f>
        <v>4</v>
      </c>
      <c r="H15" s="132">
        <v>0</v>
      </c>
      <c r="I15" s="132">
        <v>4</v>
      </c>
      <c r="J15" s="132">
        <f>F15*G15</f>
        <v>1892</v>
      </c>
      <c r="K15" s="132">
        <f>H15*F15</f>
        <v>0</v>
      </c>
      <c r="L15" s="133">
        <f>I15*F15</f>
        <v>1892</v>
      </c>
    </row>
    <row r="16" spans="1:12">
      <c r="A16" s="128" t="str">
        <f>'Obra Civil'!A10</f>
        <v>1.2</v>
      </c>
      <c r="B16" s="271" t="str">
        <f>'Obra Civil'!B10</f>
        <v xml:space="preserve">Ligação provisória de água </v>
      </c>
      <c r="C16" s="272"/>
      <c r="D16" s="273"/>
      <c r="E16" s="129" t="str">
        <f>'Obra Civil'!C10</f>
        <v>unid</v>
      </c>
      <c r="F16" s="130">
        <f>'Obra Civil'!G10</f>
        <v>766</v>
      </c>
      <c r="G16" s="131">
        <f>'Obra Civil'!D10</f>
        <v>1</v>
      </c>
      <c r="H16" s="132">
        <v>0</v>
      </c>
      <c r="I16" s="132">
        <v>1</v>
      </c>
      <c r="J16" s="132">
        <f>F16*G16</f>
        <v>766</v>
      </c>
      <c r="K16" s="132">
        <f>H16*F16</f>
        <v>0</v>
      </c>
      <c r="L16" s="133">
        <f>I16*F16</f>
        <v>766</v>
      </c>
    </row>
    <row r="17" spans="1:12">
      <c r="A17" s="128" t="str">
        <f>'Obra Civil'!A11</f>
        <v>1.3</v>
      </c>
      <c r="B17" s="271" t="str">
        <f>'Obra Civil'!B11</f>
        <v xml:space="preserve">Ligação provisória de energia elétrica em baixa tensão </v>
      </c>
      <c r="C17" s="272"/>
      <c r="D17" s="273"/>
      <c r="E17" s="129" t="str">
        <f>'Obra Civil'!C11</f>
        <v>unid</v>
      </c>
      <c r="F17" s="130">
        <f>'Obra Civil'!G11</f>
        <v>1650</v>
      </c>
      <c r="G17" s="131">
        <f>'Obra Civil'!D11</f>
        <v>1</v>
      </c>
      <c r="H17" s="132">
        <v>0</v>
      </c>
      <c r="I17" s="132">
        <v>1</v>
      </c>
      <c r="J17" s="132">
        <f>F17*G17</f>
        <v>1650</v>
      </c>
      <c r="K17" s="132">
        <f>H17*F17</f>
        <v>0</v>
      </c>
      <c r="L17" s="133">
        <f>I17*F17</f>
        <v>1650</v>
      </c>
    </row>
    <row r="18" spans="1:12">
      <c r="A18" s="128" t="str">
        <f>'Obra Civil'!A12</f>
        <v>1.4</v>
      </c>
      <c r="B18" s="271" t="str">
        <f>'Obra Civil'!B12</f>
        <v>Barracões provisórios (depósito, escritório, vestiário e refeitório) com piso cimentado</v>
      </c>
      <c r="C18" s="272"/>
      <c r="D18" s="273"/>
      <c r="E18" s="129" t="str">
        <f>'Obra Civil'!C12</f>
        <v xml:space="preserve"> m²</v>
      </c>
      <c r="F18" s="130">
        <f>'Obra Civil'!G12</f>
        <v>390</v>
      </c>
      <c r="G18" s="131">
        <f>'Obra Civil'!D12</f>
        <v>20</v>
      </c>
      <c r="H18" s="132">
        <v>0</v>
      </c>
      <c r="I18" s="132">
        <v>20</v>
      </c>
      <c r="J18" s="132">
        <f>F18*G18</f>
        <v>7800</v>
      </c>
      <c r="K18" s="132">
        <f>H18*F18</f>
        <v>0</v>
      </c>
      <c r="L18" s="133">
        <f>I18*F18</f>
        <v>7800</v>
      </c>
    </row>
    <row r="19" spans="1:12">
      <c r="A19" s="128" t="str">
        <f>'Obra Civil'!A13</f>
        <v>1.5</v>
      </c>
      <c r="B19" s="271" t="str">
        <f>'Obra Civil'!B13</f>
        <v xml:space="preserve">Locação da obra (execução de gabarito) </v>
      </c>
      <c r="C19" s="272"/>
      <c r="D19" s="273"/>
      <c r="E19" s="129" t="str">
        <f>'Obra Civil'!C13</f>
        <v xml:space="preserve"> m²</v>
      </c>
      <c r="F19" s="130">
        <f>'Obra Civil'!G13</f>
        <v>4.2</v>
      </c>
      <c r="G19" s="131">
        <f>'Obra Civil'!D13</f>
        <v>564.5</v>
      </c>
      <c r="H19" s="132">
        <v>0</v>
      </c>
      <c r="I19" s="132">
        <v>564.5</v>
      </c>
      <c r="J19" s="132">
        <f>F19*G19</f>
        <v>2370.9</v>
      </c>
      <c r="K19" s="132">
        <f>H19*F19</f>
        <v>0</v>
      </c>
      <c r="L19" s="133">
        <f>I19*F19</f>
        <v>2370.9</v>
      </c>
    </row>
    <row r="20" spans="1:12">
      <c r="A20" s="143" t="str">
        <f>'Obra Civil'!A15</f>
        <v>2.0</v>
      </c>
      <c r="B20" s="268" t="str">
        <f>'Obra Civil'!B15</f>
        <v xml:space="preserve">MOVIMENTO DE TERRAS </v>
      </c>
      <c r="C20" s="269"/>
      <c r="D20" s="270"/>
      <c r="E20" s="146"/>
      <c r="F20" s="147"/>
      <c r="G20" s="148"/>
      <c r="H20" s="149"/>
      <c r="I20" s="149"/>
      <c r="J20" s="149"/>
      <c r="K20" s="149"/>
      <c r="L20" s="150"/>
    </row>
    <row r="21" spans="1:12">
      <c r="A21" s="128" t="str">
        <f>'Obra Civil'!A16</f>
        <v>2.1</v>
      </c>
      <c r="B21" s="271" t="str">
        <f>'Obra Civil'!B16</f>
        <v>Aterro apiloado em camadas de 0,20 m com material argilo - arenoso (entre baldrames)</v>
      </c>
      <c r="C21" s="272"/>
      <c r="D21" s="273"/>
      <c r="E21" s="129" t="str">
        <f>'Obra Civil'!C16</f>
        <v>m³</v>
      </c>
      <c r="F21" s="130">
        <f>'Obra Civil'!G16</f>
        <v>38</v>
      </c>
      <c r="G21" s="131">
        <f>'Obra Civil'!D16</f>
        <v>225.6</v>
      </c>
      <c r="H21" s="132">
        <v>0</v>
      </c>
      <c r="I21" s="132">
        <v>225.6</v>
      </c>
      <c r="J21" s="132">
        <f>F21*G21</f>
        <v>8572.7999999999993</v>
      </c>
      <c r="K21" s="132">
        <f>H21*F21</f>
        <v>0</v>
      </c>
      <c r="L21" s="133">
        <f>I21*F21</f>
        <v>8572.7999999999993</v>
      </c>
    </row>
    <row r="22" spans="1:12">
      <c r="A22" s="128" t="str">
        <f>'Obra Civil'!A17</f>
        <v>2.2</v>
      </c>
      <c r="B22" s="271" t="str">
        <f>'Obra Civil'!B17</f>
        <v xml:space="preserve">Escavação manual de valas em qualquer terreno exceto rocha até h=1,50 m </v>
      </c>
      <c r="C22" s="272"/>
      <c r="D22" s="273"/>
      <c r="E22" s="129" t="str">
        <f>'Obra Civil'!C17</f>
        <v>m³</v>
      </c>
      <c r="F22" s="130">
        <f>'Obra Civil'!G17</f>
        <v>34</v>
      </c>
      <c r="G22" s="131">
        <f>'Obra Civil'!D17</f>
        <v>137.63999999999999</v>
      </c>
      <c r="H22" s="132">
        <v>0</v>
      </c>
      <c r="I22" s="132">
        <v>137.63999999999999</v>
      </c>
      <c r="J22" s="132">
        <f>F22*G22</f>
        <v>4679.7599999999993</v>
      </c>
      <c r="K22" s="132">
        <f>H22*F22</f>
        <v>0</v>
      </c>
      <c r="L22" s="133">
        <f>I22*F22</f>
        <v>4679.7599999999993</v>
      </c>
    </row>
    <row r="23" spans="1:12">
      <c r="A23" s="128" t="str">
        <f>'Obra Civil'!A18</f>
        <v>2.3</v>
      </c>
      <c r="B23" s="271" t="str">
        <f>'Obra Civil'!B18</f>
        <v xml:space="preserve">Regularização e compactação do fundo de valas </v>
      </c>
      <c r="C23" s="272"/>
      <c r="D23" s="273"/>
      <c r="E23" s="129" t="str">
        <f>'Obra Civil'!C18</f>
        <v>m²</v>
      </c>
      <c r="F23" s="130">
        <f>'Obra Civil'!G18</f>
        <v>5.68</v>
      </c>
      <c r="G23" s="131">
        <f>'Obra Civil'!D18</f>
        <v>121.3</v>
      </c>
      <c r="H23" s="132">
        <v>0</v>
      </c>
      <c r="I23" s="132">
        <v>121.3</v>
      </c>
      <c r="J23" s="132">
        <f>F23*G23</f>
        <v>688.98399999999992</v>
      </c>
      <c r="K23" s="132">
        <f>H23*F23</f>
        <v>0</v>
      </c>
      <c r="L23" s="133">
        <f>I23*F23</f>
        <v>688.98399999999992</v>
      </c>
    </row>
    <row r="24" spans="1:12">
      <c r="A24" s="128" t="str">
        <f>'Obra Civil'!A19</f>
        <v>2.4</v>
      </c>
      <c r="B24" s="271" t="str">
        <f>'Obra Civil'!B19</f>
        <v xml:space="preserve">Reaterro apiloado de vala com material da obra  </v>
      </c>
      <c r="C24" s="272"/>
      <c r="D24" s="273"/>
      <c r="E24" s="129" t="str">
        <f>'Obra Civil'!C19</f>
        <v>m³</v>
      </c>
      <c r="F24" s="130">
        <f>'Obra Civil'!G19</f>
        <v>26</v>
      </c>
      <c r="G24" s="131">
        <f>'Obra Civil'!D19</f>
        <v>74.88</v>
      </c>
      <c r="H24" s="132">
        <v>0</v>
      </c>
      <c r="I24" s="132">
        <v>74.88</v>
      </c>
      <c r="J24" s="132">
        <f>F24*G24</f>
        <v>1946.8799999999999</v>
      </c>
      <c r="K24" s="132">
        <f>H24*F24</f>
        <v>0</v>
      </c>
      <c r="L24" s="133">
        <f>I24*F24</f>
        <v>1946.8799999999999</v>
      </c>
    </row>
    <row r="25" spans="1:12">
      <c r="A25" s="143" t="str">
        <f>'Obra Civil'!A21</f>
        <v>3.0</v>
      </c>
      <c r="B25" s="268" t="str">
        <f>'Obra Civil'!B21</f>
        <v xml:space="preserve">INFRA-ESTRUTURA: FUNDAÇÕES </v>
      </c>
      <c r="C25" s="269"/>
      <c r="D25" s="270"/>
      <c r="E25" s="146"/>
      <c r="F25" s="147"/>
      <c r="G25" s="148"/>
      <c r="H25" s="149"/>
      <c r="I25" s="149"/>
      <c r="J25" s="149"/>
      <c r="K25" s="149"/>
      <c r="L25" s="150"/>
    </row>
    <row r="26" spans="1:12">
      <c r="A26" s="125" t="str">
        <f>'Obra Civil'!A22</f>
        <v>3.1</v>
      </c>
      <c r="B26" s="291" t="str">
        <f>'Obra Civil'!B22</f>
        <v>CONCRETO ARMADO PARA FUNDAÇÕES - SAPATAS</v>
      </c>
      <c r="C26" s="292"/>
      <c r="D26" s="293"/>
      <c r="E26" s="129"/>
      <c r="F26" s="130"/>
      <c r="G26" s="131"/>
      <c r="H26" s="132"/>
      <c r="I26" s="132"/>
      <c r="J26" s="132"/>
      <c r="K26" s="132"/>
      <c r="L26" s="133"/>
    </row>
    <row r="27" spans="1:12">
      <c r="A27" s="128" t="str">
        <f>'Obra Civil'!A23</f>
        <v>3.1.1</v>
      </c>
      <c r="B27" s="271" t="str">
        <f>'Obra Civil'!B23</f>
        <v>Lastro de concreto magro (e=3,0 cm) - preparo mecânico - inclusive aditivo</v>
      </c>
      <c r="C27" s="272"/>
      <c r="D27" s="273"/>
      <c r="E27" s="129" t="str">
        <f>'Obra Civil'!C23</f>
        <v>m²</v>
      </c>
      <c r="F27" s="130">
        <f>'Obra Civil'!G23</f>
        <v>15.2</v>
      </c>
      <c r="G27" s="131">
        <f>'Obra Civil'!D23</f>
        <v>84.94</v>
      </c>
      <c r="H27" s="132">
        <v>0</v>
      </c>
      <c r="I27" s="132">
        <v>84.94</v>
      </c>
      <c r="J27" s="132">
        <f>F27*G27</f>
        <v>1291.088</v>
      </c>
      <c r="K27" s="132">
        <f>H27*F27</f>
        <v>0</v>
      </c>
      <c r="L27" s="133">
        <f>I27*F27</f>
        <v>1291.088</v>
      </c>
    </row>
    <row r="28" spans="1:12" ht="25.5" customHeight="1">
      <c r="A28" s="128" t="str">
        <f>'Obra Civil'!A24</f>
        <v>3.1.2</v>
      </c>
      <c r="B28" s="294" t="str">
        <f>'Obra Civil'!B24</f>
        <v>Concreto armado - para sapatas inclusive arranque dos pilares - (fck=25MPa), incluindo preparo, lançamento, adensamento e cura. Inclusive formas para reutilização 2x, conforme projeto.</v>
      </c>
      <c r="C28" s="295"/>
      <c r="D28" s="296"/>
      <c r="E28" s="129" t="str">
        <f>'Obra Civil'!C24</f>
        <v>m³</v>
      </c>
      <c r="F28" s="130">
        <f>'Obra Civil'!G24</f>
        <v>1320</v>
      </c>
      <c r="G28" s="131">
        <f>'Obra Civil'!D24</f>
        <v>26.34</v>
      </c>
      <c r="H28" s="132">
        <v>0</v>
      </c>
      <c r="I28" s="132">
        <v>26.34</v>
      </c>
      <c r="J28" s="132">
        <f>F28*G28</f>
        <v>34768.800000000003</v>
      </c>
      <c r="K28" s="132">
        <f>H28*F28</f>
        <v>0</v>
      </c>
      <c r="L28" s="133">
        <f>I28*F28</f>
        <v>34768.800000000003</v>
      </c>
    </row>
    <row r="29" spans="1:12">
      <c r="A29" s="143" t="str">
        <f>'Obra Civil'!A25</f>
        <v>3.2</v>
      </c>
      <c r="B29" s="268" t="str">
        <f>'Obra Civil'!B25</f>
        <v>CONCRETO ARMADO PARA FUNDAÇÕES - VIGAS BALDRAMES</v>
      </c>
      <c r="C29" s="269"/>
      <c r="D29" s="270"/>
      <c r="E29" s="146"/>
      <c r="F29" s="147"/>
      <c r="G29" s="148"/>
      <c r="H29" s="149"/>
      <c r="I29" s="149"/>
      <c r="J29" s="149"/>
      <c r="K29" s="149"/>
      <c r="L29" s="150"/>
    </row>
    <row r="30" spans="1:12">
      <c r="A30" s="128" t="str">
        <f>'Obra Civil'!A26</f>
        <v>3.2.1</v>
      </c>
      <c r="B30" s="271" t="str">
        <f>'Obra Civil'!B26</f>
        <v>Lastro de concreto magro, e=3,0 cm-reparo mecânico - inclusive aditivo, conforme projeto.</v>
      </c>
      <c r="C30" s="272"/>
      <c r="D30" s="273"/>
      <c r="E30" s="129" t="str">
        <f>'Obra Civil'!C26</f>
        <v>m²</v>
      </c>
      <c r="F30" s="130">
        <f>'Obra Civil'!G26</f>
        <v>15.2</v>
      </c>
      <c r="G30" s="131">
        <f>'Obra Civil'!D26</f>
        <v>87.74</v>
      </c>
      <c r="H30" s="132">
        <v>0</v>
      </c>
      <c r="I30" s="132">
        <v>87.74</v>
      </c>
      <c r="J30" s="132">
        <f>F30*G30</f>
        <v>1333.6479999999999</v>
      </c>
      <c r="K30" s="132">
        <f>H30*F30</f>
        <v>0</v>
      </c>
      <c r="L30" s="133">
        <f>I30*F30</f>
        <v>1333.6479999999999</v>
      </c>
    </row>
    <row r="31" spans="1:12" ht="23.25" customHeight="1">
      <c r="A31" s="128" t="str">
        <f>'Obra Civil'!A27</f>
        <v>3.2.2</v>
      </c>
      <c r="B31" s="294" t="str">
        <f>'Obra Civil'!B27</f>
        <v>Concreto armado - para vigas baldrames (fck25MPa), incluindo preparo, lançamento, adensamento e cura. Inclusive formas para reutilização 2x, conforme projeto.</v>
      </c>
      <c r="C31" s="295"/>
      <c r="D31" s="296"/>
      <c r="E31" s="129" t="str">
        <f>'Obra Civil'!C27</f>
        <v>m³</v>
      </c>
      <c r="F31" s="130">
        <f>'Obra Civil'!G27</f>
        <v>1320</v>
      </c>
      <c r="G31" s="131">
        <f>'Obra Civil'!D27</f>
        <v>26.32</v>
      </c>
      <c r="H31" s="132">
        <v>0</v>
      </c>
      <c r="I31" s="132">
        <v>26.32</v>
      </c>
      <c r="J31" s="132">
        <f>F31*G31</f>
        <v>34742.400000000001</v>
      </c>
      <c r="K31" s="132">
        <f>H31*F31</f>
        <v>0</v>
      </c>
      <c r="L31" s="133">
        <f>I31*F31</f>
        <v>34742.400000000001</v>
      </c>
    </row>
    <row r="32" spans="1:12">
      <c r="A32" s="143" t="str">
        <f>'Obra Civil'!A29</f>
        <v>4.0</v>
      </c>
      <c r="B32" s="268" t="str">
        <f>'Obra Civil'!B29</f>
        <v xml:space="preserve">SUPERESTRUTURA </v>
      </c>
      <c r="C32" s="269"/>
      <c r="D32" s="270"/>
      <c r="E32" s="146"/>
      <c r="F32" s="147"/>
      <c r="G32" s="148"/>
      <c r="H32" s="149"/>
      <c r="I32" s="149"/>
      <c r="J32" s="149"/>
      <c r="K32" s="149"/>
      <c r="L32" s="150"/>
    </row>
    <row r="33" spans="1:12">
      <c r="A33" s="125" t="str">
        <f>'Obra Civil'!A30</f>
        <v>4.1</v>
      </c>
      <c r="B33" s="291" t="str">
        <f>'Obra Civil'!B30</f>
        <v>CONCRETO ARMADO PARA PILARES</v>
      </c>
      <c r="C33" s="292"/>
      <c r="D33" s="293"/>
      <c r="E33" s="129"/>
      <c r="F33" s="130"/>
      <c r="G33" s="131"/>
      <c r="H33" s="132"/>
      <c r="I33" s="132"/>
      <c r="J33" s="132"/>
      <c r="K33" s="132"/>
      <c r="L33" s="133"/>
    </row>
    <row r="34" spans="1:12" ht="24.75" customHeight="1">
      <c r="A34" s="128" t="str">
        <f>'Obra Civil'!A31</f>
        <v>4.1.1</v>
      </c>
      <c r="B34" s="294" t="str">
        <f>'Obra Civil'!B31</f>
        <v>Concreto armado - para pilares - (fck=25MPa), incluindo preparo, lançamento, adensamento e cura. Inclusive formas para reutilização 2x, conforme projeto.</v>
      </c>
      <c r="C34" s="295"/>
      <c r="D34" s="296"/>
      <c r="E34" s="129" t="str">
        <f>'Obra Civil'!C31</f>
        <v>m³</v>
      </c>
      <c r="F34" s="130">
        <f>'Obra Civil'!G31</f>
        <v>1795</v>
      </c>
      <c r="G34" s="131">
        <f>'Obra Civil'!D31</f>
        <v>10.220000000000001</v>
      </c>
      <c r="H34" s="132">
        <v>10.220000000000001</v>
      </c>
      <c r="I34" s="132">
        <v>10.220000000000001</v>
      </c>
      <c r="J34" s="132">
        <f>F34*G34</f>
        <v>18344.900000000001</v>
      </c>
      <c r="K34" s="132">
        <f>H34*F34</f>
        <v>18344.900000000001</v>
      </c>
      <c r="L34" s="133">
        <f>I34*F34</f>
        <v>18344.900000000001</v>
      </c>
    </row>
    <row r="35" spans="1:12">
      <c r="A35" s="125" t="str">
        <f>'Obra Civil'!A32</f>
        <v>4.2</v>
      </c>
      <c r="B35" s="291" t="str">
        <f>'Obra Civil'!B32</f>
        <v>CONCRETO ARMADO PARA VIGAS DE RESPALDO</v>
      </c>
      <c r="C35" s="292"/>
      <c r="D35" s="293"/>
      <c r="E35" s="129"/>
      <c r="F35" s="130"/>
      <c r="G35" s="131"/>
      <c r="H35" s="132"/>
      <c r="I35" s="132"/>
      <c r="J35" s="132"/>
      <c r="K35" s="132"/>
      <c r="L35" s="133"/>
    </row>
    <row r="36" spans="1:12" ht="24.75" customHeight="1">
      <c r="A36" s="128" t="str">
        <f>'Obra Civil'!A33</f>
        <v>4.2.1</v>
      </c>
      <c r="B36" s="294" t="str">
        <f>'Obra Civil'!B33</f>
        <v>Concreto armado - para Vigas nível 3,15 m - (fck=25MPa), incluindo preparo, lançamento, adensamento e cura. Inclusive formas para reutilização 2x, conforme projeto.</v>
      </c>
      <c r="C36" s="295"/>
      <c r="D36" s="296"/>
      <c r="E36" s="129" t="str">
        <f>'Obra Civil'!C33</f>
        <v>m³</v>
      </c>
      <c r="F36" s="130">
        <f>'Obra Civil'!G33</f>
        <v>1795</v>
      </c>
      <c r="G36" s="131">
        <f>'Obra Civil'!D33</f>
        <v>34.58</v>
      </c>
      <c r="H36" s="132">
        <v>17.29</v>
      </c>
      <c r="I36" s="132">
        <v>17.29</v>
      </c>
      <c r="J36" s="132">
        <f>F36*G36</f>
        <v>62071.1</v>
      </c>
      <c r="K36" s="132">
        <f>H36*F36</f>
        <v>31035.55</v>
      </c>
      <c r="L36" s="133">
        <f>I36*F36</f>
        <v>31035.55</v>
      </c>
    </row>
    <row r="37" spans="1:12">
      <c r="A37" s="128" t="str">
        <f>'Obra Civil'!A34</f>
        <v>4.3</v>
      </c>
      <c r="B37" s="271" t="str">
        <f>'Obra Civil'!B34</f>
        <v>CONCRETO ARMADO PARA VERGAS</v>
      </c>
      <c r="C37" s="272"/>
      <c r="D37" s="273"/>
      <c r="E37" s="129"/>
      <c r="F37" s="130"/>
      <c r="G37" s="131"/>
      <c r="H37" s="132"/>
      <c r="I37" s="132"/>
      <c r="J37" s="132"/>
      <c r="K37" s="132"/>
      <c r="L37" s="133"/>
    </row>
    <row r="38" spans="1:12">
      <c r="A38" s="128" t="str">
        <f>'Obra Civil'!A35</f>
        <v>4.3.1</v>
      </c>
      <c r="B38" s="271" t="str">
        <f>'Obra Civil'!B35</f>
        <v>Verga pré-moldada em concreto armado fck 15Mpa - 10x10cm, conforme projeto.</v>
      </c>
      <c r="C38" s="272"/>
      <c r="D38" s="273"/>
      <c r="E38" s="129" t="str">
        <f>'Obra Civil'!C35</f>
        <v>m³</v>
      </c>
      <c r="F38" s="130">
        <f>'Obra Civil'!G35</f>
        <v>1390</v>
      </c>
      <c r="G38" s="131">
        <f>'Obra Civil'!D35</f>
        <v>1.6</v>
      </c>
      <c r="H38" s="132">
        <v>1.6</v>
      </c>
      <c r="I38" s="132">
        <v>1.6</v>
      </c>
      <c r="J38" s="132">
        <f>F38*G38</f>
        <v>2224</v>
      </c>
      <c r="K38" s="132">
        <f>H38*F38</f>
        <v>2224</v>
      </c>
      <c r="L38" s="133">
        <f>I38*F38</f>
        <v>2224</v>
      </c>
    </row>
    <row r="39" spans="1:12">
      <c r="A39" s="125" t="str">
        <f>'Obra Civil'!A36</f>
        <v>4.4</v>
      </c>
      <c r="B39" s="291" t="str">
        <f>'Obra Civil'!B36</f>
        <v>LAJE PRÉ-MOLDADA</v>
      </c>
      <c r="C39" s="292"/>
      <c r="D39" s="293"/>
      <c r="E39" s="129"/>
      <c r="F39" s="130"/>
      <c r="G39" s="131"/>
      <c r="H39" s="132"/>
      <c r="I39" s="132"/>
      <c r="J39" s="132"/>
      <c r="K39" s="132"/>
      <c r="L39" s="133"/>
    </row>
    <row r="40" spans="1:12" ht="33" customHeight="1">
      <c r="A40" s="128" t="str">
        <f>'Obra Civil'!A37</f>
        <v>4.4.1</v>
      </c>
      <c r="B40" s="294" t="str">
        <f>'Obra Civil'!B37</f>
        <v>Laje pré-moldada para cobertura, intereixo 38cm, h=12cm, elemento de enchimento em bloco cerâmico, capeamento de 4cm, inclusive armadura, escoramento, material e mão-de-obra, conforme projeto.</v>
      </c>
      <c r="C40" s="295"/>
      <c r="D40" s="296"/>
      <c r="E40" s="129" t="str">
        <f>'Obra Civil'!C37</f>
        <v>m²</v>
      </c>
      <c r="F40" s="130">
        <f>'Obra Civil'!G37</f>
        <v>58.56</v>
      </c>
      <c r="G40" s="131">
        <f>'Obra Civil'!D37</f>
        <v>617.89</v>
      </c>
      <c r="H40" s="132">
        <v>0</v>
      </c>
      <c r="I40" s="132">
        <v>0</v>
      </c>
      <c r="J40" s="132">
        <f>F40*G40</f>
        <v>36183.638400000003</v>
      </c>
      <c r="K40" s="132">
        <f>H40*F40</f>
        <v>0</v>
      </c>
      <c r="L40" s="133">
        <f>I40*F40</f>
        <v>0</v>
      </c>
    </row>
    <row r="41" spans="1:12">
      <c r="A41" s="143" t="str">
        <f>'Obra Civil'!A39</f>
        <v>5.0</v>
      </c>
      <c r="B41" s="268" t="str">
        <f>'Obra Civil'!B39</f>
        <v xml:space="preserve">PAREDES E PAINEIS </v>
      </c>
      <c r="C41" s="269"/>
      <c r="D41" s="270"/>
      <c r="E41" s="146"/>
      <c r="F41" s="147"/>
      <c r="G41" s="148"/>
      <c r="H41" s="149"/>
      <c r="I41" s="149"/>
      <c r="J41" s="149"/>
      <c r="K41" s="149"/>
      <c r="L41" s="150"/>
    </row>
    <row r="42" spans="1:12">
      <c r="A42" s="128" t="str">
        <f>'Obra Civil'!A40</f>
        <v>5.1</v>
      </c>
      <c r="B42" s="291" t="str">
        <f>'Obra Civil'!B40</f>
        <v>ELEMENTOS VAZADOS</v>
      </c>
      <c r="C42" s="292"/>
      <c r="D42" s="293"/>
      <c r="E42" s="129"/>
      <c r="F42" s="130"/>
      <c r="G42" s="131"/>
      <c r="H42" s="132"/>
      <c r="I42" s="132"/>
      <c r="J42" s="132"/>
      <c r="K42" s="132"/>
      <c r="L42" s="133"/>
    </row>
    <row r="43" spans="1:12" ht="21.75" customHeight="1">
      <c r="A43" s="128" t="str">
        <f>'Obra Civil'!A41</f>
        <v>5.1.1</v>
      </c>
      <c r="B43" s="294" t="str">
        <f>'Obra Civil'!B41</f>
        <v>Cobogó de concreto - (7,0x30,0x30,0cm) assentado com argamassa traço 1:4 (cimento, areia)</v>
      </c>
      <c r="C43" s="295"/>
      <c r="D43" s="296"/>
      <c r="E43" s="129" t="str">
        <f>'Obra Civil'!C41</f>
        <v>m²</v>
      </c>
      <c r="F43" s="130">
        <f>'Obra Civil'!G41</f>
        <v>77.650000000000006</v>
      </c>
      <c r="G43" s="131">
        <f>'Obra Civil'!D41</f>
        <v>48.65</v>
      </c>
      <c r="H43" s="132">
        <v>0</v>
      </c>
      <c r="I43" s="132">
        <v>0</v>
      </c>
      <c r="J43" s="132">
        <f>F43*G43</f>
        <v>3777.6725000000001</v>
      </c>
      <c r="K43" s="132">
        <f>H43*F43</f>
        <v>0</v>
      </c>
      <c r="L43" s="133">
        <f>I43*F43</f>
        <v>0</v>
      </c>
    </row>
    <row r="44" spans="1:12">
      <c r="A44" s="125" t="str">
        <f>'Obra Civil'!A42</f>
        <v>5.2</v>
      </c>
      <c r="B44" s="291" t="str">
        <f>'Obra Civil'!B42</f>
        <v>ALVENARIA DE VEDAÇÃO</v>
      </c>
      <c r="C44" s="292"/>
      <c r="D44" s="293"/>
      <c r="E44" s="129"/>
      <c r="F44" s="130"/>
      <c r="G44" s="131"/>
      <c r="H44" s="132"/>
      <c r="I44" s="132"/>
      <c r="J44" s="132">
        <f>F44*G44</f>
        <v>0</v>
      </c>
      <c r="K44" s="132">
        <f>H44*F44</f>
        <v>0</v>
      </c>
      <c r="L44" s="133">
        <f>I44*F44</f>
        <v>0</v>
      </c>
    </row>
    <row r="45" spans="1:12" ht="24" customHeight="1">
      <c r="A45" s="128" t="str">
        <f>'Obra Civil'!A43</f>
        <v>5.2.1</v>
      </c>
      <c r="B45" s="294" t="str">
        <f>'Obra Civil'!B43</f>
        <v>Alvenaria de vedação de 1/2 vez em tijolos cerâmicos de 08 furos (dimensões nominais: 19x19x09); assentamento em argamassa no traço 1:6 (cimento e areia) em volume</v>
      </c>
      <c r="C45" s="295"/>
      <c r="D45" s="296"/>
      <c r="E45" s="129" t="str">
        <f>'Obra Civil'!C43</f>
        <v>m²</v>
      </c>
      <c r="F45" s="130">
        <f>'Obra Civil'!G43</f>
        <v>30</v>
      </c>
      <c r="G45" s="131">
        <f>'Obra Civil'!D43</f>
        <v>1019.74</v>
      </c>
      <c r="H45" s="132">
        <v>1019.74</v>
      </c>
      <c r="I45" s="132">
        <v>1019.74</v>
      </c>
      <c r="J45" s="132">
        <f>F45*G45</f>
        <v>30592.2</v>
      </c>
      <c r="K45" s="132">
        <f>H45*F45</f>
        <v>30592.2</v>
      </c>
      <c r="L45" s="133">
        <f>I45*F45</f>
        <v>30592.2</v>
      </c>
    </row>
    <row r="46" spans="1:12" ht="21.75" customHeight="1">
      <c r="A46" s="128" t="str">
        <f>'Obra Civil'!A44</f>
        <v>5.2.3</v>
      </c>
      <c r="B46" s="294" t="str">
        <f>'Obra Civil'!B44</f>
        <v>Divisória de banheiros e sanitários em granito com espessura de 2cm polido assentado com argamassa traço 1:4</v>
      </c>
      <c r="C46" s="295"/>
      <c r="D46" s="296"/>
      <c r="E46" s="129" t="str">
        <f>'Obra Civil'!C44</f>
        <v>m²</v>
      </c>
      <c r="F46" s="130">
        <f>'Obra Civil'!G44</f>
        <v>138.44999999999999</v>
      </c>
      <c r="G46" s="131">
        <f>'Obra Civil'!D44</f>
        <v>33.85</v>
      </c>
      <c r="H46" s="132">
        <v>0</v>
      </c>
      <c r="I46" s="132">
        <v>0</v>
      </c>
      <c r="J46" s="132">
        <f>F46*G46</f>
        <v>4686.5325000000003</v>
      </c>
      <c r="K46" s="132">
        <f>H46*F46</f>
        <v>0</v>
      </c>
      <c r="L46" s="133">
        <f>I46*F46</f>
        <v>0</v>
      </c>
    </row>
    <row r="47" spans="1:12">
      <c r="A47" s="143" t="str">
        <f>'Obra Civil'!A46</f>
        <v>6.0</v>
      </c>
      <c r="B47" s="268" t="str">
        <f>'Obra Civil'!B46</f>
        <v xml:space="preserve">ESQUADRIAS </v>
      </c>
      <c r="C47" s="269"/>
      <c r="D47" s="270"/>
      <c r="E47" s="146"/>
      <c r="F47" s="147"/>
      <c r="G47" s="148"/>
      <c r="H47" s="149"/>
      <c r="I47" s="149"/>
      <c r="J47" s="149"/>
      <c r="K47" s="149"/>
      <c r="L47" s="150"/>
    </row>
    <row r="48" spans="1:12">
      <c r="A48" s="125" t="str">
        <f>'Obra Civil'!A47</f>
        <v>6.1</v>
      </c>
      <c r="B48" s="291" t="str">
        <f>'Obra Civil'!B47</f>
        <v>PORTAS DE MADEIRA</v>
      </c>
      <c r="C48" s="292"/>
      <c r="D48" s="293"/>
      <c r="E48" s="129"/>
      <c r="F48" s="130"/>
      <c r="G48" s="131"/>
      <c r="H48" s="132"/>
      <c r="I48" s="132"/>
      <c r="J48" s="132"/>
      <c r="K48" s="132"/>
      <c r="L48" s="133"/>
    </row>
    <row r="49" spans="1:13">
      <c r="A49" s="128" t="str">
        <f>'Obra Civil'!A48</f>
        <v>6.1.1</v>
      </c>
      <c r="B49" s="271" t="str">
        <f>'Obra Civil'!B48</f>
        <v xml:space="preserve">Porta de Madeira - P01 - com ferragens, conforme projeto de esquadrias </v>
      </c>
      <c r="C49" s="272"/>
      <c r="D49" s="273"/>
      <c r="E49" s="129" t="str">
        <f>'Obra Civil'!C48</f>
        <v>und</v>
      </c>
      <c r="F49" s="130">
        <f>'Obra Civil'!G48</f>
        <v>412.3</v>
      </c>
      <c r="G49" s="131">
        <f>'Obra Civil'!D48</f>
        <v>9</v>
      </c>
      <c r="H49" s="132">
        <v>0</v>
      </c>
      <c r="I49" s="132">
        <v>0</v>
      </c>
      <c r="J49" s="132">
        <f t="shared" ref="J49:J55" si="0">F49*G49</f>
        <v>3710.7000000000003</v>
      </c>
      <c r="K49" s="132">
        <f t="shared" ref="K49:K55" si="1">H49*F49</f>
        <v>0</v>
      </c>
      <c r="L49" s="133">
        <f t="shared" ref="L49:L55" si="2">I49*F49</f>
        <v>0</v>
      </c>
    </row>
    <row r="50" spans="1:13">
      <c r="A50" s="128" t="str">
        <f>'Obra Civil'!A49</f>
        <v>6.1.2</v>
      </c>
      <c r="B50" s="271" t="str">
        <f>'Obra Civil'!B49</f>
        <v xml:space="preserve">Porta de Madeira - P02 - com ferragens, conforme projeto de esquadrias </v>
      </c>
      <c r="C50" s="272"/>
      <c r="D50" s="273"/>
      <c r="E50" s="129" t="str">
        <f>'Obra Civil'!C49</f>
        <v>und</v>
      </c>
      <c r="F50" s="130">
        <f>'Obra Civil'!G49</f>
        <v>297.64999999999998</v>
      </c>
      <c r="G50" s="131">
        <f>'Obra Civil'!D49</f>
        <v>6</v>
      </c>
      <c r="H50" s="132">
        <v>0</v>
      </c>
      <c r="I50" s="132">
        <v>0</v>
      </c>
      <c r="J50" s="132">
        <f t="shared" si="0"/>
        <v>1785.8999999999999</v>
      </c>
      <c r="K50" s="132">
        <f t="shared" si="1"/>
        <v>0</v>
      </c>
      <c r="L50" s="133">
        <f t="shared" si="2"/>
        <v>0</v>
      </c>
    </row>
    <row r="51" spans="1:13">
      <c r="A51" s="128" t="str">
        <f>'Obra Civil'!A50</f>
        <v>6.1.3</v>
      </c>
      <c r="B51" s="271" t="str">
        <f>'Obra Civil'!B50</f>
        <v>Porta de Madeira - P03 - com ferragens, conforme projeto de esquadrias</v>
      </c>
      <c r="C51" s="272"/>
      <c r="D51" s="273"/>
      <c r="E51" s="129" t="str">
        <f>'Obra Civil'!C50</f>
        <v>und</v>
      </c>
      <c r="F51" s="130">
        <f>'Obra Civil'!G50</f>
        <v>343.2</v>
      </c>
      <c r="G51" s="131">
        <f>'Obra Civil'!D50</f>
        <v>6</v>
      </c>
      <c r="H51" s="132">
        <v>0</v>
      </c>
      <c r="I51" s="132">
        <v>0</v>
      </c>
      <c r="J51" s="132">
        <f t="shared" si="0"/>
        <v>2059.1999999999998</v>
      </c>
      <c r="K51" s="132">
        <f t="shared" si="1"/>
        <v>0</v>
      </c>
      <c r="L51" s="133">
        <f t="shared" si="2"/>
        <v>0</v>
      </c>
    </row>
    <row r="52" spans="1:13">
      <c r="A52" s="128" t="str">
        <f>'Obra Civil'!A51</f>
        <v>6.1.4</v>
      </c>
      <c r="B52" s="271" t="str">
        <f>'Obra Civil'!B51</f>
        <v>Porta de Madeira - P05 - com ferragens, conforme projeto de esquadrias</v>
      </c>
      <c r="C52" s="272"/>
      <c r="D52" s="273"/>
      <c r="E52" s="129" t="str">
        <f>'Obra Civil'!C51</f>
        <v>und</v>
      </c>
      <c r="F52" s="130">
        <f>'Obra Civil'!G51</f>
        <v>265.3</v>
      </c>
      <c r="G52" s="131">
        <f>'Obra Civil'!D51</f>
        <v>9</v>
      </c>
      <c r="H52" s="132">
        <v>0</v>
      </c>
      <c r="I52" s="132">
        <v>0</v>
      </c>
      <c r="J52" s="132">
        <f t="shared" si="0"/>
        <v>2387.7000000000003</v>
      </c>
      <c r="K52" s="132">
        <f t="shared" si="1"/>
        <v>0</v>
      </c>
      <c r="L52" s="133">
        <f t="shared" si="2"/>
        <v>0</v>
      </c>
    </row>
    <row r="53" spans="1:13">
      <c r="A53" s="128" t="str">
        <f>'Obra Civil'!A52</f>
        <v>6.1.5</v>
      </c>
      <c r="B53" s="271" t="str">
        <f>'Obra Civil'!B52</f>
        <v>Porta de Madeira - PM04B - com ferragens, conforme projeto de esquadrias</v>
      </c>
      <c r="C53" s="272"/>
      <c r="D53" s="273"/>
      <c r="E53" s="129" t="str">
        <f>'Obra Civil'!C52</f>
        <v>und</v>
      </c>
      <c r="F53" s="130">
        <f>'Obra Civil'!G52</f>
        <v>203.35</v>
      </c>
      <c r="G53" s="131">
        <f>'Obra Civil'!D52</f>
        <v>2</v>
      </c>
      <c r="H53" s="132">
        <v>0</v>
      </c>
      <c r="I53" s="132">
        <v>0</v>
      </c>
      <c r="J53" s="132">
        <f t="shared" si="0"/>
        <v>406.7</v>
      </c>
      <c r="K53" s="132">
        <f t="shared" si="1"/>
        <v>0</v>
      </c>
      <c r="L53" s="133">
        <f t="shared" si="2"/>
        <v>0</v>
      </c>
    </row>
    <row r="54" spans="1:13">
      <c r="A54" s="128" t="str">
        <f>'Obra Civil'!A53</f>
        <v>6.1.6</v>
      </c>
      <c r="B54" s="271" t="str">
        <f>'Obra Civil'!B53</f>
        <v>Porta de Madeira - PM04C - com ferragens, conforme projeto de esquadrias</v>
      </c>
      <c r="C54" s="272"/>
      <c r="D54" s="273"/>
      <c r="E54" s="129" t="str">
        <f>'Obra Civil'!C53</f>
        <v>und</v>
      </c>
      <c r="F54" s="130">
        <f>'Obra Civil'!G53</f>
        <v>233.58</v>
      </c>
      <c r="G54" s="131">
        <f>'Obra Civil'!D53</f>
        <v>2</v>
      </c>
      <c r="H54" s="132">
        <v>0</v>
      </c>
      <c r="I54" s="132">
        <v>0</v>
      </c>
      <c r="J54" s="132">
        <f t="shared" si="0"/>
        <v>467.16</v>
      </c>
      <c r="K54" s="132">
        <f t="shared" si="1"/>
        <v>0</v>
      </c>
      <c r="L54" s="133">
        <f t="shared" si="2"/>
        <v>0</v>
      </c>
    </row>
    <row r="55" spans="1:13">
      <c r="A55" s="128" t="str">
        <f>'Obra Civil'!A54</f>
        <v>6.1.7</v>
      </c>
      <c r="B55" s="271" t="str">
        <f>'Obra Civil'!B54</f>
        <v xml:space="preserve">Porta de Madeira - Banheiros e Sanitários completa inclusive targeta metálica </v>
      </c>
      <c r="C55" s="272"/>
      <c r="D55" s="273"/>
      <c r="E55" s="129" t="str">
        <f>'Obra Civil'!C54</f>
        <v>und</v>
      </c>
      <c r="F55" s="130">
        <f>'Obra Civil'!G54</f>
        <v>265.98</v>
      </c>
      <c r="G55" s="131">
        <f>'Obra Civil'!D54</f>
        <v>13</v>
      </c>
      <c r="H55" s="132">
        <v>0</v>
      </c>
      <c r="I55" s="132">
        <v>0</v>
      </c>
      <c r="J55" s="132">
        <f t="shared" si="0"/>
        <v>3457.7400000000002</v>
      </c>
      <c r="K55" s="132">
        <f t="shared" si="1"/>
        <v>0</v>
      </c>
      <c r="L55" s="133">
        <f t="shared" si="2"/>
        <v>0</v>
      </c>
    </row>
    <row r="56" spans="1:13">
      <c r="A56" s="151" t="str">
        <f>'Obra Civil'!A55</f>
        <v>6.2</v>
      </c>
      <c r="B56" s="303" t="str">
        <f>'Obra Civil'!B55</f>
        <v>PORTAS DE FERRO</v>
      </c>
      <c r="C56" s="304"/>
      <c r="D56" s="305"/>
      <c r="E56" s="152"/>
      <c r="F56" s="153"/>
      <c r="G56" s="154"/>
      <c r="H56" s="155"/>
      <c r="I56" s="155"/>
      <c r="J56" s="155"/>
      <c r="K56" s="155"/>
      <c r="L56" s="156"/>
    </row>
    <row r="57" spans="1:13">
      <c r="A57" s="128" t="str">
        <f>'Obra Civil'!A56</f>
        <v>6.2.1</v>
      </c>
      <c r="B57" s="271" t="str">
        <f>'Obra Civil'!B56</f>
        <v>Porta de Ferro - PF1 - com ferragens, conforme projeto de esquadrias</v>
      </c>
      <c r="C57" s="272"/>
      <c r="D57" s="273"/>
      <c r="E57" s="129" t="str">
        <f>'Obra Civil'!C56</f>
        <v>m²</v>
      </c>
      <c r="F57" s="130">
        <f>'Obra Civil'!G56</f>
        <v>217.13</v>
      </c>
      <c r="G57" s="131">
        <f>'Obra Civil'!D56</f>
        <v>1</v>
      </c>
      <c r="H57" s="132">
        <v>0</v>
      </c>
      <c r="I57" s="132">
        <v>0</v>
      </c>
      <c r="J57" s="132">
        <f t="shared" ref="J57:J65" si="3">F57*G57</f>
        <v>217.13</v>
      </c>
      <c r="K57" s="132">
        <f t="shared" ref="K57:K65" si="4">H57*F57</f>
        <v>0</v>
      </c>
      <c r="L57" s="133">
        <f t="shared" ref="L57:L65" si="5">I57*F57</f>
        <v>0</v>
      </c>
    </row>
    <row r="58" spans="1:13">
      <c r="A58" s="128" t="str">
        <f>'Obra Civil'!A57</f>
        <v>6.2.2</v>
      </c>
      <c r="B58" s="271" t="str">
        <f>'Obra Civil'!B57</f>
        <v>Porta de Ferro - PF2 - com ferragens, conforme projeto de esquadrias</v>
      </c>
      <c r="C58" s="272"/>
      <c r="D58" s="273"/>
      <c r="E58" s="129" t="str">
        <f>'Obra Civil'!C57</f>
        <v>m²</v>
      </c>
      <c r="F58" s="130">
        <f>'Obra Civil'!G57</f>
        <v>134.5</v>
      </c>
      <c r="G58" s="131">
        <f>'Obra Civil'!D57</f>
        <v>1</v>
      </c>
      <c r="H58" s="132">
        <v>0</v>
      </c>
      <c r="I58" s="132">
        <v>0</v>
      </c>
      <c r="J58" s="132">
        <f t="shared" si="3"/>
        <v>134.5</v>
      </c>
      <c r="K58" s="132">
        <f t="shared" si="4"/>
        <v>0</v>
      </c>
      <c r="L58" s="133">
        <f t="shared" si="5"/>
        <v>0</v>
      </c>
    </row>
    <row r="59" spans="1:13">
      <c r="A59" s="125" t="str">
        <f>'Obra Civil'!A58</f>
        <v>6.3</v>
      </c>
      <c r="B59" s="291" t="str">
        <f>'Obra Civil'!B58</f>
        <v>JANELAS DE FERRO</v>
      </c>
      <c r="C59" s="292"/>
      <c r="D59" s="293"/>
      <c r="E59" s="129"/>
      <c r="F59" s="130">
        <f>'Obra Civil'!G58</f>
        <v>0</v>
      </c>
      <c r="G59" s="131">
        <f>'Obra Civil'!D58</f>
        <v>0</v>
      </c>
      <c r="H59" s="132">
        <v>0</v>
      </c>
      <c r="I59" s="132">
        <v>0</v>
      </c>
      <c r="J59" s="132">
        <f t="shared" si="3"/>
        <v>0</v>
      </c>
      <c r="K59" s="132">
        <f t="shared" si="4"/>
        <v>0</v>
      </c>
      <c r="L59" s="133">
        <f t="shared" si="5"/>
        <v>0</v>
      </c>
    </row>
    <row r="60" spans="1:13" ht="20.25" customHeight="1">
      <c r="A60" s="128" t="str">
        <f>'Obra Civil'!A59</f>
        <v>6.3.1</v>
      </c>
      <c r="B60" s="294" t="str">
        <f>'Obra Civil'!B59</f>
        <v xml:space="preserve">Janela de Ferro EF-17-A - com ferragens, conforme projeto de esquadrias - Basculante - inclusive vidro 4mm </v>
      </c>
      <c r="C60" s="295"/>
      <c r="D60" s="296"/>
      <c r="E60" s="129" t="str">
        <f>'Obra Civil'!C59</f>
        <v>m²</v>
      </c>
      <c r="F60" s="130">
        <f>'Obra Civil'!G59</f>
        <v>278.12</v>
      </c>
      <c r="G60" s="131">
        <f>'Obra Civil'!D59</f>
        <v>3.6</v>
      </c>
      <c r="H60" s="132">
        <v>0</v>
      </c>
      <c r="I60" s="132">
        <v>0</v>
      </c>
      <c r="J60" s="132">
        <f t="shared" si="3"/>
        <v>1001.2320000000001</v>
      </c>
      <c r="K60" s="132">
        <f t="shared" si="4"/>
        <v>0</v>
      </c>
      <c r="L60" s="133">
        <f t="shared" si="5"/>
        <v>0</v>
      </c>
    </row>
    <row r="61" spans="1:13" ht="21.75" customHeight="1">
      <c r="A61" s="128" t="str">
        <f>'Obra Civil'!A60</f>
        <v>6.3.2</v>
      </c>
      <c r="B61" s="294" t="str">
        <f>'Obra Civil'!B60</f>
        <v xml:space="preserve">Janela de Ferro EF-17-B - com ferragens, conforme projeto de esquadrias - Basculante- inclusive vidro 4mm </v>
      </c>
      <c r="C61" s="295"/>
      <c r="D61" s="296"/>
      <c r="E61" s="129" t="str">
        <f>'Obra Civil'!C60</f>
        <v>m²</v>
      </c>
      <c r="F61" s="130">
        <f>'Obra Civil'!G60</f>
        <v>278.12</v>
      </c>
      <c r="G61" s="131">
        <f>'Obra Civil'!D60</f>
        <v>2.52</v>
      </c>
      <c r="H61" s="132">
        <v>0</v>
      </c>
      <c r="I61" s="132">
        <v>0</v>
      </c>
      <c r="J61" s="132">
        <f t="shared" si="3"/>
        <v>700.86239999999998</v>
      </c>
      <c r="K61" s="132">
        <f t="shared" si="4"/>
        <v>0</v>
      </c>
      <c r="L61" s="133">
        <f t="shared" si="5"/>
        <v>0</v>
      </c>
    </row>
    <row r="62" spans="1:13" ht="21.75" customHeight="1">
      <c r="A62" s="128" t="str">
        <f>'Obra Civil'!A61</f>
        <v>6.3.3</v>
      </c>
      <c r="B62" s="294" t="str">
        <f>'Obra Civil'!B61</f>
        <v xml:space="preserve">Janela de Ferro EF-19 - com ferragens, conforme projeto de esquadrias - Corrediça- inclusive vidro 4mm </v>
      </c>
      <c r="C62" s="295"/>
      <c r="D62" s="296"/>
      <c r="E62" s="129" t="str">
        <f>'Obra Civil'!C61</f>
        <v>m²</v>
      </c>
      <c r="F62" s="130">
        <f>'Obra Civil'!G61</f>
        <v>295.76</v>
      </c>
      <c r="G62" s="131">
        <f>'Obra Civil'!D61</f>
        <v>12.96</v>
      </c>
      <c r="H62" s="132">
        <v>0</v>
      </c>
      <c r="I62" s="132">
        <v>0</v>
      </c>
      <c r="J62" s="132">
        <f t="shared" si="3"/>
        <v>3833.0496000000003</v>
      </c>
      <c r="K62" s="132">
        <f t="shared" si="4"/>
        <v>0</v>
      </c>
      <c r="L62" s="133">
        <f t="shared" si="5"/>
        <v>0</v>
      </c>
      <c r="M62" s="142"/>
    </row>
    <row r="63" spans="1:13" ht="21" customHeight="1">
      <c r="A63" s="128" t="str">
        <f>'Obra Civil'!A62</f>
        <v>6.3.4</v>
      </c>
      <c r="B63" s="294" t="str">
        <f>'Obra Civil'!B62</f>
        <v xml:space="preserve">Janela de Ferro EF-28 - com ferragens, conforme projeto de esquadrias - Corrediça- inclusive vidro 4mm </v>
      </c>
      <c r="C63" s="295"/>
      <c r="D63" s="296"/>
      <c r="E63" s="129" t="str">
        <f>'Obra Civil'!C62</f>
        <v>m²</v>
      </c>
      <c r="F63" s="130">
        <f>'Obra Civil'!G62</f>
        <v>295.76</v>
      </c>
      <c r="G63" s="131">
        <f>'Obra Civil'!D62</f>
        <v>2.16</v>
      </c>
      <c r="H63" s="132">
        <v>0</v>
      </c>
      <c r="I63" s="132">
        <v>0</v>
      </c>
      <c r="J63" s="132">
        <f t="shared" si="3"/>
        <v>638.84159999999997</v>
      </c>
      <c r="K63" s="132">
        <f t="shared" si="4"/>
        <v>0</v>
      </c>
      <c r="L63" s="133">
        <f t="shared" si="5"/>
        <v>0</v>
      </c>
    </row>
    <row r="64" spans="1:13" ht="24.75" customHeight="1">
      <c r="A64" s="128" t="str">
        <f>'Obra Civil'!A63</f>
        <v>6.3.5</v>
      </c>
      <c r="B64" s="294" t="str">
        <f>'Obra Civil'!B63</f>
        <v xml:space="preserve">Janela de Ferro EF-31 - com ferragens, conforme projeto de esquadrias - Corrediça- inclusive vidro 4mm </v>
      </c>
      <c r="C64" s="295"/>
      <c r="D64" s="296"/>
      <c r="E64" s="129" t="str">
        <f>'Obra Civil'!C63</f>
        <v>m²</v>
      </c>
      <c r="F64" s="130">
        <f>'Obra Civil'!G63</f>
        <v>295.76</v>
      </c>
      <c r="G64" s="131">
        <f>'Obra Civil'!D63</f>
        <v>34.56</v>
      </c>
      <c r="H64" s="132">
        <v>0</v>
      </c>
      <c r="I64" s="132">
        <v>0</v>
      </c>
      <c r="J64" s="132">
        <f t="shared" si="3"/>
        <v>10221.4656</v>
      </c>
      <c r="K64" s="132">
        <f t="shared" si="4"/>
        <v>0</v>
      </c>
      <c r="L64" s="133">
        <f t="shared" si="5"/>
        <v>0</v>
      </c>
    </row>
    <row r="65" spans="1:13" ht="23.25" customHeight="1">
      <c r="A65" s="128" t="str">
        <f>'Obra Civil'!A64</f>
        <v>6.3.6</v>
      </c>
      <c r="B65" s="294" t="str">
        <f>'Obra Civil'!B64</f>
        <v>Janela de Ferro EF-32 - com ferragens, conforme projeto de esquadrias - Basculante- inclusive vidro 4mm</v>
      </c>
      <c r="C65" s="295"/>
      <c r="D65" s="296"/>
      <c r="E65" s="129" t="str">
        <f>'Obra Civil'!C64</f>
        <v>m²</v>
      </c>
      <c r="F65" s="130">
        <f>'Obra Civil'!G64</f>
        <v>278.12</v>
      </c>
      <c r="G65" s="131">
        <f>'Obra Civil'!D64</f>
        <v>8.2799999999999994</v>
      </c>
      <c r="H65" s="132">
        <v>0</v>
      </c>
      <c r="I65" s="132">
        <v>0</v>
      </c>
      <c r="J65" s="132">
        <f t="shared" si="3"/>
        <v>2302.8335999999999</v>
      </c>
      <c r="K65" s="132">
        <f t="shared" si="4"/>
        <v>0</v>
      </c>
      <c r="L65" s="133">
        <f t="shared" si="5"/>
        <v>0</v>
      </c>
    </row>
    <row r="66" spans="1:13" ht="11.25" customHeight="1">
      <c r="A66" s="128" t="str">
        <f>'Obra Civil'!A65</f>
        <v>6.4</v>
      </c>
      <c r="B66" s="271" t="str">
        <f>'Obra Civil'!B65</f>
        <v>FECHAMENTO DE MEIA-PAREDE (CRECHE I)</v>
      </c>
      <c r="C66" s="272"/>
      <c r="D66" s="273"/>
      <c r="E66" s="129"/>
      <c r="F66" s="130"/>
      <c r="G66" s="131"/>
      <c r="H66" s="132"/>
      <c r="I66" s="132"/>
      <c r="J66" s="132"/>
      <c r="K66" s="132"/>
      <c r="L66" s="133"/>
    </row>
    <row r="67" spans="1:13" ht="12.75" customHeight="1">
      <c r="A67" s="128" t="str">
        <f>'Obra Civil'!A66</f>
        <v>6.4.1</v>
      </c>
      <c r="B67" s="271" t="str">
        <f>'Obra Civil'!B66</f>
        <v>Estrutura metálica com vidro fixo 8 mm</v>
      </c>
      <c r="C67" s="272"/>
      <c r="D67" s="273"/>
      <c r="E67" s="129" t="str">
        <f>'Obra Civil'!C66</f>
        <v>m²</v>
      </c>
      <c r="F67" s="130">
        <f>'Obra Civil'!G66</f>
        <v>198.76</v>
      </c>
      <c r="G67" s="131">
        <f>'Obra Civil'!D66</f>
        <v>5.75</v>
      </c>
      <c r="H67" s="132">
        <v>0</v>
      </c>
      <c r="I67" s="132">
        <v>0</v>
      </c>
      <c r="J67" s="132">
        <f t="shared" ref="J67:J72" si="6">F67*G67</f>
        <v>1142.8699999999999</v>
      </c>
      <c r="K67" s="132">
        <f t="shared" ref="K67:K72" si="7">H67*F67</f>
        <v>0</v>
      </c>
      <c r="L67" s="133">
        <f t="shared" ref="L67:L72" si="8">I67*F67</f>
        <v>0</v>
      </c>
      <c r="M67" s="142"/>
    </row>
    <row r="68" spans="1:13">
      <c r="A68" s="143" t="str">
        <f>'Obra Civil'!A68</f>
        <v>7.0</v>
      </c>
      <c r="B68" s="268" t="str">
        <f>'Obra Civil'!B68</f>
        <v xml:space="preserve">COBERTURA </v>
      </c>
      <c r="C68" s="269"/>
      <c r="D68" s="270"/>
      <c r="E68" s="146"/>
      <c r="F68" s="147">
        <f>'Obra Civil'!G68</f>
        <v>0</v>
      </c>
      <c r="G68" s="148">
        <f>'Obra Civil'!D68</f>
        <v>0</v>
      </c>
      <c r="H68" s="149">
        <v>0</v>
      </c>
      <c r="I68" s="149">
        <v>0</v>
      </c>
      <c r="J68" s="149">
        <f t="shared" si="6"/>
        <v>0</v>
      </c>
      <c r="K68" s="149">
        <f t="shared" si="7"/>
        <v>0</v>
      </c>
      <c r="L68" s="150">
        <f t="shared" si="8"/>
        <v>0</v>
      </c>
    </row>
    <row r="69" spans="1:13" ht="14.25" customHeight="1">
      <c r="A69" s="128" t="str">
        <f>'Obra Civil'!A69</f>
        <v>7.1</v>
      </c>
      <c r="B69" s="271" t="str">
        <f>'Obra Civil'!B69</f>
        <v xml:space="preserve">Estrutura de Madeira aparelhada com tesoura vão de 3,0 a 7,0 m para telha cerâmica </v>
      </c>
      <c r="C69" s="272"/>
      <c r="D69" s="273"/>
      <c r="E69" s="129" t="str">
        <f>'Obra Civil'!C69</f>
        <v>m²</v>
      </c>
      <c r="F69" s="130">
        <f>'Obra Civil'!G69</f>
        <v>29.94</v>
      </c>
      <c r="G69" s="131">
        <f>'Obra Civil'!D69</f>
        <v>595.08000000000004</v>
      </c>
      <c r="H69" s="132">
        <v>0</v>
      </c>
      <c r="I69" s="132">
        <v>0</v>
      </c>
      <c r="J69" s="132">
        <f t="shared" si="6"/>
        <v>17816.695200000002</v>
      </c>
      <c r="K69" s="132">
        <f t="shared" si="7"/>
        <v>0</v>
      </c>
      <c r="L69" s="133">
        <f t="shared" si="8"/>
        <v>0</v>
      </c>
    </row>
    <row r="70" spans="1:13">
      <c r="A70" s="128" t="str">
        <f>'Obra Civil'!A70</f>
        <v>7.2</v>
      </c>
      <c r="B70" s="271" t="str">
        <f>'Obra Civil'!B70</f>
        <v xml:space="preserve">Cobertura em telha cerâmica tipo capa e canal </v>
      </c>
      <c r="C70" s="272"/>
      <c r="D70" s="273"/>
      <c r="E70" s="129" t="str">
        <f>'Obra Civil'!C70</f>
        <v>m²</v>
      </c>
      <c r="F70" s="130">
        <f>'Obra Civil'!G70</f>
        <v>39.06</v>
      </c>
      <c r="G70" s="131">
        <f>'Obra Civil'!D70</f>
        <v>595.08000000000004</v>
      </c>
      <c r="H70" s="132">
        <v>0</v>
      </c>
      <c r="I70" s="132">
        <v>0</v>
      </c>
      <c r="J70" s="132">
        <f t="shared" si="6"/>
        <v>23243.824800000002</v>
      </c>
      <c r="K70" s="132">
        <f t="shared" si="7"/>
        <v>0</v>
      </c>
      <c r="L70" s="133">
        <f t="shared" si="8"/>
        <v>0</v>
      </c>
    </row>
    <row r="71" spans="1:13">
      <c r="A71" s="128" t="str">
        <f>'Obra Civil'!A71</f>
        <v>7.3</v>
      </c>
      <c r="B71" s="271" t="str">
        <f>'Obra Civil'!B71</f>
        <v xml:space="preserve">Cumeeira com telha cerâmica emboçada com argamassa traço 1:2:8 </v>
      </c>
      <c r="C71" s="272"/>
      <c r="D71" s="273"/>
      <c r="E71" s="129" t="str">
        <f>'Obra Civil'!C71</f>
        <v>m</v>
      </c>
      <c r="F71" s="130">
        <f>'Obra Civil'!G71</f>
        <v>12.97</v>
      </c>
      <c r="G71" s="131">
        <f>'Obra Civil'!D71</f>
        <v>159</v>
      </c>
      <c r="H71" s="132">
        <v>0</v>
      </c>
      <c r="I71" s="132">
        <v>0</v>
      </c>
      <c r="J71" s="132">
        <f t="shared" si="6"/>
        <v>2062.23</v>
      </c>
      <c r="K71" s="132">
        <f t="shared" si="7"/>
        <v>0</v>
      </c>
      <c r="L71" s="133">
        <f t="shared" si="8"/>
        <v>0</v>
      </c>
    </row>
    <row r="72" spans="1:13" ht="15.75" customHeight="1">
      <c r="A72" s="128" t="str">
        <f>'Obra Civil'!A72</f>
        <v>7.4</v>
      </c>
      <c r="B72" s="271" t="str">
        <f>'Obra Civil'!B72</f>
        <v>Calha em chapa de aço galvanizado nr. 24 desenvolvimento 33 cm</v>
      </c>
      <c r="C72" s="272"/>
      <c r="D72" s="273"/>
      <c r="E72" s="129" t="str">
        <f>'Obra Civil'!C72</f>
        <v>m</v>
      </c>
      <c r="F72" s="130">
        <f>'Obra Civil'!G72</f>
        <v>22.07</v>
      </c>
      <c r="G72" s="131">
        <f>'Obra Civil'!D72</f>
        <v>6.5</v>
      </c>
      <c r="H72" s="132">
        <v>0</v>
      </c>
      <c r="I72" s="132">
        <v>0</v>
      </c>
      <c r="J72" s="132">
        <f t="shared" si="6"/>
        <v>143.45500000000001</v>
      </c>
      <c r="K72" s="132">
        <f t="shared" si="7"/>
        <v>0</v>
      </c>
      <c r="L72" s="133">
        <f t="shared" si="8"/>
        <v>0</v>
      </c>
    </row>
    <row r="73" spans="1:13">
      <c r="A73" s="143" t="str">
        <f>'Obra Civil'!A74</f>
        <v>8.0</v>
      </c>
      <c r="B73" s="268" t="str">
        <f>'Obra Civil'!B74</f>
        <v xml:space="preserve">IMPERMEABILIZAÇÀO </v>
      </c>
      <c r="C73" s="269"/>
      <c r="D73" s="270"/>
      <c r="E73" s="146"/>
      <c r="F73" s="147"/>
      <c r="G73" s="148"/>
      <c r="H73" s="149"/>
      <c r="I73" s="149"/>
      <c r="J73" s="149"/>
      <c r="K73" s="149"/>
      <c r="L73" s="150"/>
    </row>
    <row r="74" spans="1:13">
      <c r="A74" s="128" t="str">
        <f>'Obra Civil'!A75</f>
        <v>8.1</v>
      </c>
      <c r="B74" s="271" t="str">
        <f>'Obra Civil'!B75</f>
        <v xml:space="preserve">Impermeabilização com tinta betuminosa em fundações, baldrames e muros de arrimo </v>
      </c>
      <c r="C74" s="272"/>
      <c r="D74" s="273"/>
      <c r="E74" s="129" t="str">
        <f>'Obra Civil'!C75</f>
        <v>m²</v>
      </c>
      <c r="F74" s="130">
        <f>'Obra Civil'!G75</f>
        <v>6.35</v>
      </c>
      <c r="G74" s="131">
        <f>'Obra Civil'!D75</f>
        <v>148.52000000000001</v>
      </c>
      <c r="H74" s="132">
        <v>0</v>
      </c>
      <c r="I74" s="132">
        <v>0</v>
      </c>
      <c r="J74" s="132">
        <f>F74*G74</f>
        <v>943.10199999999998</v>
      </c>
      <c r="K74" s="132">
        <f>H74*F74</f>
        <v>0</v>
      </c>
      <c r="L74" s="133">
        <f>I74*F74</f>
        <v>0</v>
      </c>
    </row>
    <row r="75" spans="1:13">
      <c r="A75" s="128" t="str">
        <f>'Obra Civil'!A76</f>
        <v>8.2</v>
      </c>
      <c r="B75" s="271" t="str">
        <f>'Obra Civil'!B76</f>
        <v>Impermeabilização de calhas de concreto com mastique betuminoso a frio</v>
      </c>
      <c r="C75" s="272"/>
      <c r="D75" s="273"/>
      <c r="E75" s="129" t="str">
        <f>'Obra Civil'!C76</f>
        <v>m</v>
      </c>
      <c r="F75" s="130">
        <f>'Obra Civil'!G76</f>
        <v>19.350000000000001</v>
      </c>
      <c r="G75" s="131">
        <f>'Obra Civil'!D76</f>
        <v>239.33</v>
      </c>
      <c r="H75" s="132">
        <v>0</v>
      </c>
      <c r="I75" s="132">
        <v>0</v>
      </c>
      <c r="J75" s="132">
        <f>F75*G75</f>
        <v>4631.0355000000009</v>
      </c>
      <c r="K75" s="132">
        <f>H75*F75</f>
        <v>0</v>
      </c>
      <c r="L75" s="133">
        <f>I75*F75</f>
        <v>0</v>
      </c>
    </row>
    <row r="76" spans="1:13">
      <c r="A76" s="143" t="str">
        <f>'Obra Civil'!A78</f>
        <v>9.0</v>
      </c>
      <c r="B76" s="268" t="str">
        <f>'Obra Civil'!B78</f>
        <v>REVESTIMENTOS DE PAREDES</v>
      </c>
      <c r="C76" s="269"/>
      <c r="D76" s="270"/>
      <c r="E76" s="146"/>
      <c r="F76" s="147"/>
      <c r="G76" s="148"/>
      <c r="H76" s="149"/>
      <c r="I76" s="149"/>
      <c r="J76" s="149"/>
      <c r="K76" s="149"/>
      <c r="L76" s="150"/>
    </row>
    <row r="77" spans="1:13">
      <c r="A77" s="128" t="str">
        <f>'Obra Civil'!A79</f>
        <v>9.1</v>
      </c>
      <c r="B77" s="271" t="str">
        <f>'Obra Civil'!B79</f>
        <v xml:space="preserve">Chapisco de aderência em paredes internas e externas </v>
      </c>
      <c r="C77" s="272"/>
      <c r="D77" s="273"/>
      <c r="E77" s="129" t="str">
        <f>'Obra Civil'!C79</f>
        <v>m²</v>
      </c>
      <c r="F77" s="130">
        <f>'Obra Civil'!G79</f>
        <v>2</v>
      </c>
      <c r="G77" s="131">
        <f>'Obra Civil'!D79</f>
        <v>1872.27</v>
      </c>
      <c r="H77" s="132">
        <v>0</v>
      </c>
      <c r="I77" s="132">
        <v>0</v>
      </c>
      <c r="J77" s="132">
        <f t="shared" ref="J77:J98" si="9">F77*G77</f>
        <v>3744.54</v>
      </c>
      <c r="K77" s="132">
        <f t="shared" ref="K77:K98" si="10">H77*F77</f>
        <v>0</v>
      </c>
      <c r="L77" s="133">
        <f t="shared" ref="L77:L98" si="11">I77*F77</f>
        <v>0</v>
      </c>
    </row>
    <row r="78" spans="1:13">
      <c r="A78" s="128" t="str">
        <f>'Obra Civil'!A80</f>
        <v>9.2</v>
      </c>
      <c r="B78" s="271" t="str">
        <f>'Obra Civil'!B80</f>
        <v>Chapisco de aderência em lajes prémoldadas</v>
      </c>
      <c r="C78" s="272"/>
      <c r="D78" s="273"/>
      <c r="E78" s="129" t="str">
        <f>'Obra Civil'!C80</f>
        <v>m²</v>
      </c>
      <c r="F78" s="130">
        <f>'Obra Civil'!G80</f>
        <v>4</v>
      </c>
      <c r="G78" s="131">
        <f>'Obra Civil'!D80</f>
        <v>617.89</v>
      </c>
      <c r="H78" s="132">
        <v>0</v>
      </c>
      <c r="I78" s="132">
        <v>0</v>
      </c>
      <c r="J78" s="132">
        <f t="shared" si="9"/>
        <v>2471.56</v>
      </c>
      <c r="K78" s="132">
        <f t="shared" si="10"/>
        <v>0</v>
      </c>
      <c r="L78" s="133">
        <f t="shared" si="11"/>
        <v>0</v>
      </c>
    </row>
    <row r="79" spans="1:13">
      <c r="A79" s="128" t="str">
        <f>'Obra Civil'!A81</f>
        <v>9.3</v>
      </c>
      <c r="B79" s="271" t="str">
        <f>'Obra Civil'!B81</f>
        <v xml:space="preserve">Emboço para paredes internas e externas traço 1:5 preparo manual - espessura 2,0 cm </v>
      </c>
      <c r="C79" s="272"/>
      <c r="D79" s="273"/>
      <c r="E79" s="129" t="str">
        <f>'Obra Civil'!C81</f>
        <v>m²</v>
      </c>
      <c r="F79" s="130">
        <f>'Obra Civil'!G81</f>
        <v>11</v>
      </c>
      <c r="G79" s="131">
        <f>'Obra Civil'!D81</f>
        <v>698.15</v>
      </c>
      <c r="H79" s="132">
        <v>0</v>
      </c>
      <c r="I79" s="132">
        <v>0</v>
      </c>
      <c r="J79" s="132">
        <f t="shared" si="9"/>
        <v>7679.65</v>
      </c>
      <c r="K79" s="132">
        <f t="shared" si="10"/>
        <v>0</v>
      </c>
      <c r="L79" s="133">
        <f t="shared" si="11"/>
        <v>0</v>
      </c>
    </row>
    <row r="80" spans="1:13">
      <c r="A80" s="128" t="str">
        <f>'Obra Civil'!A82</f>
        <v>9.4</v>
      </c>
      <c r="B80" s="271" t="str">
        <f>'Obra Civil'!B82</f>
        <v xml:space="preserve">Reboco tipo paulista para paredes internas e externas  - espessura 2,0 cm </v>
      </c>
      <c r="C80" s="272"/>
      <c r="D80" s="273"/>
      <c r="E80" s="129" t="str">
        <f>'Obra Civil'!C82</f>
        <v>m²</v>
      </c>
      <c r="F80" s="130">
        <f>'Obra Civil'!G82</f>
        <v>12</v>
      </c>
      <c r="G80" s="131">
        <f>'Obra Civil'!D82</f>
        <v>1174.1199999999999</v>
      </c>
      <c r="H80" s="132">
        <v>0</v>
      </c>
      <c r="I80" s="132">
        <v>0</v>
      </c>
      <c r="J80" s="132">
        <f t="shared" si="9"/>
        <v>14089.439999999999</v>
      </c>
      <c r="K80" s="132">
        <f t="shared" si="10"/>
        <v>0</v>
      </c>
      <c r="L80" s="133">
        <f t="shared" si="11"/>
        <v>0</v>
      </c>
    </row>
    <row r="81" spans="1:12">
      <c r="A81" s="128" t="str">
        <f>'Obra Civil'!A83</f>
        <v>9.5</v>
      </c>
      <c r="B81" s="271" t="str">
        <f>'Obra Civil'!B83</f>
        <v xml:space="preserve">Reboco tipo paulista para lajes - espessura 2,0 cm </v>
      </c>
      <c r="C81" s="272"/>
      <c r="D81" s="273"/>
      <c r="E81" s="129" t="str">
        <f>'Obra Civil'!C83</f>
        <v>m²</v>
      </c>
      <c r="F81" s="130">
        <f>'Obra Civil'!G83</f>
        <v>12</v>
      </c>
      <c r="G81" s="131">
        <f>'Obra Civil'!D83</f>
        <v>617.89</v>
      </c>
      <c r="H81" s="132">
        <v>0</v>
      </c>
      <c r="I81" s="132">
        <v>0</v>
      </c>
      <c r="J81" s="132">
        <f t="shared" si="9"/>
        <v>7414.68</v>
      </c>
      <c r="K81" s="132">
        <f t="shared" si="10"/>
        <v>0</v>
      </c>
      <c r="L81" s="133">
        <f t="shared" si="11"/>
        <v>0</v>
      </c>
    </row>
    <row r="82" spans="1:12">
      <c r="A82" s="128" t="str">
        <f>'Obra Civil'!A84</f>
        <v>9.6</v>
      </c>
      <c r="B82" s="271" t="str">
        <f>'Obra Civil'!B84</f>
        <v xml:space="preserve">Revestimento cerâmico de paredes PEI III - cerâmica 20 x 20 cm - incl. rejunte - conforme projeto </v>
      </c>
      <c r="C82" s="272"/>
      <c r="D82" s="273"/>
      <c r="E82" s="129" t="str">
        <f>'Obra Civil'!C84</f>
        <v>m²</v>
      </c>
      <c r="F82" s="130">
        <f>'Obra Civil'!G84</f>
        <v>30.04</v>
      </c>
      <c r="G82" s="131">
        <f>'Obra Civil'!D84</f>
        <v>493.21</v>
      </c>
      <c r="H82" s="132">
        <v>0</v>
      </c>
      <c r="I82" s="132">
        <v>0</v>
      </c>
      <c r="J82" s="132">
        <f t="shared" si="9"/>
        <v>14816.028399999999</v>
      </c>
      <c r="K82" s="132">
        <f t="shared" si="10"/>
        <v>0</v>
      </c>
      <c r="L82" s="133">
        <f t="shared" si="11"/>
        <v>0</v>
      </c>
    </row>
    <row r="83" spans="1:12">
      <c r="A83" s="128" t="str">
        <f>'Obra Civil'!A85</f>
        <v>9.7</v>
      </c>
      <c r="B83" s="271" t="str">
        <f>'Obra Civil'!B85</f>
        <v>Revestimento cerâmico de paredes PEI III - cerâmica 10 x 10 cm - incl. rejunte - conforme projeto</v>
      </c>
      <c r="C83" s="272"/>
      <c r="D83" s="273"/>
      <c r="E83" s="129" t="str">
        <f>'Obra Civil'!C85</f>
        <v>m²</v>
      </c>
      <c r="F83" s="130">
        <f>'Obra Civil'!G85</f>
        <v>29.33</v>
      </c>
      <c r="G83" s="131">
        <f>'Obra Civil'!D85</f>
        <v>204.94</v>
      </c>
      <c r="H83" s="132">
        <v>0</v>
      </c>
      <c r="I83" s="132">
        <v>0</v>
      </c>
      <c r="J83" s="132">
        <f t="shared" si="9"/>
        <v>6010.8901999999998</v>
      </c>
      <c r="K83" s="132">
        <f t="shared" si="10"/>
        <v>0</v>
      </c>
      <c r="L83" s="133">
        <f t="shared" si="11"/>
        <v>0</v>
      </c>
    </row>
    <row r="84" spans="1:12">
      <c r="A84" s="143" t="str">
        <f>'Obra Civil'!A87</f>
        <v>10.0</v>
      </c>
      <c r="B84" s="268" t="str">
        <f>'Obra Civil'!B87</f>
        <v xml:space="preserve">PAVIMENTAÇÃO </v>
      </c>
      <c r="C84" s="269"/>
      <c r="D84" s="270"/>
      <c r="E84" s="146"/>
      <c r="F84" s="147">
        <f>'Obra Civil'!G87</f>
        <v>0</v>
      </c>
      <c r="G84" s="148">
        <f>'Obra Civil'!D87</f>
        <v>0</v>
      </c>
      <c r="H84" s="149">
        <v>0</v>
      </c>
      <c r="I84" s="149">
        <v>0</v>
      </c>
      <c r="J84" s="149">
        <f t="shared" si="9"/>
        <v>0</v>
      </c>
      <c r="K84" s="149">
        <f t="shared" si="10"/>
        <v>0</v>
      </c>
      <c r="L84" s="150">
        <f t="shared" si="11"/>
        <v>0</v>
      </c>
    </row>
    <row r="85" spans="1:12">
      <c r="A85" s="128" t="str">
        <f>'Obra Civil'!A88</f>
        <v>10.1</v>
      </c>
      <c r="B85" s="271" t="str">
        <f>'Obra Civil'!B88</f>
        <v xml:space="preserve">Camada impermeabilizadora e=5cm </v>
      </c>
      <c r="C85" s="272"/>
      <c r="D85" s="273"/>
      <c r="E85" s="129" t="str">
        <f>'Obra Civil'!C88</f>
        <v>m²</v>
      </c>
      <c r="F85" s="130">
        <f>'Obra Civil'!G88</f>
        <v>12.88</v>
      </c>
      <c r="G85" s="131">
        <f>'Obra Civil'!D88</f>
        <v>739.05</v>
      </c>
      <c r="H85" s="132">
        <v>0</v>
      </c>
      <c r="I85" s="132">
        <v>0</v>
      </c>
      <c r="J85" s="132">
        <f t="shared" si="9"/>
        <v>9518.9639999999999</v>
      </c>
      <c r="K85" s="132">
        <f t="shared" si="10"/>
        <v>0</v>
      </c>
      <c r="L85" s="133">
        <f t="shared" si="11"/>
        <v>0</v>
      </c>
    </row>
    <row r="86" spans="1:12">
      <c r="A86" s="128" t="str">
        <f>'Obra Civil'!A89</f>
        <v>10.2</v>
      </c>
      <c r="B86" s="271" t="str">
        <f>'Obra Civil'!B89</f>
        <v xml:space="preserve">Camada regularizadora e=3cm </v>
      </c>
      <c r="C86" s="272"/>
      <c r="D86" s="273"/>
      <c r="E86" s="129" t="str">
        <f>'Obra Civil'!C89</f>
        <v>m²</v>
      </c>
      <c r="F86" s="130">
        <f>'Obra Civil'!G89</f>
        <v>10.92</v>
      </c>
      <c r="G86" s="131">
        <f>'Obra Civil'!D89</f>
        <v>739.05</v>
      </c>
      <c r="H86" s="132">
        <v>0</v>
      </c>
      <c r="I86" s="132">
        <v>0</v>
      </c>
      <c r="J86" s="132">
        <f t="shared" si="9"/>
        <v>8070.4259999999995</v>
      </c>
      <c r="K86" s="132">
        <f t="shared" si="10"/>
        <v>0</v>
      </c>
      <c r="L86" s="133">
        <f t="shared" si="11"/>
        <v>0</v>
      </c>
    </row>
    <row r="87" spans="1:12">
      <c r="A87" s="128" t="str">
        <f>'Obra Civil'!A90</f>
        <v>10.3</v>
      </c>
      <c r="B87" s="271" t="str">
        <f>'Obra Civil'!B90</f>
        <v>Piso de alta resistência em massa granilítica, inclusive polimento e enceramento</v>
      </c>
      <c r="C87" s="272"/>
      <c r="D87" s="273"/>
      <c r="E87" s="129" t="str">
        <f>'Obra Civil'!C90</f>
        <v>m²</v>
      </c>
      <c r="F87" s="130">
        <f>'Obra Civil'!G90</f>
        <v>43</v>
      </c>
      <c r="G87" s="131">
        <f>'Obra Civil'!D90</f>
        <v>513.25</v>
      </c>
      <c r="H87" s="132">
        <v>0</v>
      </c>
      <c r="I87" s="132">
        <v>0</v>
      </c>
      <c r="J87" s="132">
        <f t="shared" si="9"/>
        <v>22069.75</v>
      </c>
      <c r="K87" s="132">
        <f t="shared" si="10"/>
        <v>0</v>
      </c>
      <c r="L87" s="133">
        <f t="shared" si="11"/>
        <v>0</v>
      </c>
    </row>
    <row r="88" spans="1:12">
      <c r="A88" s="128" t="str">
        <f>'Obra Civil'!A91</f>
        <v>10.4</v>
      </c>
      <c r="B88" s="271" t="str">
        <f>'Obra Civil'!B91</f>
        <v xml:space="preserve">Piso cerâmico esmaltado PEI IV - 20 x 20 cm - incl. rejunte - conforme projeto </v>
      </c>
      <c r="C88" s="272"/>
      <c r="D88" s="273"/>
      <c r="E88" s="129" t="str">
        <f>'Obra Civil'!C91</f>
        <v>m²</v>
      </c>
      <c r="F88" s="130">
        <f>'Obra Civil'!G91</f>
        <v>29.91</v>
      </c>
      <c r="G88" s="131">
        <f>'Obra Civil'!D91</f>
        <v>14.58</v>
      </c>
      <c r="H88" s="132">
        <v>0</v>
      </c>
      <c r="I88" s="132">
        <v>0</v>
      </c>
      <c r="J88" s="132">
        <f t="shared" si="9"/>
        <v>436.08780000000002</v>
      </c>
      <c r="K88" s="132">
        <f t="shared" si="10"/>
        <v>0</v>
      </c>
      <c r="L88" s="133">
        <f t="shared" si="11"/>
        <v>0</v>
      </c>
    </row>
    <row r="89" spans="1:12">
      <c r="A89" s="128" t="str">
        <f>'Obra Civil'!A92</f>
        <v>10.5</v>
      </c>
      <c r="B89" s="271" t="str">
        <f>'Obra Civil'!B92</f>
        <v>Lastro de areia para o playground</v>
      </c>
      <c r="C89" s="272"/>
      <c r="D89" s="273"/>
      <c r="E89" s="129" t="str">
        <f>'Obra Civil'!C92</f>
        <v>m³</v>
      </c>
      <c r="F89" s="130">
        <f>'Obra Civil'!G92</f>
        <v>45</v>
      </c>
      <c r="G89" s="131">
        <f>'Obra Civil'!D92</f>
        <v>28.4</v>
      </c>
      <c r="H89" s="132">
        <v>0</v>
      </c>
      <c r="I89" s="132">
        <v>0</v>
      </c>
      <c r="J89" s="132">
        <f t="shared" si="9"/>
        <v>1278</v>
      </c>
      <c r="K89" s="132">
        <f t="shared" si="10"/>
        <v>0</v>
      </c>
      <c r="L89" s="133">
        <f t="shared" si="11"/>
        <v>0</v>
      </c>
    </row>
    <row r="90" spans="1:12">
      <c r="A90" s="128" t="str">
        <f>'Obra Civil'!A93</f>
        <v>10.6</v>
      </c>
      <c r="B90" s="271" t="str">
        <f>'Obra Civil'!B93</f>
        <v>Piso de cimento desempenado com juntas de dilatação</v>
      </c>
      <c r="C90" s="272"/>
      <c r="D90" s="273"/>
      <c r="E90" s="129" t="str">
        <f>'Obra Civil'!C93</f>
        <v>m²</v>
      </c>
      <c r="F90" s="130">
        <f>'Obra Civil'!G93</f>
        <v>19.350000000000001</v>
      </c>
      <c r="G90" s="131">
        <f>'Obra Civil'!D93</f>
        <v>211.22</v>
      </c>
      <c r="H90" s="132">
        <v>0</v>
      </c>
      <c r="I90" s="132">
        <v>0</v>
      </c>
      <c r="J90" s="132">
        <f t="shared" si="9"/>
        <v>4087.1070000000004</v>
      </c>
      <c r="K90" s="132">
        <f t="shared" si="10"/>
        <v>0</v>
      </c>
      <c r="L90" s="133">
        <f t="shared" si="11"/>
        <v>0</v>
      </c>
    </row>
    <row r="91" spans="1:12">
      <c r="A91" s="128" t="str">
        <f>'Obra Civil'!A94</f>
        <v>10.7</v>
      </c>
      <c r="B91" s="271" t="str">
        <f>'Obra Civil'!B94</f>
        <v>Blocos de argamassa armada prefabricados 50 x 50 cm</v>
      </c>
      <c r="C91" s="272"/>
      <c r="D91" s="273"/>
      <c r="E91" s="129" t="str">
        <f>'Obra Civil'!C94</f>
        <v>m²</v>
      </c>
      <c r="F91" s="130">
        <f>'Obra Civil'!G94</f>
        <v>29.83</v>
      </c>
      <c r="G91" s="131">
        <f>'Obra Civil'!D94</f>
        <v>59.93</v>
      </c>
      <c r="H91" s="132">
        <v>0</v>
      </c>
      <c r="I91" s="132">
        <v>0</v>
      </c>
      <c r="J91" s="132">
        <f t="shared" si="9"/>
        <v>1787.7118999999998</v>
      </c>
      <c r="K91" s="132">
        <f t="shared" si="10"/>
        <v>0</v>
      </c>
      <c r="L91" s="133">
        <f t="shared" si="11"/>
        <v>0</v>
      </c>
    </row>
    <row r="92" spans="1:12">
      <c r="A92" s="128" t="str">
        <f>'Obra Civil'!A95</f>
        <v>10.8</v>
      </c>
      <c r="B92" s="271" t="str">
        <f>'Obra Civil'!B95</f>
        <v>Piso de pedra rolada</v>
      </c>
      <c r="C92" s="272"/>
      <c r="D92" s="273"/>
      <c r="E92" s="129" t="str">
        <f>'Obra Civil'!C95</f>
        <v>m²</v>
      </c>
      <c r="F92" s="130">
        <f>'Obra Civil'!G95</f>
        <v>7.27</v>
      </c>
      <c r="G92" s="131">
        <f>'Obra Civil'!D95</f>
        <v>168.15</v>
      </c>
      <c r="H92" s="132">
        <v>0</v>
      </c>
      <c r="I92" s="132">
        <v>0</v>
      </c>
      <c r="J92" s="132">
        <f t="shared" si="9"/>
        <v>1222.4504999999999</v>
      </c>
      <c r="K92" s="132">
        <f t="shared" si="10"/>
        <v>0</v>
      </c>
      <c r="L92" s="133">
        <f t="shared" si="11"/>
        <v>0</v>
      </c>
    </row>
    <row r="93" spans="1:12">
      <c r="A93" s="128" t="str">
        <f>'Obra Civil'!A96</f>
        <v>10.9</v>
      </c>
      <c r="B93" s="271" t="str">
        <f>'Obra Civil'!B96</f>
        <v>Blocrete intertravado de concreto</v>
      </c>
      <c r="C93" s="272"/>
      <c r="D93" s="273"/>
      <c r="E93" s="129" t="str">
        <f>'Obra Civil'!C96</f>
        <v>m²</v>
      </c>
      <c r="F93" s="130">
        <f>'Obra Civil'!G96</f>
        <v>36.58</v>
      </c>
      <c r="G93" s="131">
        <f>'Obra Civil'!D96</f>
        <v>83.4</v>
      </c>
      <c r="H93" s="132">
        <v>0</v>
      </c>
      <c r="I93" s="132">
        <v>0</v>
      </c>
      <c r="J93" s="132">
        <f t="shared" si="9"/>
        <v>3050.7719999999999</v>
      </c>
      <c r="K93" s="132">
        <f t="shared" si="10"/>
        <v>0</v>
      </c>
      <c r="L93" s="133">
        <f t="shared" si="11"/>
        <v>0</v>
      </c>
    </row>
    <row r="94" spans="1:12">
      <c r="A94" s="143" t="str">
        <f>'Obra Civil'!A98</f>
        <v>11.0</v>
      </c>
      <c r="B94" s="268" t="str">
        <f>'Obra Civil'!B98</f>
        <v xml:space="preserve">RODAPÉS E PEITORIS </v>
      </c>
      <c r="C94" s="269"/>
      <c r="D94" s="270"/>
      <c r="E94" s="146"/>
      <c r="F94" s="147">
        <f>'Obra Civil'!G98</f>
        <v>0</v>
      </c>
      <c r="G94" s="148">
        <f>'Obra Civil'!D98</f>
        <v>0</v>
      </c>
      <c r="H94" s="149">
        <v>0</v>
      </c>
      <c r="I94" s="149">
        <v>0</v>
      </c>
      <c r="J94" s="149">
        <f t="shared" si="9"/>
        <v>0</v>
      </c>
      <c r="K94" s="149">
        <f t="shared" si="10"/>
        <v>0</v>
      </c>
      <c r="L94" s="150">
        <f t="shared" si="11"/>
        <v>0</v>
      </c>
    </row>
    <row r="95" spans="1:12">
      <c r="A95" s="128" t="str">
        <f>'Obra Civil'!A99</f>
        <v>11.1</v>
      </c>
      <c r="B95" s="271" t="str">
        <f>'Obra Civil'!B99</f>
        <v xml:space="preserve">Rodapé em massa granilítica h=10 cm </v>
      </c>
      <c r="C95" s="272"/>
      <c r="D95" s="273"/>
      <c r="E95" s="129" t="str">
        <f>'Obra Civil'!C99</f>
        <v>m²</v>
      </c>
      <c r="F95" s="130">
        <f>'Obra Civil'!G99</f>
        <v>15.88</v>
      </c>
      <c r="G95" s="131">
        <f>'Obra Civil'!D99</f>
        <v>157.35</v>
      </c>
      <c r="H95" s="132">
        <v>0</v>
      </c>
      <c r="I95" s="132">
        <v>0</v>
      </c>
      <c r="J95" s="132">
        <f t="shared" si="9"/>
        <v>2498.7179999999998</v>
      </c>
      <c r="K95" s="132">
        <f t="shared" si="10"/>
        <v>0</v>
      </c>
      <c r="L95" s="133">
        <f t="shared" si="11"/>
        <v>0</v>
      </c>
    </row>
    <row r="96" spans="1:12">
      <c r="A96" s="128" t="str">
        <f>'Obra Civil'!A100</f>
        <v>11.2</v>
      </c>
      <c r="B96" s="271" t="str">
        <f>'Obra Civil'!B100</f>
        <v xml:space="preserve">Soleira em granito </v>
      </c>
      <c r="C96" s="272"/>
      <c r="D96" s="273"/>
      <c r="E96" s="129" t="str">
        <f>'Obra Civil'!C100</f>
        <v>m</v>
      </c>
      <c r="F96" s="130">
        <f>'Obra Civil'!G100</f>
        <v>70.67</v>
      </c>
      <c r="G96" s="131">
        <f>'Obra Civil'!D100</f>
        <v>19.600000000000001</v>
      </c>
      <c r="H96" s="132">
        <v>0</v>
      </c>
      <c r="I96" s="132">
        <v>0</v>
      </c>
      <c r="J96" s="132">
        <f t="shared" si="9"/>
        <v>1385.1320000000001</v>
      </c>
      <c r="K96" s="132">
        <f t="shared" si="10"/>
        <v>0</v>
      </c>
      <c r="L96" s="133">
        <f t="shared" si="11"/>
        <v>0</v>
      </c>
    </row>
    <row r="97" spans="1:12">
      <c r="A97" s="128" t="str">
        <f>'Obra Civil'!A101</f>
        <v>11.3</v>
      </c>
      <c r="B97" s="271" t="str">
        <f>'Obra Civil'!B101</f>
        <v>Peitoril em granito ( 2 x 18 ) cm</v>
      </c>
      <c r="C97" s="272"/>
      <c r="D97" s="273"/>
      <c r="E97" s="129" t="str">
        <f>'Obra Civil'!C101</f>
        <v>m</v>
      </c>
      <c r="F97" s="130">
        <f>'Obra Civil'!G101</f>
        <v>59.15</v>
      </c>
      <c r="G97" s="131">
        <f>'Obra Civil'!D101</f>
        <v>2.4</v>
      </c>
      <c r="H97" s="132">
        <v>0</v>
      </c>
      <c r="I97" s="132">
        <v>0</v>
      </c>
      <c r="J97" s="132">
        <f t="shared" si="9"/>
        <v>141.95999999999998</v>
      </c>
      <c r="K97" s="132">
        <f t="shared" si="10"/>
        <v>0</v>
      </c>
      <c r="L97" s="133">
        <f t="shared" si="11"/>
        <v>0</v>
      </c>
    </row>
    <row r="98" spans="1:12">
      <c r="A98" s="128" t="str">
        <f>'Obra Civil'!A102</f>
        <v>11.4</v>
      </c>
      <c r="B98" s="271" t="str">
        <f>'Obra Civil'!B102</f>
        <v>Roda meio em madeira (largura=10cm)</v>
      </c>
      <c r="C98" s="272"/>
      <c r="D98" s="273"/>
      <c r="E98" s="129" t="str">
        <f>'Obra Civil'!C102</f>
        <v>m</v>
      </c>
      <c r="F98" s="130">
        <f>'Obra Civil'!G102</f>
        <v>9.35</v>
      </c>
      <c r="G98" s="131">
        <f>'Obra Civil'!D102</f>
        <v>99.45</v>
      </c>
      <c r="H98" s="132">
        <v>0</v>
      </c>
      <c r="I98" s="132">
        <v>0</v>
      </c>
      <c r="J98" s="132">
        <f t="shared" si="9"/>
        <v>929.85749999999996</v>
      </c>
      <c r="K98" s="132">
        <f t="shared" si="10"/>
        <v>0</v>
      </c>
      <c r="L98" s="133">
        <f t="shared" si="11"/>
        <v>0</v>
      </c>
    </row>
    <row r="99" spans="1:12">
      <c r="A99" s="143" t="str">
        <f>'Obra Civil'!A104</f>
        <v>12.0</v>
      </c>
      <c r="B99" s="268" t="str">
        <f>'Obra Civil'!B104</f>
        <v xml:space="preserve">PINTURA </v>
      </c>
      <c r="C99" s="269"/>
      <c r="D99" s="270"/>
      <c r="E99" s="146"/>
      <c r="F99" s="147"/>
      <c r="G99" s="148"/>
      <c r="H99" s="149"/>
      <c r="I99" s="149"/>
      <c r="J99" s="149"/>
      <c r="K99" s="149"/>
      <c r="L99" s="150"/>
    </row>
    <row r="100" spans="1:12">
      <c r="A100" s="128" t="str">
        <f>'Obra Civil'!A105</f>
        <v>12.1</v>
      </c>
      <c r="B100" s="271" t="str">
        <f>'Obra Civil'!B105</f>
        <v xml:space="preserve">Emassamento de paredes internas e externas com massa acrílica - 02 demãos </v>
      </c>
      <c r="C100" s="272"/>
      <c r="D100" s="273"/>
      <c r="E100" s="129" t="str">
        <f>'Obra Civil'!C105</f>
        <v>m²</v>
      </c>
      <c r="F100" s="130">
        <f>'Obra Civil'!G105</f>
        <v>6</v>
      </c>
      <c r="G100" s="131">
        <f>'Obra Civil'!D105</f>
        <v>1029.6199999999999</v>
      </c>
      <c r="H100" s="132">
        <v>0</v>
      </c>
      <c r="I100" s="132">
        <v>0</v>
      </c>
      <c r="J100" s="132">
        <f t="shared" ref="J100:J105" si="12">F100*G100</f>
        <v>6177.7199999999993</v>
      </c>
      <c r="K100" s="132">
        <f t="shared" ref="K100:K105" si="13">H100*F100</f>
        <v>0</v>
      </c>
      <c r="L100" s="133">
        <f t="shared" ref="L100:L105" si="14">I100*F100</f>
        <v>0</v>
      </c>
    </row>
    <row r="101" spans="1:12">
      <c r="A101" s="128" t="str">
        <f>'Obra Civil'!A106</f>
        <v>12.2</v>
      </c>
      <c r="B101" s="271" t="str">
        <f>'Obra Civil'!B106</f>
        <v xml:space="preserve">Emassamento de lajes internas e externas com massa acrílica - 02 demãos </v>
      </c>
      <c r="C101" s="272"/>
      <c r="D101" s="273"/>
      <c r="E101" s="129" t="str">
        <f>'Obra Civil'!C106</f>
        <v>m²</v>
      </c>
      <c r="F101" s="130">
        <f>'Obra Civil'!G106</f>
        <v>8.14</v>
      </c>
      <c r="G101" s="131">
        <f>'Obra Civil'!D106</f>
        <v>617.89</v>
      </c>
      <c r="H101" s="132">
        <v>0</v>
      </c>
      <c r="I101" s="132">
        <v>0</v>
      </c>
      <c r="J101" s="132">
        <f t="shared" si="12"/>
        <v>5029.6246000000001</v>
      </c>
      <c r="K101" s="132">
        <f t="shared" si="13"/>
        <v>0</v>
      </c>
      <c r="L101" s="133">
        <f t="shared" si="14"/>
        <v>0</v>
      </c>
    </row>
    <row r="102" spans="1:12">
      <c r="A102" s="128" t="str">
        <f>'Obra Civil'!A107</f>
        <v>12.3</v>
      </c>
      <c r="B102" s="271" t="str">
        <f>'Obra Civil'!B107</f>
        <v xml:space="preserve">Pintura em latex acrílico 02 demãos sobre paredes internas e externas </v>
      </c>
      <c r="C102" s="272"/>
      <c r="D102" s="273"/>
      <c r="E102" s="129" t="str">
        <f>'Obra Civil'!C107</f>
        <v>m²</v>
      </c>
      <c r="F102" s="130">
        <f>'Obra Civil'!G107</f>
        <v>9</v>
      </c>
      <c r="G102" s="131">
        <f>'Obra Civil'!D107</f>
        <v>1029.6199999999999</v>
      </c>
      <c r="H102" s="132">
        <v>0</v>
      </c>
      <c r="I102" s="132">
        <v>0</v>
      </c>
      <c r="J102" s="132">
        <f t="shared" si="12"/>
        <v>9266.5799999999981</v>
      </c>
      <c r="K102" s="132">
        <f t="shared" si="13"/>
        <v>0</v>
      </c>
      <c r="L102" s="133">
        <f t="shared" si="14"/>
        <v>0</v>
      </c>
    </row>
    <row r="103" spans="1:12">
      <c r="A103" s="128" t="str">
        <f>'Obra Civil'!A108</f>
        <v>12.4</v>
      </c>
      <c r="B103" s="271" t="str">
        <f>'Obra Civil'!B108</f>
        <v xml:space="preserve">Pintura em latex acrílico 02 demãos sobre lajes internas e externas </v>
      </c>
      <c r="C103" s="272"/>
      <c r="D103" s="273"/>
      <c r="E103" s="129" t="str">
        <f>'Obra Civil'!C108</f>
        <v>m²</v>
      </c>
      <c r="F103" s="130">
        <f>'Obra Civil'!G108</f>
        <v>9.93</v>
      </c>
      <c r="G103" s="131">
        <f>'Obra Civil'!D108</f>
        <v>617.89</v>
      </c>
      <c r="H103" s="132">
        <v>0</v>
      </c>
      <c r="I103" s="132">
        <v>0</v>
      </c>
      <c r="J103" s="132">
        <f t="shared" si="12"/>
        <v>6135.6476999999995</v>
      </c>
      <c r="K103" s="132">
        <f t="shared" si="13"/>
        <v>0</v>
      </c>
      <c r="L103" s="133">
        <f t="shared" si="14"/>
        <v>0</v>
      </c>
    </row>
    <row r="104" spans="1:12">
      <c r="A104" s="128" t="str">
        <f>'Obra Civil'!A109</f>
        <v>12.5</v>
      </c>
      <c r="B104" s="271" t="str">
        <f>'Obra Civil'!B109</f>
        <v>Pintura em esmalte sintético 02 demãos em esquadrias de madeira</v>
      </c>
      <c r="C104" s="272"/>
      <c r="D104" s="273"/>
      <c r="E104" s="129" t="str">
        <f>'Obra Civil'!C109</f>
        <v>m²</v>
      </c>
      <c r="F104" s="130">
        <f>'Obra Civil'!G109</f>
        <v>11.07</v>
      </c>
      <c r="G104" s="131">
        <f>'Obra Civil'!D109</f>
        <v>133.91999999999999</v>
      </c>
      <c r="H104" s="132">
        <v>0</v>
      </c>
      <c r="I104" s="132">
        <v>0</v>
      </c>
      <c r="J104" s="132">
        <f t="shared" si="12"/>
        <v>1482.4943999999998</v>
      </c>
      <c r="K104" s="132">
        <f t="shared" si="13"/>
        <v>0</v>
      </c>
      <c r="L104" s="133">
        <f t="shared" si="14"/>
        <v>0</v>
      </c>
    </row>
    <row r="105" spans="1:12">
      <c r="A105" s="128" t="str">
        <f>'Obra Civil'!A110</f>
        <v>12.6</v>
      </c>
      <c r="B105" s="271" t="str">
        <f>'Obra Civil'!B110</f>
        <v>Pintura em esmalte sintético 02 demãos em esquadrias de ferro</v>
      </c>
      <c r="C105" s="272"/>
      <c r="D105" s="273"/>
      <c r="E105" s="129" t="str">
        <f>'Obra Civil'!C110</f>
        <v>m²</v>
      </c>
      <c r="F105" s="130">
        <f>'Obra Civil'!G110</f>
        <v>14.84</v>
      </c>
      <c r="G105" s="131">
        <f>'Obra Civil'!D110</f>
        <v>132.4</v>
      </c>
      <c r="H105" s="132">
        <v>0</v>
      </c>
      <c r="I105" s="132">
        <v>0</v>
      </c>
      <c r="J105" s="132">
        <f t="shared" si="12"/>
        <v>1964.816</v>
      </c>
      <c r="K105" s="132">
        <f t="shared" si="13"/>
        <v>0</v>
      </c>
      <c r="L105" s="133">
        <f t="shared" si="14"/>
        <v>0</v>
      </c>
    </row>
    <row r="106" spans="1:12">
      <c r="A106" s="143" t="str">
        <f>'Obra Civil'!A112</f>
        <v>13.0</v>
      </c>
      <c r="B106" s="268" t="str">
        <f>'Obra Civil'!B112</f>
        <v>INSTALAÇÃO ELÉTRICA E ELETRÔNICA 127/220V</v>
      </c>
      <c r="C106" s="269"/>
      <c r="D106" s="270"/>
      <c r="E106" s="146"/>
      <c r="F106" s="147"/>
      <c r="G106" s="148"/>
      <c r="H106" s="149"/>
      <c r="I106" s="149"/>
      <c r="J106" s="149"/>
      <c r="K106" s="149"/>
      <c r="L106" s="150"/>
    </row>
    <row r="107" spans="1:12">
      <c r="A107" s="128" t="str">
        <f>'Obra Civil'!A113</f>
        <v>13.1</v>
      </c>
      <c r="B107" s="271" t="str">
        <f>'Obra Civil'!B113</f>
        <v>CENTRO DE DISTRIBUIÇÃO</v>
      </c>
      <c r="C107" s="272"/>
      <c r="D107" s="273"/>
      <c r="E107" s="129"/>
      <c r="F107" s="130"/>
      <c r="G107" s="131"/>
      <c r="H107" s="132"/>
      <c r="I107" s="132"/>
      <c r="J107" s="132"/>
      <c r="K107" s="132"/>
      <c r="L107" s="133"/>
    </row>
    <row r="108" spans="1:12" ht="48" customHeight="1">
      <c r="A108" s="128" t="str">
        <f>'Obra Civil'!A114</f>
        <v>13.1.1</v>
      </c>
      <c r="B108" s="294" t="str">
        <f>'Obra Civil'!B114</f>
        <v>Quadro de Distribuição Geral de Baixa Tensão, de embutir, completo, com 04 disjuntores tripolares, com barramento para as fases, neutro e para proteção, disjuntor Geral trifásico de 200A e Dispositivo de Proteção contra Surtos, metálico, pintura eletrostática epóxi cor bege, c/ porta, trinco e acessórios (QGD - conforme projeto)</v>
      </c>
      <c r="C108" s="295"/>
      <c r="D108" s="296"/>
      <c r="E108" s="129" t="str">
        <f>'Obra Civil'!C114</f>
        <v>un</v>
      </c>
      <c r="F108" s="130">
        <f>'Obra Civil'!G114</f>
        <v>2697.3</v>
      </c>
      <c r="G108" s="131">
        <f>'Obra Civil'!D114</f>
        <v>1</v>
      </c>
      <c r="H108" s="132">
        <v>0</v>
      </c>
      <c r="I108" s="132">
        <v>0</v>
      </c>
      <c r="J108" s="132">
        <f t="shared" ref="J108:J113" si="15">F108*G108</f>
        <v>2697.3</v>
      </c>
      <c r="K108" s="132">
        <f t="shared" ref="K108:K113" si="16">H108*F108</f>
        <v>0</v>
      </c>
      <c r="L108" s="133">
        <f t="shared" ref="L108:L113" si="17">I108*F108</f>
        <v>0</v>
      </c>
    </row>
    <row r="109" spans="1:12" ht="44.25" customHeight="1">
      <c r="A109" s="128" t="str">
        <f>'Obra Civil'!A115</f>
        <v>13.1.2</v>
      </c>
      <c r="B109" s="294" t="str">
        <f>'Obra Civil'!B115</f>
        <v>Quadro de Distribuição de embutir, completo, com 07 circuitos (05 disjuntores monopolares e 02 disjuntores bipolares), com barramento para as fases, neutro e para proteção, disjuntor geral trifásico de 30A e 01 Dispositivo Diferencial Residual, metálico, pintura eletrostática epóxi cor bege, c/ porta, trinco e acessórios (QD-1 - conforme projeto)</v>
      </c>
      <c r="C109" s="295"/>
      <c r="D109" s="296"/>
      <c r="E109" s="129" t="str">
        <f>'Obra Civil'!C115</f>
        <v>un</v>
      </c>
      <c r="F109" s="130">
        <f>'Obra Civil'!G115</f>
        <v>267.39999999999998</v>
      </c>
      <c r="G109" s="131">
        <f>'Obra Civil'!D115</f>
        <v>1</v>
      </c>
      <c r="H109" s="132">
        <v>0</v>
      </c>
      <c r="I109" s="132">
        <v>0</v>
      </c>
      <c r="J109" s="132">
        <f t="shared" si="15"/>
        <v>267.39999999999998</v>
      </c>
      <c r="K109" s="132">
        <f t="shared" si="16"/>
        <v>0</v>
      </c>
      <c r="L109" s="133">
        <f t="shared" si="17"/>
        <v>0</v>
      </c>
    </row>
    <row r="110" spans="1:12" ht="45" customHeight="1">
      <c r="A110" s="128" t="str">
        <f>'Obra Civil'!A116</f>
        <v>13.1.3</v>
      </c>
      <c r="B110" s="294" t="str">
        <f>'Obra Civil'!B116</f>
        <v>Quadro de Distribuição de embutir, completo, com 10 circuitos (03 disjuntores monopolares e 07 disjuntores bipolares), com barramento para as fases, neutro e para proteção, disjuntor geral trifásico de 50A e 06 Dispositivos Diferencial Residual, metálico, pintura eletrostática epóxi cor bege,c/ porta, trinco e acessórios (QD-2 - conforme projeto)</v>
      </c>
      <c r="C110" s="295"/>
      <c r="D110" s="296"/>
      <c r="E110" s="129" t="str">
        <f>'Obra Civil'!C116</f>
        <v>un</v>
      </c>
      <c r="F110" s="130">
        <f>'Obra Civil'!G116</f>
        <v>312.39999999999998</v>
      </c>
      <c r="G110" s="131">
        <f>'Obra Civil'!D116</f>
        <v>1</v>
      </c>
      <c r="H110" s="132">
        <v>0</v>
      </c>
      <c r="I110" s="132">
        <v>0</v>
      </c>
      <c r="J110" s="132">
        <f t="shared" si="15"/>
        <v>312.39999999999998</v>
      </c>
      <c r="K110" s="132">
        <f t="shared" si="16"/>
        <v>0</v>
      </c>
      <c r="L110" s="133">
        <f t="shared" si="17"/>
        <v>0</v>
      </c>
    </row>
    <row r="111" spans="1:12" ht="44.25" customHeight="1">
      <c r="A111" s="128" t="str">
        <f>'Obra Civil'!A117</f>
        <v>13.1.4</v>
      </c>
      <c r="B111" s="294" t="str">
        <f>'Obra Civil'!B117</f>
        <v>Quadro de Distribuição de embutir, completo, com 08 circuitos (02 disjuntores monopolares e 06 disjuntores bipolares), com barramento para as fases, neutro e para proteção, disjuntor geral trifásico de 50A e 04 Dispositivos Diferencial Residual, metálico, pintura eletrostática epóxi cor bege, c/ porta e trinco e acessórios (QD-3 - conforme projeto)</v>
      </c>
      <c r="C111" s="295"/>
      <c r="D111" s="296"/>
      <c r="E111" s="129" t="str">
        <f>'Obra Civil'!C117</f>
        <v>un</v>
      </c>
      <c r="F111" s="130">
        <f>'Obra Civil'!G117</f>
        <v>306.2</v>
      </c>
      <c r="G111" s="131">
        <f>'Obra Civil'!D117</f>
        <v>1</v>
      </c>
      <c r="H111" s="132">
        <v>0</v>
      </c>
      <c r="I111" s="132">
        <v>0</v>
      </c>
      <c r="J111" s="132">
        <f t="shared" si="15"/>
        <v>306.2</v>
      </c>
      <c r="K111" s="132">
        <f t="shared" si="16"/>
        <v>0</v>
      </c>
      <c r="L111" s="133">
        <f t="shared" si="17"/>
        <v>0</v>
      </c>
    </row>
    <row r="112" spans="1:12" ht="48.75" customHeight="1">
      <c r="A112" s="128" t="str">
        <f>'Obra Civil'!A118</f>
        <v>13.1.5</v>
      </c>
      <c r="B112" s="294" t="str">
        <f>'Obra Civil'!B118</f>
        <v>Quadro de Distribuição de embutir,  completo, com 24 circuitos (17 disjuntores monopolares e 07 disjuntores bipolares), com barramento para as fases, neutro e para proteção, disjuntor geral trifásico de 100A e 13 Dispositivos Diferencial Residual, metálico, pintura eletrostática epóxi cor bege, c/ porta e trinco e acessórios (QD-4 - conforme projeto)</v>
      </c>
      <c r="C112" s="295"/>
      <c r="D112" s="296"/>
      <c r="E112" s="129" t="str">
        <f>'Obra Civil'!C118</f>
        <v>un</v>
      </c>
      <c r="F112" s="130">
        <f>'Obra Civil'!G118</f>
        <v>784.2</v>
      </c>
      <c r="G112" s="131">
        <f>'Obra Civil'!D118</f>
        <v>1</v>
      </c>
      <c r="H112" s="132">
        <v>0</v>
      </c>
      <c r="I112" s="132">
        <v>0</v>
      </c>
      <c r="J112" s="132">
        <f t="shared" si="15"/>
        <v>784.2</v>
      </c>
      <c r="K112" s="132">
        <f t="shared" si="16"/>
        <v>0</v>
      </c>
      <c r="L112" s="133">
        <f t="shared" si="17"/>
        <v>0</v>
      </c>
    </row>
    <row r="113" spans="1:12" ht="45.75" customHeight="1">
      <c r="A113" s="128" t="str">
        <f>'Obra Civil'!A119</f>
        <v>13.1.6</v>
      </c>
      <c r="B113" s="294" t="str">
        <f>'Obra Civil'!B119</f>
        <v>Quadro de comando de Motor, de embutir, completo, p/ 2 motores de 3/4 cv (1 de reserva) , para controle automático de nível de reservatório superior e inferior, com contatores, bases fusíveis completas com fusível, relé térmico de sobrecarga, relé de falta de fase, chaves e lâmpadas,  com porta e trinco e acessórios (QCM - conforme projeto)</v>
      </c>
      <c r="C113" s="295"/>
      <c r="D113" s="296"/>
      <c r="E113" s="129" t="str">
        <f>'Obra Civil'!C119</f>
        <v>un</v>
      </c>
      <c r="F113" s="130">
        <f>'Obra Civil'!G119</f>
        <v>323.5</v>
      </c>
      <c r="G113" s="131">
        <f>'Obra Civil'!D119</f>
        <v>1</v>
      </c>
      <c r="H113" s="132">
        <v>0</v>
      </c>
      <c r="I113" s="132">
        <v>0</v>
      </c>
      <c r="J113" s="132">
        <f t="shared" si="15"/>
        <v>323.5</v>
      </c>
      <c r="K113" s="132">
        <f t="shared" si="16"/>
        <v>0</v>
      </c>
      <c r="L113" s="133">
        <f t="shared" si="17"/>
        <v>0</v>
      </c>
    </row>
    <row r="114" spans="1:12">
      <c r="A114" s="128" t="str">
        <f>'Obra Civil'!A120</f>
        <v>13.2</v>
      </c>
      <c r="B114" s="271" t="str">
        <f>'Obra Civil'!B120</f>
        <v>ELETRODUTOS E ACESSÓRIOS</v>
      </c>
      <c r="C114" s="272"/>
      <c r="D114" s="273"/>
      <c r="E114" s="129"/>
      <c r="F114" s="130"/>
      <c r="G114" s="131"/>
      <c r="H114" s="132"/>
      <c r="I114" s="132"/>
      <c r="J114" s="132"/>
      <c r="K114" s="132"/>
      <c r="L114" s="133"/>
    </row>
    <row r="115" spans="1:12">
      <c r="A115" s="128" t="str">
        <f>'Obra Civil'!A121</f>
        <v>13.2.1</v>
      </c>
      <c r="B115" s="271" t="str">
        <f>'Obra Civil'!B121</f>
        <v>Eletroduto PVC flexível, Ø16mm (DN 3/8"), inclusive curvas</v>
      </c>
      <c r="C115" s="272"/>
      <c r="D115" s="273"/>
      <c r="E115" s="129" t="str">
        <f>'Obra Civil'!C121</f>
        <v>m</v>
      </c>
      <c r="F115" s="130">
        <f>'Obra Civil'!G121</f>
        <v>1.98</v>
      </c>
      <c r="G115" s="131">
        <f>'Obra Civil'!D121</f>
        <v>380</v>
      </c>
      <c r="H115" s="132">
        <v>0</v>
      </c>
      <c r="I115" s="132">
        <v>0</v>
      </c>
      <c r="J115" s="132">
        <f t="shared" ref="J115:J123" si="18">F115*G115</f>
        <v>752.4</v>
      </c>
      <c r="K115" s="132">
        <f t="shared" ref="K115:K123" si="19">H115*F115</f>
        <v>0</v>
      </c>
      <c r="L115" s="133">
        <f t="shared" ref="L115:L123" si="20">I115*F115</f>
        <v>0</v>
      </c>
    </row>
    <row r="116" spans="1:12">
      <c r="A116" s="128" t="str">
        <f>'Obra Civil'!A122</f>
        <v>13.2.2</v>
      </c>
      <c r="B116" s="271" t="str">
        <f>'Obra Civil'!B122</f>
        <v>Eletroduto PVC flexível corrugado reforçado, Ø20mm (DN 1/2"), inclusive curvas</v>
      </c>
      <c r="C116" s="272"/>
      <c r="D116" s="273"/>
      <c r="E116" s="129" t="str">
        <f>'Obra Civil'!C122</f>
        <v>m</v>
      </c>
      <c r="F116" s="130">
        <f>'Obra Civil'!G122</f>
        <v>2.14</v>
      </c>
      <c r="G116" s="131">
        <f>'Obra Civil'!D122</f>
        <v>125</v>
      </c>
      <c r="H116" s="132">
        <v>0</v>
      </c>
      <c r="I116" s="132">
        <v>0</v>
      </c>
      <c r="J116" s="132">
        <f t="shared" si="18"/>
        <v>267.5</v>
      </c>
      <c r="K116" s="132">
        <f t="shared" si="19"/>
        <v>0</v>
      </c>
      <c r="L116" s="133">
        <f t="shared" si="20"/>
        <v>0</v>
      </c>
    </row>
    <row r="117" spans="1:12">
      <c r="A117" s="128" t="str">
        <f>'Obra Civil'!A123</f>
        <v>13.2.3</v>
      </c>
      <c r="B117" s="271" t="str">
        <f>'Obra Civil'!B123</f>
        <v>Eletroduto PVC flexível corrugado reforçado, Ø25mm (DN 3/4"), inclusive curvas</v>
      </c>
      <c r="C117" s="272"/>
      <c r="D117" s="273"/>
      <c r="E117" s="129" t="str">
        <f>'Obra Civil'!C123</f>
        <v>m</v>
      </c>
      <c r="F117" s="130">
        <f>'Obra Civil'!G123</f>
        <v>2.87</v>
      </c>
      <c r="G117" s="131">
        <f>'Obra Civil'!D123</f>
        <v>90</v>
      </c>
      <c r="H117" s="132">
        <v>0</v>
      </c>
      <c r="I117" s="132">
        <v>0</v>
      </c>
      <c r="J117" s="132">
        <f t="shared" si="18"/>
        <v>258.3</v>
      </c>
      <c r="K117" s="132">
        <f t="shared" si="19"/>
        <v>0</v>
      </c>
      <c r="L117" s="133">
        <f t="shared" si="20"/>
        <v>0</v>
      </c>
    </row>
    <row r="118" spans="1:12">
      <c r="A118" s="128" t="str">
        <f>'Obra Civil'!A124</f>
        <v>13.2.4</v>
      </c>
      <c r="B118" s="271" t="str">
        <f>'Obra Civil'!B124</f>
        <v>Eletroduto ,Ø31mm (DN 1"), inclusive curvas</v>
      </c>
      <c r="C118" s="272"/>
      <c r="D118" s="273"/>
      <c r="E118" s="129" t="str">
        <f>'Obra Civil'!C124</f>
        <v>m</v>
      </c>
      <c r="F118" s="130">
        <f>'Obra Civil'!G124</f>
        <v>7.12</v>
      </c>
      <c r="G118" s="131">
        <f>'Obra Civil'!D124</f>
        <v>55</v>
      </c>
      <c r="H118" s="132">
        <v>0</v>
      </c>
      <c r="I118" s="132">
        <v>0</v>
      </c>
      <c r="J118" s="132">
        <f t="shared" si="18"/>
        <v>391.6</v>
      </c>
      <c r="K118" s="132">
        <f t="shared" si="19"/>
        <v>0</v>
      </c>
      <c r="L118" s="133">
        <f t="shared" si="20"/>
        <v>0</v>
      </c>
    </row>
    <row r="119" spans="1:12">
      <c r="A119" s="128" t="str">
        <f>'Obra Civil'!A125</f>
        <v>13.2.5</v>
      </c>
      <c r="B119" s="271" t="str">
        <f>'Obra Civil'!B125</f>
        <v>Eletroduto, Ø41mm (DN 1.1/4"), inclusive curvas</v>
      </c>
      <c r="C119" s="272"/>
      <c r="D119" s="273"/>
      <c r="E119" s="129" t="str">
        <f>'Obra Civil'!C125</f>
        <v>m</v>
      </c>
      <c r="F119" s="130">
        <f>'Obra Civil'!G125</f>
        <v>9.36</v>
      </c>
      <c r="G119" s="131">
        <f>'Obra Civil'!D125</f>
        <v>5</v>
      </c>
      <c r="H119" s="132">
        <v>0</v>
      </c>
      <c r="I119" s="132">
        <v>0</v>
      </c>
      <c r="J119" s="132">
        <f t="shared" si="18"/>
        <v>46.8</v>
      </c>
      <c r="K119" s="132">
        <f t="shared" si="19"/>
        <v>0</v>
      </c>
      <c r="L119" s="133">
        <f t="shared" si="20"/>
        <v>0</v>
      </c>
    </row>
    <row r="120" spans="1:12">
      <c r="A120" s="128" t="str">
        <f>'Obra Civil'!A126</f>
        <v>13.2.6</v>
      </c>
      <c r="B120" s="271" t="str">
        <f>'Obra Civil'!B126</f>
        <v>Eletroduto Ø47mm (DN 1.1/2"), inclusive curvas</v>
      </c>
      <c r="C120" s="272"/>
      <c r="D120" s="273"/>
      <c r="E120" s="129" t="str">
        <f>'Obra Civil'!C126</f>
        <v>m</v>
      </c>
      <c r="F120" s="130">
        <f>'Obra Civil'!G126</f>
        <v>12.32</v>
      </c>
      <c r="G120" s="131">
        <f>'Obra Civil'!D126</f>
        <v>14</v>
      </c>
      <c r="H120" s="132">
        <v>0</v>
      </c>
      <c r="I120" s="132">
        <v>0</v>
      </c>
      <c r="J120" s="132">
        <f t="shared" si="18"/>
        <v>172.48000000000002</v>
      </c>
      <c r="K120" s="132">
        <f t="shared" si="19"/>
        <v>0</v>
      </c>
      <c r="L120" s="133">
        <f t="shared" si="20"/>
        <v>0</v>
      </c>
    </row>
    <row r="121" spans="1:12">
      <c r="A121" s="128" t="str">
        <f>'Obra Civil'!A127</f>
        <v>13.2.7</v>
      </c>
      <c r="B121" s="271" t="str">
        <f>'Obra Civil'!B127</f>
        <v>Eletroduto  Ø59 mm (DN 2"), inclusive curvas</v>
      </c>
      <c r="C121" s="272"/>
      <c r="D121" s="273"/>
      <c r="E121" s="129" t="str">
        <f>'Obra Civil'!C127</f>
        <v>m</v>
      </c>
      <c r="F121" s="130">
        <f>'Obra Civil'!G127</f>
        <v>18.23</v>
      </c>
      <c r="G121" s="131">
        <f>'Obra Civil'!D127</f>
        <v>6</v>
      </c>
      <c r="H121" s="132">
        <v>0</v>
      </c>
      <c r="I121" s="132">
        <v>0</v>
      </c>
      <c r="J121" s="132">
        <f t="shared" si="18"/>
        <v>109.38</v>
      </c>
      <c r="K121" s="132">
        <f t="shared" si="19"/>
        <v>0</v>
      </c>
      <c r="L121" s="133">
        <f t="shared" si="20"/>
        <v>0</v>
      </c>
    </row>
    <row r="122" spans="1:12">
      <c r="A122" s="128" t="str">
        <f>'Obra Civil'!A128</f>
        <v>13.2.8</v>
      </c>
      <c r="B122" s="271" t="str">
        <f>'Obra Civil'!B128</f>
        <v>Eletroduto  Ø75 mm (DN 2.1/2"), inclusive curvas</v>
      </c>
      <c r="C122" s="272"/>
      <c r="D122" s="273"/>
      <c r="E122" s="129" t="str">
        <f>'Obra Civil'!C128</f>
        <v>m</v>
      </c>
      <c r="F122" s="130">
        <f>'Obra Civil'!G128</f>
        <v>21.45</v>
      </c>
      <c r="G122" s="131">
        <f>'Obra Civil'!D128</f>
        <v>10</v>
      </c>
      <c r="H122" s="132">
        <v>0</v>
      </c>
      <c r="I122" s="132">
        <v>0</v>
      </c>
      <c r="J122" s="132">
        <f t="shared" si="18"/>
        <v>214.5</v>
      </c>
      <c r="K122" s="132">
        <f t="shared" si="19"/>
        <v>0</v>
      </c>
      <c r="L122" s="133">
        <f t="shared" si="20"/>
        <v>0</v>
      </c>
    </row>
    <row r="123" spans="1:12">
      <c r="A123" s="128" t="str">
        <f>'Obra Civil'!A129</f>
        <v>13.2.9</v>
      </c>
      <c r="B123" s="271" t="str">
        <f>'Obra Civil'!B129</f>
        <v>Caixa de passagem 40x40cm em alvenaria com tampa de ferro fundido tipo leve</v>
      </c>
      <c r="C123" s="272"/>
      <c r="D123" s="273"/>
      <c r="E123" s="129" t="str">
        <f>'Obra Civil'!C129</f>
        <v>un</v>
      </c>
      <c r="F123" s="130">
        <f>'Obra Civil'!G129</f>
        <v>67.900000000000006</v>
      </c>
      <c r="G123" s="131">
        <f>'Obra Civil'!D129</f>
        <v>2</v>
      </c>
      <c r="H123" s="132">
        <v>0</v>
      </c>
      <c r="I123" s="132">
        <v>0</v>
      </c>
      <c r="J123" s="132">
        <f t="shared" si="18"/>
        <v>135.80000000000001</v>
      </c>
      <c r="K123" s="132">
        <f t="shared" si="19"/>
        <v>0</v>
      </c>
      <c r="L123" s="133">
        <f t="shared" si="20"/>
        <v>0</v>
      </c>
    </row>
    <row r="124" spans="1:12">
      <c r="A124" s="125" t="str">
        <f>'Obra Civil'!A130</f>
        <v>13.3</v>
      </c>
      <c r="B124" s="291" t="str">
        <f>'Obra Civil'!B130</f>
        <v>CABOS E FIOS (CONDUTORES)</v>
      </c>
      <c r="C124" s="292"/>
      <c r="D124" s="293"/>
      <c r="E124" s="129"/>
      <c r="F124" s="130"/>
      <c r="G124" s="131"/>
      <c r="H124" s="132"/>
      <c r="I124" s="132"/>
      <c r="J124" s="132"/>
      <c r="K124" s="132"/>
      <c r="L124" s="133"/>
    </row>
    <row r="125" spans="1:12" ht="35.25" customHeight="1">
      <c r="A125" s="139"/>
      <c r="B125" s="306" t="str">
        <f>'Obra Civil'!B131</f>
        <v>Condutor de cobre unipolar, isolação em PVC/70ºC, camada de proteção em PVC, não propagador de chamas, classe de tensão 750V, encordoamento classe 5, flexível, com as seguintes seções nominais:</v>
      </c>
      <c r="C125" s="307"/>
      <c r="D125" s="308"/>
      <c r="E125" s="129"/>
      <c r="F125" s="140">
        <f>'Obra Civil'!G131</f>
        <v>100</v>
      </c>
      <c r="G125" s="141">
        <f>'Obra Civil'!D131</f>
        <v>0</v>
      </c>
      <c r="H125" s="132">
        <v>0</v>
      </c>
      <c r="I125" s="132">
        <v>0</v>
      </c>
      <c r="J125" s="132">
        <f t="shared" ref="J125:J135" si="21">F125*G125</f>
        <v>0</v>
      </c>
      <c r="K125" s="132">
        <f t="shared" ref="K125:K135" si="22">H125*F125</f>
        <v>0</v>
      </c>
      <c r="L125" s="133">
        <f t="shared" ref="L125:L130" si="23">I125*F125</f>
        <v>0</v>
      </c>
    </row>
    <row r="126" spans="1:12">
      <c r="A126" s="128" t="str">
        <f>'Obra Civil'!A132</f>
        <v>13.3.1</v>
      </c>
      <c r="B126" s="271" t="str">
        <f>'Obra Civil'!B132</f>
        <v>#1,5 mm²</v>
      </c>
      <c r="C126" s="272"/>
      <c r="D126" s="273"/>
      <c r="E126" s="129" t="str">
        <f>'Obra Civil'!C132</f>
        <v>m</v>
      </c>
      <c r="F126" s="130">
        <f>'Obra Civil'!G132</f>
        <v>1.52</v>
      </c>
      <c r="G126" s="131">
        <f>'Obra Civil'!D132</f>
        <v>80</v>
      </c>
      <c r="H126" s="132">
        <v>0</v>
      </c>
      <c r="I126" s="132">
        <v>0</v>
      </c>
      <c r="J126" s="132">
        <f t="shared" si="21"/>
        <v>121.6</v>
      </c>
      <c r="K126" s="132">
        <f t="shared" si="22"/>
        <v>0</v>
      </c>
      <c r="L126" s="133">
        <f t="shared" si="23"/>
        <v>0</v>
      </c>
    </row>
    <row r="127" spans="1:12">
      <c r="A127" s="128" t="str">
        <f>'Obra Civil'!A133</f>
        <v>13.3.2</v>
      </c>
      <c r="B127" s="271" t="str">
        <f>'Obra Civil'!B133</f>
        <v>#2,5 mm²</v>
      </c>
      <c r="C127" s="272"/>
      <c r="D127" s="273"/>
      <c r="E127" s="129" t="str">
        <f>'Obra Civil'!C133</f>
        <v>m</v>
      </c>
      <c r="F127" s="130">
        <f>'Obra Civil'!G133</f>
        <v>2.02</v>
      </c>
      <c r="G127" s="131">
        <f>'Obra Civil'!D133</f>
        <v>2350</v>
      </c>
      <c r="H127" s="132">
        <v>0</v>
      </c>
      <c r="I127" s="132">
        <v>0</v>
      </c>
      <c r="J127" s="132">
        <f t="shared" si="21"/>
        <v>4747</v>
      </c>
      <c r="K127" s="132">
        <f t="shared" si="22"/>
        <v>0</v>
      </c>
      <c r="L127" s="133">
        <f t="shared" si="23"/>
        <v>0</v>
      </c>
    </row>
    <row r="128" spans="1:12">
      <c r="A128" s="128" t="str">
        <f>'Obra Civil'!A134</f>
        <v>13.3.3</v>
      </c>
      <c r="B128" s="271" t="str">
        <f>'Obra Civil'!B134</f>
        <v>#4 mm²</v>
      </c>
      <c r="C128" s="272"/>
      <c r="D128" s="273"/>
      <c r="E128" s="129" t="str">
        <f>'Obra Civil'!C134</f>
        <v>m</v>
      </c>
      <c r="F128" s="130">
        <f>'Obra Civil'!G134</f>
        <v>3.04</v>
      </c>
      <c r="G128" s="131">
        <f>'Obra Civil'!D134</f>
        <v>770</v>
      </c>
      <c r="H128" s="132">
        <v>0</v>
      </c>
      <c r="I128" s="132">
        <v>0</v>
      </c>
      <c r="J128" s="132">
        <f t="shared" si="21"/>
        <v>2340.8000000000002</v>
      </c>
      <c r="K128" s="132">
        <f t="shared" si="22"/>
        <v>0</v>
      </c>
      <c r="L128" s="133">
        <f t="shared" si="23"/>
        <v>0</v>
      </c>
    </row>
    <row r="129" spans="1:12">
      <c r="A129" s="128" t="str">
        <f>'Obra Civil'!A135</f>
        <v>13.3.4</v>
      </c>
      <c r="B129" s="271" t="str">
        <f>'Obra Civil'!B135</f>
        <v>#6 mm²</v>
      </c>
      <c r="C129" s="272"/>
      <c r="D129" s="273"/>
      <c r="E129" s="129" t="str">
        <f>'Obra Civil'!C135</f>
        <v>m</v>
      </c>
      <c r="F129" s="130">
        <f>'Obra Civil'!G135</f>
        <v>4.1100000000000003</v>
      </c>
      <c r="G129" s="131">
        <f>'Obra Civil'!D135</f>
        <v>10</v>
      </c>
      <c r="H129" s="132">
        <v>0</v>
      </c>
      <c r="I129" s="132">
        <v>0</v>
      </c>
      <c r="J129" s="132">
        <f t="shared" si="21"/>
        <v>41.1</v>
      </c>
      <c r="K129" s="132">
        <f t="shared" si="22"/>
        <v>0</v>
      </c>
      <c r="L129" s="133">
        <f t="shared" si="23"/>
        <v>0</v>
      </c>
    </row>
    <row r="130" spans="1:12">
      <c r="A130" s="128" t="str">
        <f>'Obra Civil'!A136</f>
        <v>13.3.5</v>
      </c>
      <c r="B130" s="271" t="str">
        <f>'Obra Civil'!B136</f>
        <v>#10 mm²</v>
      </c>
      <c r="C130" s="272"/>
      <c r="D130" s="273"/>
      <c r="E130" s="129" t="str">
        <f>'Obra Civil'!C136</f>
        <v>m</v>
      </c>
      <c r="F130" s="130">
        <f>'Obra Civil'!G136</f>
        <v>7.38</v>
      </c>
      <c r="G130" s="131">
        <f>'Obra Civil'!D136</f>
        <v>152</v>
      </c>
      <c r="H130" s="132">
        <v>0</v>
      </c>
      <c r="I130" s="132">
        <v>0</v>
      </c>
      <c r="J130" s="132">
        <f t="shared" si="21"/>
        <v>1121.76</v>
      </c>
      <c r="K130" s="132">
        <f t="shared" si="22"/>
        <v>0</v>
      </c>
      <c r="L130" s="133">
        <f t="shared" si="23"/>
        <v>0</v>
      </c>
    </row>
    <row r="131" spans="1:12">
      <c r="A131" s="128" t="str">
        <f>'Obra Civil'!A137</f>
        <v>13.3.6</v>
      </c>
      <c r="B131" s="271" t="str">
        <f>'Obra Civil'!B137</f>
        <v>#16 mm²</v>
      </c>
      <c r="C131" s="272"/>
      <c r="D131" s="273"/>
      <c r="E131" s="129" t="str">
        <f>'Obra Civil'!C137</f>
        <v>m</v>
      </c>
      <c r="F131" s="130">
        <f>'Obra Civil'!G137</f>
        <v>7.45</v>
      </c>
      <c r="G131" s="131">
        <f>'Obra Civil'!D137</f>
        <v>21</v>
      </c>
      <c r="H131" s="132">
        <v>0</v>
      </c>
      <c r="I131" s="132">
        <v>0</v>
      </c>
      <c r="J131" s="132">
        <f t="shared" si="21"/>
        <v>156.45000000000002</v>
      </c>
      <c r="K131" s="132">
        <f t="shared" si="22"/>
        <v>0</v>
      </c>
      <c r="L131" s="133"/>
    </row>
    <row r="132" spans="1:12">
      <c r="A132" s="128" t="str">
        <f>'Obra Civil'!A138</f>
        <v>13.3.7</v>
      </c>
      <c r="B132" s="271" t="str">
        <f>'Obra Civil'!B138</f>
        <v>#25 mm²</v>
      </c>
      <c r="C132" s="272"/>
      <c r="D132" s="273"/>
      <c r="E132" s="129" t="str">
        <f>'Obra Civil'!C138</f>
        <v>m</v>
      </c>
      <c r="F132" s="130">
        <f>'Obra Civil'!G138</f>
        <v>10.92</v>
      </c>
      <c r="G132" s="131">
        <f>'Obra Civil'!D138</f>
        <v>21</v>
      </c>
      <c r="H132" s="132">
        <v>0</v>
      </c>
      <c r="I132" s="132">
        <v>0</v>
      </c>
      <c r="J132" s="132">
        <f t="shared" si="21"/>
        <v>229.32</v>
      </c>
      <c r="K132" s="132">
        <f t="shared" si="22"/>
        <v>0</v>
      </c>
      <c r="L132" s="133"/>
    </row>
    <row r="133" spans="1:12">
      <c r="A133" s="128" t="str">
        <f>'Obra Civil'!A139</f>
        <v>13.3.8</v>
      </c>
      <c r="B133" s="271" t="str">
        <f>'Obra Civil'!B139</f>
        <v>#35 mm²</v>
      </c>
      <c r="C133" s="272"/>
      <c r="D133" s="273"/>
      <c r="E133" s="129" t="str">
        <f>'Obra Civil'!C139</f>
        <v>m</v>
      </c>
      <c r="F133" s="130">
        <f>'Obra Civil'!G139</f>
        <v>100</v>
      </c>
      <c r="G133" s="131">
        <f>'Obra Civil'!D139</f>
        <v>63</v>
      </c>
      <c r="H133" s="132">
        <v>0</v>
      </c>
      <c r="I133" s="132">
        <v>0</v>
      </c>
      <c r="J133" s="132">
        <f t="shared" si="21"/>
        <v>6300</v>
      </c>
      <c r="K133" s="132">
        <f t="shared" si="22"/>
        <v>0</v>
      </c>
      <c r="L133" s="133"/>
    </row>
    <row r="134" spans="1:12">
      <c r="A134" s="128" t="str">
        <f>'Obra Civil'!A140</f>
        <v>13.3.9</v>
      </c>
      <c r="B134" s="271" t="str">
        <f>'Obra Civil'!B140</f>
        <v>#70 mm²</v>
      </c>
      <c r="C134" s="272"/>
      <c r="D134" s="273"/>
      <c r="E134" s="129" t="str">
        <f>'Obra Civil'!C140</f>
        <v>m</v>
      </c>
      <c r="F134" s="130">
        <f>'Obra Civil'!G140</f>
        <v>100</v>
      </c>
      <c r="G134" s="131">
        <f>'Obra Civil'!D140</f>
        <v>20</v>
      </c>
      <c r="H134" s="132">
        <v>0</v>
      </c>
      <c r="I134" s="132">
        <v>0</v>
      </c>
      <c r="J134" s="132">
        <f t="shared" si="21"/>
        <v>2000</v>
      </c>
      <c r="K134" s="132">
        <f t="shared" si="22"/>
        <v>0</v>
      </c>
      <c r="L134" s="133"/>
    </row>
    <row r="135" spans="1:12">
      <c r="A135" s="128" t="str">
        <f>'Obra Civil'!A141</f>
        <v>13.3.10</v>
      </c>
      <c r="B135" s="271" t="str">
        <f>'Obra Civil'!B141</f>
        <v>#120 mm²</v>
      </c>
      <c r="C135" s="272"/>
      <c r="D135" s="273"/>
      <c r="E135" s="129" t="str">
        <f>'Obra Civil'!C141</f>
        <v>m</v>
      </c>
      <c r="F135" s="130">
        <f>'Obra Civil'!G141</f>
        <v>100</v>
      </c>
      <c r="G135" s="131">
        <f>'Obra Civil'!D141</f>
        <v>80</v>
      </c>
      <c r="H135" s="132">
        <v>0</v>
      </c>
      <c r="I135" s="132">
        <v>0</v>
      </c>
      <c r="J135" s="132">
        <f t="shared" si="21"/>
        <v>8000</v>
      </c>
      <c r="K135" s="132">
        <f t="shared" si="22"/>
        <v>0</v>
      </c>
      <c r="L135" s="133"/>
    </row>
    <row r="136" spans="1:12">
      <c r="A136" s="125" t="str">
        <f>'Obra Civil'!A142</f>
        <v>13.4</v>
      </c>
      <c r="B136" s="291" t="str">
        <f>'Obra Civil'!B142</f>
        <v>ILUMINAÇÃO E TOMADAS</v>
      </c>
      <c r="C136" s="292"/>
      <c r="D136" s="293"/>
      <c r="E136" s="129"/>
      <c r="F136" s="130"/>
      <c r="G136" s="131"/>
      <c r="H136" s="132"/>
      <c r="I136" s="132"/>
      <c r="J136" s="132"/>
      <c r="K136" s="132"/>
      <c r="L136" s="133"/>
    </row>
    <row r="137" spans="1:12">
      <c r="A137" s="128" t="str">
        <f>'Obra Civil'!A143</f>
        <v>13.4.1</v>
      </c>
      <c r="B137" s="271" t="str">
        <f>'Obra Civil'!B143</f>
        <v>Tomada universal, circular, 2P+T, 15A/250v, cor preta, completa</v>
      </c>
      <c r="C137" s="272"/>
      <c r="D137" s="273"/>
      <c r="E137" s="129" t="str">
        <f>'Obra Civil'!C143</f>
        <v>un</v>
      </c>
      <c r="F137" s="130">
        <f>'Obra Civil'!G143</f>
        <v>12.94</v>
      </c>
      <c r="G137" s="131">
        <f>'Obra Civil'!D143</f>
        <v>84</v>
      </c>
      <c r="H137" s="132">
        <v>0</v>
      </c>
      <c r="I137" s="132">
        <v>0</v>
      </c>
      <c r="J137" s="132">
        <f t="shared" ref="J137:J148" si="24">F137*G137</f>
        <v>1086.96</v>
      </c>
      <c r="K137" s="132">
        <f t="shared" ref="K137:K148" si="25">H137*F137</f>
        <v>0</v>
      </c>
      <c r="L137" s="133"/>
    </row>
    <row r="138" spans="1:12">
      <c r="A138" s="128" t="str">
        <f>'Obra Civil'!A144</f>
        <v>13.4.2</v>
      </c>
      <c r="B138" s="271" t="str">
        <f>'Obra Civil'!B144</f>
        <v>Tomada universal, circular, 3P, 20A/250v, cor preta, completa</v>
      </c>
      <c r="C138" s="272"/>
      <c r="D138" s="273"/>
      <c r="E138" s="129" t="str">
        <f>'Obra Civil'!C144</f>
        <v>un</v>
      </c>
      <c r="F138" s="130">
        <f>'Obra Civil'!G144</f>
        <v>14.81</v>
      </c>
      <c r="G138" s="131">
        <f>'Obra Civil'!D144</f>
        <v>20</v>
      </c>
      <c r="H138" s="132">
        <v>0</v>
      </c>
      <c r="I138" s="132">
        <v>0</v>
      </c>
      <c r="J138" s="132">
        <f t="shared" si="24"/>
        <v>296.2</v>
      </c>
      <c r="K138" s="132">
        <f t="shared" si="25"/>
        <v>0</v>
      </c>
      <c r="L138" s="133"/>
    </row>
    <row r="139" spans="1:12">
      <c r="A139" s="128" t="str">
        <f>'Obra Civil'!A145</f>
        <v>13.4.3</v>
      </c>
      <c r="B139" s="271" t="str">
        <f>'Obra Civil'!B145</f>
        <v>Interruptor simples 10 A, completa</v>
      </c>
      <c r="C139" s="272"/>
      <c r="D139" s="273"/>
      <c r="E139" s="129" t="str">
        <f>'Obra Civil'!C145</f>
        <v>un</v>
      </c>
      <c r="F139" s="130">
        <f>'Obra Civil'!G145</f>
        <v>7.34</v>
      </c>
      <c r="G139" s="131">
        <f>'Obra Civil'!D145</f>
        <v>38</v>
      </c>
      <c r="H139" s="132">
        <v>0</v>
      </c>
      <c r="I139" s="132">
        <v>0</v>
      </c>
      <c r="J139" s="132">
        <f t="shared" si="24"/>
        <v>278.92</v>
      </c>
      <c r="K139" s="132">
        <f t="shared" si="25"/>
        <v>0</v>
      </c>
      <c r="L139" s="133"/>
    </row>
    <row r="140" spans="1:12">
      <c r="A140" s="128" t="str">
        <f>'Obra Civil'!A146</f>
        <v>13.4.4</v>
      </c>
      <c r="B140" s="271" t="str">
        <f>'Obra Civil'!B146</f>
        <v>Interruptor duas seções 10A por seção, completa</v>
      </c>
      <c r="C140" s="272"/>
      <c r="D140" s="273"/>
      <c r="E140" s="129" t="str">
        <f>'Obra Civil'!C146</f>
        <v>un</v>
      </c>
      <c r="F140" s="130">
        <f>'Obra Civil'!G146</f>
        <v>9.89</v>
      </c>
      <c r="G140" s="131">
        <f>'Obra Civil'!D146</f>
        <v>1</v>
      </c>
      <c r="H140" s="132">
        <v>0</v>
      </c>
      <c r="I140" s="132">
        <v>0</v>
      </c>
      <c r="J140" s="132">
        <f t="shared" si="24"/>
        <v>9.89</v>
      </c>
      <c r="K140" s="132">
        <f t="shared" si="25"/>
        <v>0</v>
      </c>
      <c r="L140" s="133"/>
    </row>
    <row r="141" spans="1:12">
      <c r="A141" s="128" t="str">
        <f>'Obra Civil'!A147</f>
        <v>13.4.5</v>
      </c>
      <c r="B141" s="271" t="str">
        <f>'Obra Civil'!B147</f>
        <v>Interruptor com dimmer, completa</v>
      </c>
      <c r="C141" s="272"/>
      <c r="D141" s="273"/>
      <c r="E141" s="129" t="str">
        <f>'Obra Civil'!C147</f>
        <v>un</v>
      </c>
      <c r="F141" s="130">
        <f>'Obra Civil'!G147</f>
        <v>12.78</v>
      </c>
      <c r="G141" s="131">
        <f>'Obra Civil'!D147</f>
        <v>1</v>
      </c>
      <c r="H141" s="132">
        <v>0</v>
      </c>
      <c r="I141" s="132">
        <v>0</v>
      </c>
      <c r="J141" s="132">
        <f t="shared" si="24"/>
        <v>12.78</v>
      </c>
      <c r="K141" s="132">
        <f t="shared" si="25"/>
        <v>0</v>
      </c>
      <c r="L141" s="133"/>
    </row>
    <row r="142" spans="1:12">
      <c r="A142" s="128" t="str">
        <f>'Obra Civil'!A148</f>
        <v>13.4.6</v>
      </c>
      <c r="B142" s="271" t="str">
        <f>'Obra Civil'!B148</f>
        <v>Luminárias 2x40 W completa</v>
      </c>
      <c r="C142" s="272"/>
      <c r="D142" s="273"/>
      <c r="E142" s="129" t="str">
        <f>'Obra Civil'!C148</f>
        <v>un</v>
      </c>
      <c r="F142" s="130">
        <f>'Obra Civil'!G148</f>
        <v>77.13</v>
      </c>
      <c r="G142" s="131">
        <f>'Obra Civil'!D148</f>
        <v>52</v>
      </c>
      <c r="H142" s="132">
        <v>0</v>
      </c>
      <c r="I142" s="132">
        <v>0</v>
      </c>
      <c r="J142" s="132">
        <f t="shared" si="24"/>
        <v>4010.7599999999998</v>
      </c>
      <c r="K142" s="132">
        <f t="shared" si="25"/>
        <v>0</v>
      </c>
      <c r="L142" s="133"/>
    </row>
    <row r="143" spans="1:12">
      <c r="A143" s="128" t="str">
        <f>'Obra Civil'!A149</f>
        <v>13.4.7</v>
      </c>
      <c r="B143" s="271" t="str">
        <f>'Obra Civil'!B149</f>
        <v>Luminárias 2x20 W completa</v>
      </c>
      <c r="C143" s="272"/>
      <c r="D143" s="273"/>
      <c r="E143" s="129" t="str">
        <f>'Obra Civil'!C149</f>
        <v>un</v>
      </c>
      <c r="F143" s="130">
        <f>'Obra Civil'!G149</f>
        <v>59.65</v>
      </c>
      <c r="G143" s="131">
        <f>'Obra Civil'!D149</f>
        <v>8</v>
      </c>
      <c r="H143" s="132">
        <v>0</v>
      </c>
      <c r="I143" s="132">
        <v>0</v>
      </c>
      <c r="J143" s="132">
        <f t="shared" si="24"/>
        <v>477.2</v>
      </c>
      <c r="K143" s="132">
        <f t="shared" si="25"/>
        <v>0</v>
      </c>
      <c r="L143" s="133"/>
    </row>
    <row r="144" spans="1:12">
      <c r="A144" s="128" t="str">
        <f>'Obra Civil'!A150</f>
        <v>13.4.8</v>
      </c>
      <c r="B144" s="271" t="str">
        <f>'Obra Civil'!B150</f>
        <v>Luminárias incandescentes 100W</v>
      </c>
      <c r="C144" s="272"/>
      <c r="D144" s="273"/>
      <c r="E144" s="129" t="str">
        <f>'Obra Civil'!C150</f>
        <v>un</v>
      </c>
      <c r="F144" s="130">
        <f>'Obra Civil'!G150</f>
        <v>23.3</v>
      </c>
      <c r="G144" s="131">
        <f>'Obra Civil'!D150</f>
        <v>6</v>
      </c>
      <c r="H144" s="132">
        <v>0</v>
      </c>
      <c r="I144" s="132">
        <v>0</v>
      </c>
      <c r="J144" s="132">
        <f t="shared" si="24"/>
        <v>139.80000000000001</v>
      </c>
      <c r="K144" s="132">
        <f t="shared" si="25"/>
        <v>0</v>
      </c>
      <c r="L144" s="133"/>
    </row>
    <row r="145" spans="1:12">
      <c r="A145" s="128" t="str">
        <f>'Obra Civil'!A151</f>
        <v>13.4.9</v>
      </c>
      <c r="B145" s="271" t="str">
        <f>'Obra Civil'!B151</f>
        <v>Arandelas 100W</v>
      </c>
      <c r="C145" s="272"/>
      <c r="D145" s="273"/>
      <c r="E145" s="129" t="str">
        <f>'Obra Civil'!C151</f>
        <v>un</v>
      </c>
      <c r="F145" s="130">
        <f>'Obra Civil'!G151</f>
        <v>28.54</v>
      </c>
      <c r="G145" s="131">
        <f>'Obra Civil'!D151</f>
        <v>12</v>
      </c>
      <c r="H145" s="132">
        <v>0</v>
      </c>
      <c r="I145" s="132">
        <v>0</v>
      </c>
      <c r="J145" s="132">
        <f t="shared" si="24"/>
        <v>342.48</v>
      </c>
      <c r="K145" s="132">
        <f t="shared" si="25"/>
        <v>0</v>
      </c>
      <c r="L145" s="133"/>
    </row>
    <row r="146" spans="1:12">
      <c r="A146" s="128" t="str">
        <f>'Obra Civil'!A152</f>
        <v>13.4.10</v>
      </c>
      <c r="B146" s="271" t="str">
        <f>'Obra Civil'!B152</f>
        <v>Caixas de passagem 4x4"para tomada/interruptor</v>
      </c>
      <c r="C146" s="272"/>
      <c r="D146" s="273"/>
      <c r="E146" s="129" t="str">
        <f>'Obra Civil'!C152</f>
        <v>un</v>
      </c>
      <c r="F146" s="130">
        <f>'Obra Civil'!G152</f>
        <v>1.79</v>
      </c>
      <c r="G146" s="131">
        <f>'Obra Civil'!D152</f>
        <v>32</v>
      </c>
      <c r="H146" s="132">
        <v>0</v>
      </c>
      <c r="I146" s="132">
        <v>0</v>
      </c>
      <c r="J146" s="132">
        <f t="shared" si="24"/>
        <v>57.28</v>
      </c>
      <c r="K146" s="132">
        <f t="shared" si="25"/>
        <v>0</v>
      </c>
      <c r="L146" s="133"/>
    </row>
    <row r="147" spans="1:12">
      <c r="A147" s="128" t="str">
        <f>'Obra Civil'!A153</f>
        <v>13.4.11</v>
      </c>
      <c r="B147" s="271" t="str">
        <f>'Obra Civil'!B153</f>
        <v>Caixa de passagem 4x2" para interruptor e tomada</v>
      </c>
      <c r="C147" s="272"/>
      <c r="D147" s="273"/>
      <c r="E147" s="129" t="str">
        <f>'Obra Civil'!C153</f>
        <v>un</v>
      </c>
      <c r="F147" s="130">
        <f>'Obra Civil'!G153</f>
        <v>1.1200000000000001</v>
      </c>
      <c r="G147" s="131">
        <f>'Obra Civil'!D153</f>
        <v>79</v>
      </c>
      <c r="H147" s="132">
        <v>0</v>
      </c>
      <c r="I147" s="132">
        <v>0</v>
      </c>
      <c r="J147" s="132">
        <f t="shared" si="24"/>
        <v>88.48</v>
      </c>
      <c r="K147" s="132">
        <f t="shared" si="25"/>
        <v>0</v>
      </c>
      <c r="L147" s="133"/>
    </row>
    <row r="148" spans="1:12" ht="12" customHeight="1">
      <c r="A148" s="128" t="str">
        <f>'Obra Civil'!A154</f>
        <v>13.4.12</v>
      </c>
      <c r="B148" s="271" t="str">
        <f>'Obra Civil'!B154</f>
        <v>Caixa de passagem de ferro esmaltada octogonal 4x4"</v>
      </c>
      <c r="C148" s="272"/>
      <c r="D148" s="273"/>
      <c r="E148" s="129" t="str">
        <f>'Obra Civil'!C154</f>
        <v>un</v>
      </c>
      <c r="F148" s="130">
        <f>'Obra Civil'!G154</f>
        <v>2.04</v>
      </c>
      <c r="G148" s="131">
        <f>'Obra Civil'!D154</f>
        <v>70</v>
      </c>
      <c r="H148" s="132">
        <v>0</v>
      </c>
      <c r="I148" s="132">
        <v>0</v>
      </c>
      <c r="J148" s="132">
        <f t="shared" si="24"/>
        <v>142.80000000000001</v>
      </c>
      <c r="K148" s="132">
        <f t="shared" si="25"/>
        <v>0</v>
      </c>
      <c r="L148" s="133"/>
    </row>
    <row r="149" spans="1:12">
      <c r="A149" s="125" t="str">
        <f>'Obra Civil'!A155</f>
        <v>13.5</v>
      </c>
      <c r="B149" s="291" t="str">
        <f>'Obra Civil'!B155</f>
        <v>INSTALAÇÕES DE REDE ESTRUTURADA</v>
      </c>
      <c r="C149" s="292"/>
      <c r="D149" s="293"/>
      <c r="E149" s="129"/>
      <c r="F149" s="130"/>
      <c r="G149" s="131"/>
      <c r="H149" s="132"/>
      <c r="I149" s="132"/>
      <c r="J149" s="132"/>
      <c r="K149" s="132"/>
      <c r="L149" s="133"/>
    </row>
    <row r="150" spans="1:12">
      <c r="A150" s="128" t="str">
        <f>'Obra Civil'!A156</f>
        <v>13.5.1</v>
      </c>
      <c r="B150" s="271" t="str">
        <f>'Obra Civil'!B156</f>
        <v>EQUIPAMENTOS PASSIVOS</v>
      </c>
      <c r="C150" s="272"/>
      <c r="D150" s="273"/>
      <c r="E150" s="129"/>
      <c r="F150" s="130"/>
      <c r="G150" s="131"/>
      <c r="H150" s="132"/>
      <c r="I150" s="132"/>
      <c r="J150" s="132"/>
      <c r="K150" s="132"/>
      <c r="L150" s="133"/>
    </row>
    <row r="151" spans="1:12">
      <c r="A151" s="128" t="str">
        <f>'Obra Civil'!A157</f>
        <v>13.5.1.1</v>
      </c>
      <c r="B151" s="271" t="str">
        <f>'Obra Civil'!B157</f>
        <v>Patch Panel 19"  - 24 portas, Categoria 6</v>
      </c>
      <c r="C151" s="272"/>
      <c r="D151" s="273"/>
      <c r="E151" s="129" t="str">
        <f>'Obra Civil'!C157</f>
        <v xml:space="preserve">un </v>
      </c>
      <c r="F151" s="130">
        <f>'Obra Civil'!G157</f>
        <v>532.77</v>
      </c>
      <c r="G151" s="131">
        <f>'Obra Civil'!D157</f>
        <v>2</v>
      </c>
      <c r="H151" s="132">
        <v>0</v>
      </c>
      <c r="I151" s="132">
        <v>0</v>
      </c>
      <c r="J151" s="132">
        <f t="shared" ref="J151:J158" si="26">F151*G151</f>
        <v>1065.54</v>
      </c>
      <c r="K151" s="132">
        <f t="shared" ref="K151:K158" si="27">H151*F151</f>
        <v>0</v>
      </c>
      <c r="L151" s="133"/>
    </row>
    <row r="152" spans="1:12">
      <c r="A152" s="128" t="str">
        <f>'Obra Civil'!A158</f>
        <v>13.5.1.2</v>
      </c>
      <c r="B152" s="271" t="str">
        <f>'Obra Civil'!B158</f>
        <v>Switch de 24 portas</v>
      </c>
      <c r="C152" s="272"/>
      <c r="D152" s="273"/>
      <c r="E152" s="129" t="str">
        <f>'Obra Civil'!C158</f>
        <v xml:space="preserve">un </v>
      </c>
      <c r="F152" s="130">
        <f>'Obra Civil'!G158</f>
        <v>735.12</v>
      </c>
      <c r="G152" s="131">
        <f>'Obra Civil'!D158</f>
        <v>2</v>
      </c>
      <c r="H152" s="132">
        <v>0</v>
      </c>
      <c r="I152" s="132">
        <v>0</v>
      </c>
      <c r="J152" s="132">
        <f t="shared" si="26"/>
        <v>1470.24</v>
      </c>
      <c r="K152" s="132">
        <f t="shared" si="27"/>
        <v>0</v>
      </c>
      <c r="L152" s="133"/>
    </row>
    <row r="153" spans="1:12">
      <c r="A153" s="128" t="str">
        <f>'Obra Civil'!A159</f>
        <v>13.5.1.3</v>
      </c>
      <c r="B153" s="271" t="str">
        <f>'Obra Civil'!B159</f>
        <v>Bloco 110 para rack 19” 100 pares</v>
      </c>
      <c r="C153" s="272"/>
      <c r="D153" s="273"/>
      <c r="E153" s="129" t="str">
        <f>'Obra Civil'!C159</f>
        <v xml:space="preserve">un </v>
      </c>
      <c r="F153" s="130">
        <f>'Obra Civil'!G159</f>
        <v>316.5</v>
      </c>
      <c r="G153" s="131">
        <f>'Obra Civil'!D159</f>
        <v>1</v>
      </c>
      <c r="H153" s="132">
        <v>0</v>
      </c>
      <c r="I153" s="132">
        <v>0</v>
      </c>
      <c r="J153" s="132">
        <f t="shared" si="26"/>
        <v>316.5</v>
      </c>
      <c r="K153" s="132">
        <f t="shared" si="27"/>
        <v>0</v>
      </c>
      <c r="L153" s="133"/>
    </row>
    <row r="154" spans="1:12">
      <c r="A154" s="128" t="str">
        <f>'Obra Civil'!A160</f>
        <v>13.5.1.4</v>
      </c>
      <c r="B154" s="271" t="str">
        <f>'Obra Civil'!B160</f>
        <v xml:space="preserve">Guia de Cabos Frontal, fechado </v>
      </c>
      <c r="C154" s="272"/>
      <c r="D154" s="273"/>
      <c r="E154" s="129" t="str">
        <f>'Obra Civil'!C160</f>
        <v xml:space="preserve">un </v>
      </c>
      <c r="F154" s="130">
        <f>'Obra Civil'!G160</f>
        <v>23.5</v>
      </c>
      <c r="G154" s="131">
        <f>'Obra Civil'!D160</f>
        <v>4</v>
      </c>
      <c r="H154" s="132">
        <v>0</v>
      </c>
      <c r="I154" s="132">
        <v>0</v>
      </c>
      <c r="J154" s="132">
        <f t="shared" si="26"/>
        <v>94</v>
      </c>
      <c r="K154" s="132">
        <f t="shared" si="27"/>
        <v>0</v>
      </c>
      <c r="L154" s="133"/>
    </row>
    <row r="155" spans="1:12">
      <c r="A155" s="128" t="str">
        <f>'Obra Civil'!A161</f>
        <v>13.5.1.5</v>
      </c>
      <c r="B155" s="271" t="str">
        <f>'Obra Civil'!B161</f>
        <v>Guia de Cabos Traseiro</v>
      </c>
      <c r="C155" s="272"/>
      <c r="D155" s="273"/>
      <c r="E155" s="129" t="str">
        <f>'Obra Civil'!C161</f>
        <v xml:space="preserve">un </v>
      </c>
      <c r="F155" s="130">
        <f>'Obra Civil'!G161</f>
        <v>19.600000000000001</v>
      </c>
      <c r="G155" s="131">
        <f>'Obra Civil'!D161</f>
        <v>4</v>
      </c>
      <c r="H155" s="132">
        <v>0</v>
      </c>
      <c r="I155" s="132">
        <v>0</v>
      </c>
      <c r="J155" s="132">
        <f t="shared" si="26"/>
        <v>78.400000000000006</v>
      </c>
      <c r="K155" s="132">
        <f t="shared" si="27"/>
        <v>0</v>
      </c>
      <c r="L155" s="133"/>
    </row>
    <row r="156" spans="1:12">
      <c r="A156" s="128" t="str">
        <f>'Obra Civil'!A162</f>
        <v>13.5.1.6</v>
      </c>
      <c r="B156" s="271" t="str">
        <f>'Obra Civil'!B162</f>
        <v>Trava Path Panel</v>
      </c>
      <c r="C156" s="272"/>
      <c r="D156" s="273"/>
      <c r="E156" s="129" t="str">
        <f>'Obra Civil'!C162</f>
        <v xml:space="preserve">un </v>
      </c>
      <c r="F156" s="130">
        <f>'Obra Civil'!G162</f>
        <v>12.3</v>
      </c>
      <c r="G156" s="131">
        <f>'Obra Civil'!D162</f>
        <v>4</v>
      </c>
      <c r="H156" s="132">
        <v>0</v>
      </c>
      <c r="I156" s="132">
        <v>0</v>
      </c>
      <c r="J156" s="132">
        <f t="shared" si="26"/>
        <v>49.2</v>
      </c>
      <c r="K156" s="132">
        <f t="shared" si="27"/>
        <v>0</v>
      </c>
      <c r="L156" s="133"/>
    </row>
    <row r="157" spans="1:12">
      <c r="A157" s="128" t="str">
        <f>'Obra Civil'!A163</f>
        <v>13.5.1.7</v>
      </c>
      <c r="B157" s="271" t="str">
        <f>'Obra Civil'!B163</f>
        <v xml:space="preserve">Guia de Cabos Vertical, fechado </v>
      </c>
      <c r="C157" s="272"/>
      <c r="D157" s="273"/>
      <c r="E157" s="129" t="str">
        <f>'Obra Civil'!C163</f>
        <v xml:space="preserve">un </v>
      </c>
      <c r="F157" s="130">
        <f>'Obra Civil'!G163</f>
        <v>16.329999999999998</v>
      </c>
      <c r="G157" s="131">
        <f>'Obra Civil'!D163</f>
        <v>2</v>
      </c>
      <c r="H157" s="132">
        <v>0</v>
      </c>
      <c r="I157" s="132">
        <v>0</v>
      </c>
      <c r="J157" s="132">
        <f t="shared" si="26"/>
        <v>32.659999999999997</v>
      </c>
      <c r="K157" s="132">
        <f t="shared" si="27"/>
        <v>0</v>
      </c>
      <c r="L157" s="133"/>
    </row>
    <row r="158" spans="1:12">
      <c r="A158" s="128" t="str">
        <f>'Obra Civil'!A164</f>
        <v>13.5.1.8</v>
      </c>
      <c r="B158" s="271" t="str">
        <f>'Obra Civil'!B164</f>
        <v xml:space="preserve">Guia de Cabos Superior, fechado </v>
      </c>
      <c r="C158" s="272"/>
      <c r="D158" s="273"/>
      <c r="E158" s="129" t="str">
        <f>'Obra Civil'!C164</f>
        <v xml:space="preserve">un </v>
      </c>
      <c r="F158" s="130">
        <f>'Obra Civil'!G164</f>
        <v>52.43</v>
      </c>
      <c r="G158" s="131">
        <f>'Obra Civil'!D164</f>
        <v>1</v>
      </c>
      <c r="H158" s="132">
        <v>0</v>
      </c>
      <c r="I158" s="132">
        <v>0</v>
      </c>
      <c r="J158" s="132">
        <f t="shared" si="26"/>
        <v>52.43</v>
      </c>
      <c r="K158" s="132">
        <f t="shared" si="27"/>
        <v>0</v>
      </c>
      <c r="L158" s="133"/>
    </row>
    <row r="159" spans="1:12">
      <c r="A159" s="128" t="str">
        <f>'Obra Civil'!A165</f>
        <v>13.5.2</v>
      </c>
      <c r="B159" s="271" t="str">
        <f>'Obra Civil'!B165</f>
        <v>CABOS EM PAR TRANÇADOS</v>
      </c>
      <c r="C159" s="272"/>
      <c r="D159" s="273"/>
      <c r="E159" s="129"/>
      <c r="F159" s="130"/>
      <c r="G159" s="131"/>
      <c r="H159" s="132"/>
      <c r="I159" s="132"/>
      <c r="J159" s="132"/>
      <c r="K159" s="132"/>
      <c r="L159" s="133"/>
    </row>
    <row r="160" spans="1:12">
      <c r="A160" s="128" t="str">
        <f>'Obra Civil'!A166</f>
        <v>13.5.2.1</v>
      </c>
      <c r="B160" s="271" t="str">
        <f>'Obra Civil'!B166</f>
        <v>Cabo par trançado não blindado (UTP)-4 pares 24 AWG,100 Ohms - Categoria 6</v>
      </c>
      <c r="C160" s="272"/>
      <c r="D160" s="273"/>
      <c r="E160" s="129" t="str">
        <f>'Obra Civil'!C166</f>
        <v>m</v>
      </c>
      <c r="F160" s="130">
        <f>'Obra Civil'!G166</f>
        <v>1.42</v>
      </c>
      <c r="G160" s="131">
        <f>'Obra Civil'!D166</f>
        <v>480</v>
      </c>
      <c r="H160" s="132">
        <v>0</v>
      </c>
      <c r="I160" s="132">
        <v>0</v>
      </c>
      <c r="J160" s="132">
        <f t="shared" ref="J160:J167" si="28">F160*G160</f>
        <v>681.59999999999991</v>
      </c>
      <c r="K160" s="132">
        <f t="shared" ref="K160:K167" si="29">H160*F160</f>
        <v>0</v>
      </c>
      <c r="L160" s="133"/>
    </row>
    <row r="161" spans="1:12">
      <c r="A161" s="128" t="str">
        <f>'Obra Civil'!A167</f>
        <v>13.5.2.2</v>
      </c>
      <c r="B161" s="271" t="str">
        <f>'Obra Civil'!B167</f>
        <v>Cabo telefônico interno CI-50, 20 pares</v>
      </c>
      <c r="C161" s="272"/>
      <c r="D161" s="273"/>
      <c r="E161" s="129" t="str">
        <f>'Obra Civil'!C167</f>
        <v>m</v>
      </c>
      <c r="F161" s="130">
        <f>'Obra Civil'!G167</f>
        <v>4.96</v>
      </c>
      <c r="G161" s="131">
        <f>'Obra Civil'!D167</f>
        <v>6</v>
      </c>
      <c r="H161" s="132">
        <v>0</v>
      </c>
      <c r="I161" s="132">
        <v>0</v>
      </c>
      <c r="J161" s="132">
        <f t="shared" si="28"/>
        <v>29.759999999999998</v>
      </c>
      <c r="K161" s="132">
        <f t="shared" si="29"/>
        <v>0</v>
      </c>
      <c r="L161" s="133"/>
    </row>
    <row r="162" spans="1:12">
      <c r="A162" s="128" t="str">
        <f>'Obra Civil'!A168</f>
        <v>13.5.2.3</v>
      </c>
      <c r="B162" s="271" t="str">
        <f>'Obra Civil'!B168</f>
        <v>Cabo coaxial</v>
      </c>
      <c r="C162" s="272"/>
      <c r="D162" s="273"/>
      <c r="E162" s="129" t="str">
        <f>'Obra Civil'!C168</f>
        <v>m</v>
      </c>
      <c r="F162" s="130">
        <f>'Obra Civil'!G168</f>
        <v>3.98</v>
      </c>
      <c r="G162" s="131">
        <f>'Obra Civil'!D168</f>
        <v>35</v>
      </c>
      <c r="H162" s="132">
        <v>0</v>
      </c>
      <c r="I162" s="132">
        <v>0</v>
      </c>
      <c r="J162" s="132">
        <f t="shared" si="28"/>
        <v>139.30000000000001</v>
      </c>
      <c r="K162" s="132">
        <f t="shared" si="29"/>
        <v>0</v>
      </c>
      <c r="L162" s="133"/>
    </row>
    <row r="163" spans="1:12">
      <c r="A163" s="125" t="str">
        <f>'Obra Civil'!A169</f>
        <v>13.5.3</v>
      </c>
      <c r="B163" s="291" t="str">
        <f>'Obra Civil'!B169</f>
        <v>CABOS DE CONEXÃO</v>
      </c>
      <c r="C163" s="292"/>
      <c r="D163" s="293"/>
      <c r="E163" s="129"/>
      <c r="F163" s="130">
        <f>'Obra Civil'!G169</f>
        <v>0</v>
      </c>
      <c r="G163" s="131">
        <f>'Obra Civil'!D169</f>
        <v>0</v>
      </c>
      <c r="H163" s="132">
        <v>0</v>
      </c>
      <c r="I163" s="132">
        <v>0</v>
      </c>
      <c r="J163" s="132">
        <f t="shared" si="28"/>
        <v>0</v>
      </c>
      <c r="K163" s="132">
        <f t="shared" si="29"/>
        <v>0</v>
      </c>
      <c r="L163" s="133"/>
    </row>
    <row r="164" spans="1:12">
      <c r="A164" s="128" t="str">
        <f>'Obra Civil'!A170</f>
        <v>13.5.3.1</v>
      </c>
      <c r="B164" s="271" t="str">
        <f>'Obra Civil'!B170</f>
        <v>Cabos de conexões – Patch Cord ultra flexível com RJ 45 nas 2 pontas - 1,50 metros</v>
      </c>
      <c r="C164" s="272"/>
      <c r="D164" s="273"/>
      <c r="E164" s="129" t="str">
        <f>'Obra Civil'!C170</f>
        <v xml:space="preserve">un </v>
      </c>
      <c r="F164" s="130">
        <f>'Obra Civil'!G170</f>
        <v>8.35</v>
      </c>
      <c r="G164" s="131">
        <f>'Obra Civil'!D170</f>
        <v>24</v>
      </c>
      <c r="H164" s="132">
        <v>0</v>
      </c>
      <c r="I164" s="132">
        <v>0</v>
      </c>
      <c r="J164" s="132">
        <f t="shared" si="28"/>
        <v>200.39999999999998</v>
      </c>
      <c r="K164" s="132">
        <f t="shared" si="29"/>
        <v>0</v>
      </c>
      <c r="L164" s="133"/>
    </row>
    <row r="165" spans="1:12">
      <c r="A165" s="128" t="str">
        <f>'Obra Civil'!A171</f>
        <v>13.5.3.2</v>
      </c>
      <c r="B165" s="271" t="str">
        <f>'Obra Civil'!B171</f>
        <v>Cabos de conexões – Patch cord 110 / RJ-45 1 par -1,50m</v>
      </c>
      <c r="C165" s="272"/>
      <c r="D165" s="273"/>
      <c r="E165" s="129" t="str">
        <f>'Obra Civil'!C171</f>
        <v xml:space="preserve">un </v>
      </c>
      <c r="F165" s="130">
        <f>'Obra Civil'!G171</f>
        <v>7.17</v>
      </c>
      <c r="G165" s="131">
        <f>'Obra Civil'!D171</f>
        <v>15</v>
      </c>
      <c r="H165" s="132">
        <v>0</v>
      </c>
      <c r="I165" s="132">
        <v>0</v>
      </c>
      <c r="J165" s="132">
        <f t="shared" si="28"/>
        <v>107.55</v>
      </c>
      <c r="K165" s="132">
        <f t="shared" si="29"/>
        <v>0</v>
      </c>
      <c r="L165" s="133"/>
    </row>
    <row r="166" spans="1:12">
      <c r="A166" s="128" t="str">
        <f>'Obra Civil'!A172</f>
        <v>13.5.3.3</v>
      </c>
      <c r="B166" s="271" t="str">
        <f>'Obra Civil'!B172</f>
        <v>Cabos de conexões – Patch Cord ultra flexível com RJ 45 em 1 ponta - 1,50 metros</v>
      </c>
      <c r="C166" s="272"/>
      <c r="D166" s="273"/>
      <c r="E166" s="129" t="str">
        <f>'Obra Civil'!C172</f>
        <v xml:space="preserve">un </v>
      </c>
      <c r="F166" s="130">
        <f>'Obra Civil'!G172</f>
        <v>7.62</v>
      </c>
      <c r="G166" s="131">
        <f>'Obra Civil'!D172</f>
        <v>24</v>
      </c>
      <c r="H166" s="132">
        <v>0</v>
      </c>
      <c r="I166" s="132">
        <v>0</v>
      </c>
      <c r="J166" s="132">
        <f t="shared" si="28"/>
        <v>182.88</v>
      </c>
      <c r="K166" s="132">
        <f t="shared" si="29"/>
        <v>0</v>
      </c>
      <c r="L166" s="133"/>
    </row>
    <row r="167" spans="1:12">
      <c r="A167" s="128" t="str">
        <f>'Obra Civil'!A173</f>
        <v>13.5.3.4</v>
      </c>
      <c r="B167" s="271" t="str">
        <f>'Obra Civil'!B173</f>
        <v>Cabos de conexões – Patch Cord ultra flexível com RJ 45 nas 2 pontas - 3,0 metros</v>
      </c>
      <c r="C167" s="272"/>
      <c r="D167" s="273"/>
      <c r="E167" s="129" t="str">
        <f>'Obra Civil'!C173</f>
        <v xml:space="preserve">un </v>
      </c>
      <c r="F167" s="130">
        <f>'Obra Civil'!G173</f>
        <v>100</v>
      </c>
      <c r="G167" s="131">
        <f>'Obra Civil'!D173</f>
        <v>24</v>
      </c>
      <c r="H167" s="132">
        <v>0</v>
      </c>
      <c r="I167" s="132">
        <v>0</v>
      </c>
      <c r="J167" s="132">
        <f t="shared" si="28"/>
        <v>2400</v>
      </c>
      <c r="K167" s="132">
        <f t="shared" si="29"/>
        <v>0</v>
      </c>
      <c r="L167" s="133"/>
    </row>
    <row r="168" spans="1:12">
      <c r="A168" s="125" t="str">
        <f>'Obra Civil'!A174</f>
        <v>13.5.4</v>
      </c>
      <c r="B168" s="291" t="str">
        <f>'Obra Civil'!B174</f>
        <v>TOMADAS</v>
      </c>
      <c r="C168" s="292"/>
      <c r="D168" s="293"/>
      <c r="E168" s="129"/>
      <c r="F168" s="130"/>
      <c r="G168" s="131"/>
      <c r="H168" s="132"/>
      <c r="I168" s="132"/>
      <c r="J168" s="132"/>
      <c r="K168" s="132"/>
      <c r="L168" s="133"/>
    </row>
    <row r="169" spans="1:12">
      <c r="A169" s="128" t="str">
        <f>'Obra Civil'!A175</f>
        <v>13.5.4.1</v>
      </c>
      <c r="B169" s="271" t="str">
        <f>'Obra Civil'!B175</f>
        <v>Tomada modular RJ-45 Categoria 6</v>
      </c>
      <c r="C169" s="272"/>
      <c r="D169" s="273"/>
      <c r="E169" s="129" t="str">
        <f>'Obra Civil'!C175</f>
        <v xml:space="preserve">un </v>
      </c>
      <c r="F169" s="130">
        <f>'Obra Civil'!G175</f>
        <v>19.43</v>
      </c>
      <c r="G169" s="131">
        <f>'Obra Civil'!D175</f>
        <v>24</v>
      </c>
      <c r="H169" s="132">
        <v>0</v>
      </c>
      <c r="I169" s="132">
        <v>0</v>
      </c>
      <c r="J169" s="132">
        <f>F169*G169</f>
        <v>466.32</v>
      </c>
      <c r="K169" s="132">
        <f>H169*F169</f>
        <v>0</v>
      </c>
      <c r="L169" s="133"/>
    </row>
    <row r="170" spans="1:12">
      <c r="A170" s="128" t="str">
        <f>'Obra Civil'!A176</f>
        <v>13.5.4.2</v>
      </c>
      <c r="B170" s="271" t="str">
        <f>'Obra Civil'!B176</f>
        <v>Conector de TV Tipo F (Coaxial)</v>
      </c>
      <c r="C170" s="272"/>
      <c r="D170" s="273"/>
      <c r="E170" s="129" t="str">
        <f>'Obra Civil'!C176</f>
        <v xml:space="preserve">un </v>
      </c>
      <c r="F170" s="130">
        <f>'Obra Civil'!G176</f>
        <v>16.14</v>
      </c>
      <c r="G170" s="131">
        <f>'Obra Civil'!D176</f>
        <v>4</v>
      </c>
      <c r="H170" s="132">
        <v>0</v>
      </c>
      <c r="I170" s="132">
        <v>0</v>
      </c>
      <c r="J170" s="132">
        <f>F170*G170</f>
        <v>64.56</v>
      </c>
      <c r="K170" s="132">
        <f>H170*F170</f>
        <v>0</v>
      </c>
      <c r="L170" s="133"/>
    </row>
    <row r="171" spans="1:12">
      <c r="A171" s="125" t="str">
        <f>'Obra Civil'!A177</f>
        <v>13.5.5</v>
      </c>
      <c r="B171" s="291" t="str">
        <f>'Obra Civil'!B177</f>
        <v>CAIXAS E ACESSÓRIOS</v>
      </c>
      <c r="C171" s="292"/>
      <c r="D171" s="293"/>
      <c r="E171" s="129"/>
      <c r="F171" s="130"/>
      <c r="G171" s="131"/>
      <c r="H171" s="132"/>
      <c r="I171" s="132"/>
      <c r="J171" s="132"/>
      <c r="K171" s="132"/>
      <c r="L171" s="133"/>
    </row>
    <row r="172" spans="1:12" ht="22.5" customHeight="1">
      <c r="A172" s="128" t="str">
        <f>'Obra Civil'!A178</f>
        <v>13.5.5.1</v>
      </c>
      <c r="B172" s="294" t="str">
        <f>'Obra Civil'!B178</f>
        <v>Caixa subterrânea em alvenaria, tipo R1,60x35x50cm, com tampão em ferro fundido, conforme detalhe de projeto</v>
      </c>
      <c r="C172" s="295"/>
      <c r="D172" s="296"/>
      <c r="E172" s="129" t="str">
        <f>'Obra Civil'!C178</f>
        <v xml:space="preserve">un </v>
      </c>
      <c r="F172" s="130">
        <f>'Obra Civil'!G178</f>
        <v>145.30000000000001</v>
      </c>
      <c r="G172" s="131">
        <f>'Obra Civil'!D178</f>
        <v>1</v>
      </c>
      <c r="H172" s="132">
        <v>0</v>
      </c>
      <c r="I172" s="132">
        <v>0</v>
      </c>
      <c r="J172" s="132">
        <f>F172*G172</f>
        <v>145.30000000000001</v>
      </c>
      <c r="K172" s="132">
        <f>H172*F172</f>
        <v>0</v>
      </c>
      <c r="L172" s="133"/>
    </row>
    <row r="173" spans="1:12">
      <c r="A173" s="128" t="str">
        <f>'Obra Civil'!A179</f>
        <v>13.5.5.2</v>
      </c>
      <c r="B173" s="271" t="str">
        <f>'Obra Civil'!B179</f>
        <v>Caixa de passagem em alvenaria 20x20 com tampa de ferro fundido</v>
      </c>
      <c r="C173" s="272"/>
      <c r="D173" s="273"/>
      <c r="E173" s="129" t="str">
        <f>'Obra Civil'!C179</f>
        <v xml:space="preserve">un </v>
      </c>
      <c r="F173" s="130">
        <f>'Obra Civil'!G179</f>
        <v>34.869999999999997</v>
      </c>
      <c r="G173" s="131">
        <f>'Obra Civil'!D179</f>
        <v>2</v>
      </c>
      <c r="H173" s="132">
        <v>0</v>
      </c>
      <c r="I173" s="132">
        <v>0</v>
      </c>
      <c r="J173" s="132">
        <f>F173*G173</f>
        <v>69.739999999999995</v>
      </c>
      <c r="K173" s="132">
        <f>H173*F173</f>
        <v>0</v>
      </c>
      <c r="L173" s="133"/>
    </row>
    <row r="174" spans="1:12">
      <c r="A174" s="128" t="str">
        <f>'Obra Civil'!A180</f>
        <v>13.5.5.3</v>
      </c>
      <c r="B174" s="271" t="str">
        <f>'Obra Civil'!B180</f>
        <v>Caixa de passagem de piso 15x15 com tampa metálica aparafusada</v>
      </c>
      <c r="C174" s="272"/>
      <c r="D174" s="273"/>
      <c r="E174" s="129" t="str">
        <f>'Obra Civil'!C180</f>
        <v xml:space="preserve">un </v>
      </c>
      <c r="F174" s="130">
        <f>'Obra Civil'!G180</f>
        <v>10.01</v>
      </c>
      <c r="G174" s="131">
        <f>'Obra Civil'!D180</f>
        <v>12</v>
      </c>
      <c r="H174" s="132">
        <v>0</v>
      </c>
      <c r="I174" s="132">
        <v>0</v>
      </c>
      <c r="J174" s="132">
        <f>F174*G174</f>
        <v>120.12</v>
      </c>
      <c r="K174" s="132">
        <f>H174*F174</f>
        <v>0</v>
      </c>
      <c r="L174" s="133"/>
    </row>
    <row r="175" spans="1:12">
      <c r="A175" s="128" t="str">
        <f>'Obra Civil'!A181</f>
        <v>13.5.5.4</v>
      </c>
      <c r="B175" s="271" t="str">
        <f>'Obra Civil'!B181</f>
        <v>Derivação "T" de 59 mm conforme detalhe de projeto</v>
      </c>
      <c r="C175" s="272"/>
      <c r="D175" s="273"/>
      <c r="E175" s="129" t="str">
        <f>'Obra Civil'!C181</f>
        <v>un</v>
      </c>
      <c r="F175" s="130">
        <f>'Obra Civil'!G181</f>
        <v>18.149999999999999</v>
      </c>
      <c r="G175" s="131">
        <f>'Obra Civil'!D181</f>
        <v>8</v>
      </c>
      <c r="H175" s="132">
        <v>0</v>
      </c>
      <c r="I175" s="132">
        <v>0</v>
      </c>
      <c r="J175" s="132">
        <f>F175*G175</f>
        <v>145.19999999999999</v>
      </c>
      <c r="K175" s="132">
        <f>H175*F175</f>
        <v>0</v>
      </c>
      <c r="L175" s="133"/>
    </row>
    <row r="176" spans="1:12">
      <c r="A176" s="128" t="str">
        <f>'Obra Civil'!A182</f>
        <v>13.5.5.5</v>
      </c>
      <c r="B176" s="271" t="str">
        <f>'Obra Civil'!B182</f>
        <v>Derivação "L" de 59 mm conforme detalhe de projeto</v>
      </c>
      <c r="C176" s="272"/>
      <c r="D176" s="273"/>
      <c r="E176" s="129" t="str">
        <f>'Obra Civil'!C182</f>
        <v>un</v>
      </c>
      <c r="F176" s="130">
        <f>'Obra Civil'!G182</f>
        <v>16.34</v>
      </c>
      <c r="G176" s="131">
        <f>'Obra Civil'!D182</f>
        <v>3</v>
      </c>
      <c r="H176" s="132">
        <v>0</v>
      </c>
      <c r="I176" s="132">
        <v>0</v>
      </c>
      <c r="J176" s="132">
        <f>F176*G176</f>
        <v>49.019999999999996</v>
      </c>
      <c r="K176" s="132">
        <f>H176*F176</f>
        <v>0</v>
      </c>
      <c r="L176" s="133"/>
    </row>
    <row r="177" spans="1:12">
      <c r="A177" s="128" t="str">
        <f>'Obra Civil'!A183</f>
        <v>13.5.6</v>
      </c>
      <c r="B177" s="271" t="str">
        <f>'Obra Civil'!B183</f>
        <v>ELETRODUTOS E ACESSÓRIOS</v>
      </c>
      <c r="C177" s="272"/>
      <c r="D177" s="273"/>
      <c r="E177" s="129"/>
      <c r="F177" s="130"/>
      <c r="G177" s="131"/>
      <c r="H177" s="132"/>
      <c r="I177" s="132"/>
      <c r="J177" s="132"/>
      <c r="K177" s="132"/>
      <c r="L177" s="133"/>
    </row>
    <row r="178" spans="1:12">
      <c r="A178" s="128" t="str">
        <f>'Obra Civil'!A184</f>
        <v>13.5.6.1</v>
      </c>
      <c r="B178" s="271" t="str">
        <f>'Obra Civil'!B184</f>
        <v>Eletroduto  Ø100mm, inclusive curvas</v>
      </c>
      <c r="C178" s="272"/>
      <c r="D178" s="273"/>
      <c r="E178" s="129" t="str">
        <f>'Obra Civil'!C184</f>
        <v>m</v>
      </c>
      <c r="F178" s="130">
        <f>'Obra Civil'!G184</f>
        <v>26.32</v>
      </c>
      <c r="G178" s="131">
        <f>'Obra Civil'!D184</f>
        <v>22</v>
      </c>
      <c r="H178" s="132">
        <v>0</v>
      </c>
      <c r="I178" s="132">
        <v>0</v>
      </c>
      <c r="J178" s="132">
        <f>F178*G178</f>
        <v>579.04</v>
      </c>
      <c r="K178" s="132">
        <f>H178*F178</f>
        <v>0</v>
      </c>
      <c r="L178" s="133"/>
    </row>
    <row r="179" spans="1:12">
      <c r="A179" s="128" t="str">
        <f>'Obra Civil'!A185</f>
        <v>13.5.6.2</v>
      </c>
      <c r="B179" s="271" t="str">
        <f>'Obra Civil'!B185</f>
        <v>Eletroduto  Ø59mm, inclusive curvas</v>
      </c>
      <c r="C179" s="272"/>
      <c r="D179" s="273"/>
      <c r="E179" s="129" t="str">
        <f>'Obra Civil'!C185</f>
        <v>m</v>
      </c>
      <c r="F179" s="130">
        <f>'Obra Civil'!G185</f>
        <v>14.31</v>
      </c>
      <c r="G179" s="131">
        <f>'Obra Civil'!D185</f>
        <v>61</v>
      </c>
      <c r="H179" s="132">
        <v>0</v>
      </c>
      <c r="I179" s="132">
        <v>0</v>
      </c>
      <c r="J179" s="132">
        <f>F179*G179</f>
        <v>872.91000000000008</v>
      </c>
      <c r="K179" s="132">
        <f>H179*F179</f>
        <v>0</v>
      </c>
      <c r="L179" s="133"/>
    </row>
    <row r="180" spans="1:12">
      <c r="A180" s="143" t="str">
        <f>'Obra Civil'!A187</f>
        <v>14.0</v>
      </c>
      <c r="B180" s="268" t="str">
        <f>'Obra Civil'!B187</f>
        <v xml:space="preserve">INSTALAÇÃO HIDRÁULICA </v>
      </c>
      <c r="C180" s="269"/>
      <c r="D180" s="270"/>
      <c r="E180" s="146"/>
      <c r="F180" s="147"/>
      <c r="G180" s="148"/>
      <c r="H180" s="149"/>
      <c r="I180" s="149"/>
      <c r="J180" s="149"/>
      <c r="K180" s="149"/>
      <c r="L180" s="150"/>
    </row>
    <row r="181" spans="1:12">
      <c r="A181" s="128" t="str">
        <f>'Obra Civil'!A188</f>
        <v>14.1</v>
      </c>
      <c r="B181" s="271" t="str">
        <f>'Obra Civil'!B188</f>
        <v>TUBULAÇÕES E CONEXÕES DE PVC RÍGIDO</v>
      </c>
      <c r="C181" s="272"/>
      <c r="D181" s="273"/>
      <c r="E181" s="129"/>
      <c r="F181" s="130"/>
      <c r="G181" s="131"/>
      <c r="H181" s="132"/>
      <c r="I181" s="132"/>
      <c r="J181" s="132"/>
      <c r="K181" s="132"/>
      <c r="L181" s="133"/>
    </row>
    <row r="182" spans="1:12">
      <c r="A182" s="128" t="str">
        <f>'Obra Civil'!A189</f>
        <v>14.1.1</v>
      </c>
      <c r="B182" s="271" t="str">
        <f>'Obra Civil'!B189</f>
        <v>Chuveiro eletrico sendo chuveiro de plastico - 110 e 220 V</v>
      </c>
      <c r="C182" s="272"/>
      <c r="D182" s="273"/>
      <c r="E182" s="129" t="str">
        <f>'Obra Civil'!C189</f>
        <v>un</v>
      </c>
      <c r="F182" s="130">
        <f>'Obra Civil'!G189</f>
        <v>35.11</v>
      </c>
      <c r="G182" s="131">
        <f>'Obra Civil'!D189</f>
        <v>12</v>
      </c>
      <c r="H182" s="132">
        <v>0</v>
      </c>
      <c r="I182" s="132">
        <v>0</v>
      </c>
      <c r="J182" s="132">
        <f t="shared" ref="J182:J202" si="30">F182*G182</f>
        <v>421.32</v>
      </c>
      <c r="K182" s="132">
        <f t="shared" ref="K182:K202" si="31">H182*F182</f>
        <v>0</v>
      </c>
      <c r="L182" s="133"/>
    </row>
    <row r="183" spans="1:12">
      <c r="A183" s="128" t="str">
        <f>'Obra Civil'!A190</f>
        <v>14.1.2</v>
      </c>
      <c r="B183" s="271" t="str">
        <f>'Obra Civil'!B190</f>
        <v>Registro de gaveta bruto, diâmetro 1"</v>
      </c>
      <c r="C183" s="272"/>
      <c r="D183" s="273"/>
      <c r="E183" s="129" t="str">
        <f>'Obra Civil'!C190</f>
        <v>un</v>
      </c>
      <c r="F183" s="130">
        <f>'Obra Civil'!G190</f>
        <v>34.11</v>
      </c>
      <c r="G183" s="131">
        <f>'Obra Civil'!D190</f>
        <v>2</v>
      </c>
      <c r="H183" s="132">
        <v>0</v>
      </c>
      <c r="I183" s="132">
        <v>0</v>
      </c>
      <c r="J183" s="132">
        <f t="shared" si="30"/>
        <v>68.22</v>
      </c>
      <c r="K183" s="132">
        <f t="shared" si="31"/>
        <v>0</v>
      </c>
      <c r="L183" s="133"/>
    </row>
    <row r="184" spans="1:12">
      <c r="A184" s="128" t="str">
        <f>'Obra Civil'!A191</f>
        <v>14.1.3</v>
      </c>
      <c r="B184" s="271" t="str">
        <f>'Obra Civil'!B191</f>
        <v>Registro de gaveta bruto, diâmetro 1.1/4"</v>
      </c>
      <c r="C184" s="272"/>
      <c r="D184" s="273"/>
      <c r="E184" s="129" t="str">
        <f>'Obra Civil'!C191</f>
        <v>un</v>
      </c>
      <c r="F184" s="130">
        <f>'Obra Civil'!G191</f>
        <v>45.18</v>
      </c>
      <c r="G184" s="131">
        <f>'Obra Civil'!D191</f>
        <v>1</v>
      </c>
      <c r="H184" s="132">
        <v>0</v>
      </c>
      <c r="I184" s="132">
        <v>0</v>
      </c>
      <c r="J184" s="132">
        <f t="shared" si="30"/>
        <v>45.18</v>
      </c>
      <c r="K184" s="132">
        <f t="shared" si="31"/>
        <v>0</v>
      </c>
      <c r="L184" s="133"/>
    </row>
    <row r="185" spans="1:12">
      <c r="A185" s="128" t="str">
        <f>'Obra Civil'!A192</f>
        <v>14.1.4</v>
      </c>
      <c r="B185" s="271" t="str">
        <f>'Obra Civil'!B192</f>
        <v>Registro de gaveta bruto, diâmetro 1.1/2"</v>
      </c>
      <c r="C185" s="272"/>
      <c r="D185" s="273"/>
      <c r="E185" s="129" t="str">
        <f>'Obra Civil'!C192</f>
        <v>un</v>
      </c>
      <c r="F185" s="130">
        <f>'Obra Civil'!G192</f>
        <v>51.09</v>
      </c>
      <c r="G185" s="131">
        <f>'Obra Civil'!D192</f>
        <v>4</v>
      </c>
      <c r="H185" s="132">
        <v>0</v>
      </c>
      <c r="I185" s="132">
        <v>0</v>
      </c>
      <c r="J185" s="132">
        <f t="shared" si="30"/>
        <v>204.36</v>
      </c>
      <c r="K185" s="132">
        <f t="shared" si="31"/>
        <v>0</v>
      </c>
      <c r="L185" s="133"/>
    </row>
    <row r="186" spans="1:12">
      <c r="A186" s="128" t="str">
        <f>'Obra Civil'!A193</f>
        <v>14.1.5</v>
      </c>
      <c r="B186" s="271" t="str">
        <f>'Obra Civil'!B193</f>
        <v>Registro de gaveta bruto, diâmetro 2.1/2"</v>
      </c>
      <c r="C186" s="272"/>
      <c r="D186" s="273"/>
      <c r="E186" s="129" t="str">
        <f>'Obra Civil'!C193</f>
        <v>un</v>
      </c>
      <c r="F186" s="130">
        <f>'Obra Civil'!G193</f>
        <v>165.23</v>
      </c>
      <c r="G186" s="131">
        <f>'Obra Civil'!D193</f>
        <v>1</v>
      </c>
      <c r="H186" s="132">
        <v>0</v>
      </c>
      <c r="I186" s="132">
        <v>0</v>
      </c>
      <c r="J186" s="132">
        <f t="shared" si="30"/>
        <v>165.23</v>
      </c>
      <c r="K186" s="132">
        <f t="shared" si="31"/>
        <v>0</v>
      </c>
      <c r="L186" s="133"/>
    </row>
    <row r="187" spans="1:12">
      <c r="A187" s="128" t="str">
        <f>'Obra Civil'!A194</f>
        <v>14.1.6</v>
      </c>
      <c r="B187" s="271" t="str">
        <f>'Obra Civil'!B194</f>
        <v>Registro de gaveta com canopla, diâmetro 1.1/2"</v>
      </c>
      <c r="C187" s="272"/>
      <c r="D187" s="273"/>
      <c r="E187" s="129" t="str">
        <f>'Obra Civil'!C194</f>
        <v>un</v>
      </c>
      <c r="F187" s="130">
        <f>'Obra Civil'!G194</f>
        <v>109.99</v>
      </c>
      <c r="G187" s="131">
        <f>'Obra Civil'!D194</f>
        <v>8</v>
      </c>
      <c r="H187" s="132">
        <v>0</v>
      </c>
      <c r="I187" s="132">
        <v>0</v>
      </c>
      <c r="J187" s="132">
        <f t="shared" si="30"/>
        <v>879.92</v>
      </c>
      <c r="K187" s="132">
        <f t="shared" si="31"/>
        <v>0</v>
      </c>
      <c r="L187" s="133"/>
    </row>
    <row r="188" spans="1:12">
      <c r="A188" s="128" t="str">
        <f>'Obra Civil'!A195</f>
        <v>14.1.7</v>
      </c>
      <c r="B188" s="271" t="str">
        <f>'Obra Civil'!B195</f>
        <v>Registro de gaveta com canopla, diâmetro 3/4"</v>
      </c>
      <c r="C188" s="272"/>
      <c r="D188" s="273"/>
      <c r="E188" s="129" t="str">
        <f>'Obra Civil'!C195</f>
        <v>un</v>
      </c>
      <c r="F188" s="130">
        <f>'Obra Civil'!G195</f>
        <v>49.81</v>
      </c>
      <c r="G188" s="131">
        <f>'Obra Civil'!D195</f>
        <v>23</v>
      </c>
      <c r="H188" s="132">
        <v>0</v>
      </c>
      <c r="I188" s="132">
        <v>0</v>
      </c>
      <c r="J188" s="132">
        <f t="shared" si="30"/>
        <v>1145.6300000000001</v>
      </c>
      <c r="K188" s="132">
        <f t="shared" si="31"/>
        <v>0</v>
      </c>
      <c r="L188" s="133"/>
    </row>
    <row r="189" spans="1:12">
      <c r="A189" s="128" t="str">
        <f>'Obra Civil'!A196</f>
        <v>14.1.8</v>
      </c>
      <c r="B189" s="271" t="str">
        <f>'Obra Civil'!B196</f>
        <v>Registro de pressão com canopla p/ chuveiro, diâmetro 3/4"</v>
      </c>
      <c r="C189" s="272"/>
      <c r="D189" s="273"/>
      <c r="E189" s="129" t="str">
        <f>'Obra Civil'!C196</f>
        <v>un</v>
      </c>
      <c r="F189" s="130">
        <f>'Obra Civil'!G196</f>
        <v>65.38</v>
      </c>
      <c r="G189" s="131">
        <f>'Obra Civil'!D196</f>
        <v>12</v>
      </c>
      <c r="H189" s="132">
        <v>0</v>
      </c>
      <c r="I189" s="132">
        <v>0</v>
      </c>
      <c r="J189" s="132">
        <f t="shared" si="30"/>
        <v>784.56</v>
      </c>
      <c r="K189" s="132">
        <f t="shared" si="31"/>
        <v>0</v>
      </c>
      <c r="L189" s="133"/>
    </row>
    <row r="190" spans="1:12">
      <c r="A190" s="128" t="str">
        <f>'Obra Civil'!A197</f>
        <v>14.1.9</v>
      </c>
      <c r="B190" s="271" t="str">
        <f>'Obra Civil'!B197</f>
        <v>Tubo PVC soldável diâmetro 25 mm, inclusive conexões</v>
      </c>
      <c r="C190" s="272"/>
      <c r="D190" s="273"/>
      <c r="E190" s="129" t="str">
        <f>'Obra Civil'!C197</f>
        <v>m</v>
      </c>
      <c r="F190" s="130">
        <f>'Obra Civil'!G197</f>
        <v>2.44</v>
      </c>
      <c r="G190" s="131">
        <f>'Obra Civil'!D197</f>
        <v>179</v>
      </c>
      <c r="H190" s="132">
        <v>0</v>
      </c>
      <c r="I190" s="132">
        <v>0</v>
      </c>
      <c r="J190" s="132">
        <f t="shared" si="30"/>
        <v>436.76</v>
      </c>
      <c r="K190" s="132">
        <f t="shared" si="31"/>
        <v>0</v>
      </c>
      <c r="L190" s="133"/>
    </row>
    <row r="191" spans="1:12">
      <c r="A191" s="128" t="str">
        <f>'Obra Civil'!A198</f>
        <v>14.1.10</v>
      </c>
      <c r="B191" s="271" t="str">
        <f>'Obra Civil'!B198</f>
        <v>Tubo PVC soldável classe 15, diâmetro 50 mm, inclusive conexões</v>
      </c>
      <c r="C191" s="272"/>
      <c r="D191" s="273"/>
      <c r="E191" s="129" t="str">
        <f>'Obra Civil'!C198</f>
        <v>m</v>
      </c>
      <c r="F191" s="130">
        <f>'Obra Civil'!G198</f>
        <v>8.16</v>
      </c>
      <c r="G191" s="131">
        <f>'Obra Civil'!D198</f>
        <v>128.30000000000001</v>
      </c>
      <c r="H191" s="132">
        <v>0</v>
      </c>
      <c r="I191" s="132">
        <v>0</v>
      </c>
      <c r="J191" s="132">
        <f t="shared" si="30"/>
        <v>1046.9280000000001</v>
      </c>
      <c r="K191" s="132">
        <f t="shared" si="31"/>
        <v>0</v>
      </c>
      <c r="L191" s="133"/>
    </row>
    <row r="192" spans="1:12">
      <c r="A192" s="128" t="str">
        <f>'Obra Civil'!A199</f>
        <v>14.1.11</v>
      </c>
      <c r="B192" s="271" t="str">
        <f>'Obra Civil'!B199</f>
        <v>Tubo PVC soldável classe 15, diâmetro 75mm, inclusive conexões</v>
      </c>
      <c r="C192" s="272"/>
      <c r="D192" s="273"/>
      <c r="E192" s="129" t="str">
        <f>'Obra Civil'!C199</f>
        <v>m</v>
      </c>
      <c r="F192" s="130">
        <f>'Obra Civil'!G199</f>
        <v>23.27</v>
      </c>
      <c r="G192" s="131">
        <f>'Obra Civil'!D199</f>
        <v>60</v>
      </c>
      <c r="H192" s="132">
        <v>0</v>
      </c>
      <c r="I192" s="132">
        <v>0</v>
      </c>
      <c r="J192" s="132">
        <f t="shared" si="30"/>
        <v>1396.2</v>
      </c>
      <c r="K192" s="132">
        <f t="shared" si="31"/>
        <v>0</v>
      </c>
      <c r="L192" s="133"/>
    </row>
    <row r="193" spans="1:12">
      <c r="A193" s="128" t="str">
        <f>'Obra Civil'!A200</f>
        <v>14.1.12</v>
      </c>
      <c r="B193" s="271" t="str">
        <f>'Obra Civil'!B200</f>
        <v>Válvula de descarga p/ vaso sanitário de 1.1/2"</v>
      </c>
      <c r="C193" s="272"/>
      <c r="D193" s="273"/>
      <c r="E193" s="129" t="str">
        <f>'Obra Civil'!C200</f>
        <v>un</v>
      </c>
      <c r="F193" s="130">
        <f>'Obra Civil'!G200</f>
        <v>91.97</v>
      </c>
      <c r="G193" s="131">
        <f>'Obra Civil'!D200</f>
        <v>15</v>
      </c>
      <c r="H193" s="132">
        <v>0</v>
      </c>
      <c r="I193" s="132">
        <v>0</v>
      </c>
      <c r="J193" s="132">
        <f t="shared" si="30"/>
        <v>1379.55</v>
      </c>
      <c r="K193" s="132">
        <f t="shared" si="31"/>
        <v>0</v>
      </c>
      <c r="L193" s="133"/>
    </row>
    <row r="194" spans="1:12">
      <c r="A194" s="128" t="str">
        <f>'Obra Civil'!A201</f>
        <v>14.1.13</v>
      </c>
      <c r="B194" s="271" t="str">
        <f>'Obra Civil'!B201</f>
        <v>Válvula de pé com crivo, 1.1/2"</v>
      </c>
      <c r="C194" s="272"/>
      <c r="D194" s="273"/>
      <c r="E194" s="129" t="str">
        <f>'Obra Civil'!C201</f>
        <v>un</v>
      </c>
      <c r="F194" s="130">
        <f>'Obra Civil'!G201</f>
        <v>78.349999999999994</v>
      </c>
      <c r="G194" s="131">
        <f>'Obra Civil'!D201</f>
        <v>1</v>
      </c>
      <c r="H194" s="132">
        <v>0</v>
      </c>
      <c r="I194" s="132">
        <v>0</v>
      </c>
      <c r="J194" s="132">
        <f t="shared" si="30"/>
        <v>78.349999999999994</v>
      </c>
      <c r="K194" s="132">
        <f t="shared" si="31"/>
        <v>0</v>
      </c>
      <c r="L194" s="133"/>
    </row>
    <row r="195" spans="1:12">
      <c r="A195" s="128" t="str">
        <f>'Obra Civil'!A202</f>
        <v>14.1.14</v>
      </c>
      <c r="B195" s="271" t="str">
        <f>'Obra Civil'!B202</f>
        <v>Caixa d'água pré-fabricada capacidade 10.000 litros</v>
      </c>
      <c r="C195" s="272"/>
      <c r="D195" s="273"/>
      <c r="E195" s="129" t="str">
        <f>'Obra Civil'!C202</f>
        <v>un</v>
      </c>
      <c r="F195" s="130">
        <f>'Obra Civil'!G202</f>
        <v>1674.25</v>
      </c>
      <c r="G195" s="131">
        <f>'Obra Civil'!D202</f>
        <v>1</v>
      </c>
      <c r="H195" s="132">
        <v>0</v>
      </c>
      <c r="I195" s="132">
        <v>0</v>
      </c>
      <c r="J195" s="132">
        <f t="shared" si="30"/>
        <v>1674.25</v>
      </c>
      <c r="K195" s="132">
        <f t="shared" si="31"/>
        <v>0</v>
      </c>
      <c r="L195" s="133"/>
    </row>
    <row r="196" spans="1:12">
      <c r="A196" s="128" t="str">
        <f>'Obra Civil'!A203</f>
        <v>14.1.15</v>
      </c>
      <c r="B196" s="271" t="str">
        <f>'Obra Civil'!B203</f>
        <v>Torneira de bóia, diâmetro 25mm</v>
      </c>
      <c r="C196" s="272"/>
      <c r="D196" s="273"/>
      <c r="E196" s="129" t="str">
        <f>'Obra Civil'!C203</f>
        <v>un</v>
      </c>
      <c r="F196" s="130">
        <f>'Obra Civil'!G203</f>
        <v>19.350000000000001</v>
      </c>
      <c r="G196" s="131">
        <f>'Obra Civil'!D203</f>
        <v>1</v>
      </c>
      <c r="H196" s="132">
        <v>0</v>
      </c>
      <c r="I196" s="132">
        <v>0</v>
      </c>
      <c r="J196" s="132">
        <f t="shared" si="30"/>
        <v>19.350000000000001</v>
      </c>
      <c r="K196" s="132">
        <f t="shared" si="31"/>
        <v>0</v>
      </c>
      <c r="L196" s="133"/>
    </row>
    <row r="197" spans="1:12">
      <c r="A197" s="128" t="str">
        <f>'Obra Civil'!A204</f>
        <v>14.1.16</v>
      </c>
      <c r="B197" s="271" t="str">
        <f>'Obra Civil'!B204</f>
        <v>Tubo de descarga VDE, série normal, diâmetro 38 mm</v>
      </c>
      <c r="C197" s="272"/>
      <c r="D197" s="273"/>
      <c r="E197" s="129" t="str">
        <f>'Obra Civil'!C204</f>
        <v>m</v>
      </c>
      <c r="F197" s="130">
        <f>'Obra Civil'!G204</f>
        <v>4.55</v>
      </c>
      <c r="G197" s="131">
        <f>'Obra Civil'!D204</f>
        <v>24</v>
      </c>
      <c r="H197" s="132">
        <v>0</v>
      </c>
      <c r="I197" s="132">
        <v>0</v>
      </c>
      <c r="J197" s="132">
        <f t="shared" si="30"/>
        <v>109.19999999999999</v>
      </c>
      <c r="K197" s="132">
        <f t="shared" si="31"/>
        <v>0</v>
      </c>
      <c r="L197" s="133"/>
    </row>
    <row r="198" spans="1:12">
      <c r="A198" s="128" t="str">
        <f>'Obra Civil'!A205</f>
        <v>14.1.17</v>
      </c>
      <c r="B198" s="271" t="str">
        <f>'Obra Civil'!B205</f>
        <v>Válvula de retenção com portinhola de bronze, 1"</v>
      </c>
      <c r="C198" s="272"/>
      <c r="D198" s="273"/>
      <c r="E198" s="129" t="str">
        <f>'Obra Civil'!C205</f>
        <v>un</v>
      </c>
      <c r="F198" s="130">
        <f>'Obra Civil'!G205</f>
        <v>47.45</v>
      </c>
      <c r="G198" s="131">
        <f>'Obra Civil'!D205</f>
        <v>1</v>
      </c>
      <c r="H198" s="132">
        <v>0</v>
      </c>
      <c r="I198" s="132">
        <v>0</v>
      </c>
      <c r="J198" s="132">
        <f t="shared" si="30"/>
        <v>47.45</v>
      </c>
      <c r="K198" s="132">
        <f t="shared" si="31"/>
        <v>0</v>
      </c>
      <c r="L198" s="133"/>
    </row>
    <row r="199" spans="1:12">
      <c r="A199" s="128" t="str">
        <f>'Obra Civil'!A206</f>
        <v>14.1.18</v>
      </c>
      <c r="B199" s="271" t="str">
        <f>'Obra Civil'!B206</f>
        <v>Caixa em alvenaria 30x30 cm - CRG e CTD</v>
      </c>
      <c r="C199" s="272"/>
      <c r="D199" s="273"/>
      <c r="E199" s="129" t="str">
        <f>'Obra Civil'!C206</f>
        <v>un</v>
      </c>
      <c r="F199" s="130">
        <f>'Obra Civil'!G206</f>
        <v>68.959999999999994</v>
      </c>
      <c r="G199" s="131">
        <f>'Obra Civil'!D206</f>
        <v>2</v>
      </c>
      <c r="H199" s="132">
        <v>0</v>
      </c>
      <c r="I199" s="132">
        <v>0</v>
      </c>
      <c r="J199" s="132">
        <f t="shared" si="30"/>
        <v>137.91999999999999</v>
      </c>
      <c r="K199" s="132">
        <f t="shared" si="31"/>
        <v>0</v>
      </c>
      <c r="L199" s="133"/>
    </row>
    <row r="200" spans="1:12">
      <c r="A200" s="128" t="str">
        <f>'Obra Civil'!A207</f>
        <v>14.1.19</v>
      </c>
      <c r="B200" s="271" t="str">
        <f>'Obra Civil'!B207</f>
        <v>Caixa em alvenaria 100x160 cm para bombas</v>
      </c>
      <c r="C200" s="272"/>
      <c r="D200" s="273"/>
      <c r="E200" s="129" t="str">
        <f>'Obra Civil'!C207</f>
        <v>un</v>
      </c>
      <c r="F200" s="130">
        <f>'Obra Civil'!G207</f>
        <v>235.89</v>
      </c>
      <c r="G200" s="131">
        <f>'Obra Civil'!D207</f>
        <v>1</v>
      </c>
      <c r="H200" s="132">
        <v>0</v>
      </c>
      <c r="I200" s="132">
        <v>0</v>
      </c>
      <c r="J200" s="132">
        <f t="shared" si="30"/>
        <v>235.89</v>
      </c>
      <c r="K200" s="132">
        <f t="shared" si="31"/>
        <v>0</v>
      </c>
      <c r="L200" s="133"/>
    </row>
    <row r="201" spans="1:12">
      <c r="A201" s="128" t="str">
        <f>'Obra Civil'!A208</f>
        <v>14.1.20</v>
      </c>
      <c r="B201" s="271" t="str">
        <f>'Obra Civil'!B208</f>
        <v>Tampa de ferro fundido 30x30 cm - tipo leve</v>
      </c>
      <c r="C201" s="272"/>
      <c r="D201" s="273"/>
      <c r="E201" s="129" t="str">
        <f>'Obra Civil'!C208</f>
        <v>un</v>
      </c>
      <c r="F201" s="130">
        <f>'Obra Civil'!G208</f>
        <v>80.64</v>
      </c>
      <c r="G201" s="131">
        <f>'Obra Civil'!D208</f>
        <v>9</v>
      </c>
      <c r="H201" s="132">
        <v>0</v>
      </c>
      <c r="I201" s="132">
        <v>0</v>
      </c>
      <c r="J201" s="132">
        <f t="shared" si="30"/>
        <v>725.76</v>
      </c>
      <c r="K201" s="132">
        <f t="shared" si="31"/>
        <v>0</v>
      </c>
      <c r="L201" s="133"/>
    </row>
    <row r="202" spans="1:12">
      <c r="A202" s="128" t="str">
        <f>'Obra Civil'!A209</f>
        <v>14.1.21</v>
      </c>
      <c r="B202" s="271" t="str">
        <f>'Obra Civil'!B209</f>
        <v>Tampa de ferro fundido 60x60 cm - tipo leve</v>
      </c>
      <c r="C202" s="272"/>
      <c r="D202" s="273"/>
      <c r="E202" s="129" t="str">
        <f>'Obra Civil'!C209</f>
        <v>un</v>
      </c>
      <c r="F202" s="130">
        <f>'Obra Civil'!G209</f>
        <v>189.23</v>
      </c>
      <c r="G202" s="131">
        <f>'Obra Civil'!D209</f>
        <v>2</v>
      </c>
      <c r="H202" s="132">
        <v>0</v>
      </c>
      <c r="I202" s="132">
        <v>0</v>
      </c>
      <c r="J202" s="132">
        <f t="shared" si="30"/>
        <v>378.46</v>
      </c>
      <c r="K202" s="132">
        <f t="shared" si="31"/>
        <v>0</v>
      </c>
      <c r="L202" s="133"/>
    </row>
    <row r="203" spans="1:12">
      <c r="A203" s="128" t="str">
        <f>'Obra Civil'!A210</f>
        <v>14.2</v>
      </c>
      <c r="B203" s="271" t="str">
        <f>'Obra Civil'!B210</f>
        <v>TUBULAÇÕES E CONEXÕES DE FERRO  GALVANIZADO</v>
      </c>
      <c r="C203" s="272"/>
      <c r="D203" s="273"/>
      <c r="E203" s="129"/>
      <c r="F203" s="130"/>
      <c r="G203" s="131"/>
      <c r="H203" s="132"/>
      <c r="I203" s="132"/>
      <c r="J203" s="132"/>
      <c r="K203" s="132"/>
      <c r="L203" s="133"/>
    </row>
    <row r="204" spans="1:12">
      <c r="A204" s="128" t="str">
        <f>'Obra Civil'!A211</f>
        <v>14.2.1</v>
      </c>
      <c r="B204" s="271" t="str">
        <f>'Obra Civil'!B211</f>
        <v>Tubo FG roscável, diâmetro 1.1/2" (50 mm), inclusive conexões</v>
      </c>
      <c r="C204" s="272"/>
      <c r="D204" s="273"/>
      <c r="E204" s="129" t="str">
        <f>'Obra Civil'!C211</f>
        <v>m</v>
      </c>
      <c r="F204" s="130">
        <f>'Obra Civil'!G211</f>
        <v>33.67</v>
      </c>
      <c r="G204" s="131">
        <f>'Obra Civil'!D211</f>
        <v>12</v>
      </c>
      <c r="H204" s="132">
        <v>0</v>
      </c>
      <c r="I204" s="132">
        <v>0</v>
      </c>
      <c r="J204" s="132">
        <f>F204*G204</f>
        <v>404.04</v>
      </c>
      <c r="K204" s="132">
        <f>H204*F204</f>
        <v>0</v>
      </c>
      <c r="L204" s="133"/>
    </row>
    <row r="205" spans="1:12">
      <c r="A205" s="128" t="str">
        <f>'Obra Civil'!A212</f>
        <v>14.2.2</v>
      </c>
      <c r="B205" s="271" t="str">
        <f>'Obra Civil'!B212</f>
        <v>Tubo FG roscável, diâmetro 1.1/4" (32 mm), inclusive conexões</v>
      </c>
      <c r="C205" s="272"/>
      <c r="D205" s="273"/>
      <c r="E205" s="129" t="str">
        <f>'Obra Civil'!C212</f>
        <v>m</v>
      </c>
      <c r="F205" s="130">
        <f>'Obra Civil'!G212</f>
        <v>30.47</v>
      </c>
      <c r="G205" s="131">
        <f>'Obra Civil'!D212</f>
        <v>18</v>
      </c>
      <c r="H205" s="132">
        <v>0</v>
      </c>
      <c r="I205" s="132">
        <v>0</v>
      </c>
      <c r="J205" s="132">
        <f>F205*G205</f>
        <v>548.46</v>
      </c>
      <c r="K205" s="132">
        <f>H205*F205</f>
        <v>0</v>
      </c>
      <c r="L205" s="133"/>
    </row>
    <row r="206" spans="1:12">
      <c r="A206" s="128" t="str">
        <f>'Obra Civil'!A213</f>
        <v>14.2.3</v>
      </c>
      <c r="B206" s="271" t="str">
        <f>'Obra Civil'!B213</f>
        <v xml:space="preserve">Bucha de redução, FG roscável, diâmetro 1"x3/4" </v>
      </c>
      <c r="C206" s="272"/>
      <c r="D206" s="273"/>
      <c r="E206" s="129" t="str">
        <f>'Obra Civil'!C213</f>
        <v>un</v>
      </c>
      <c r="F206" s="130">
        <f>'Obra Civil'!G213</f>
        <v>3.98</v>
      </c>
      <c r="G206" s="131">
        <f>'Obra Civil'!D213</f>
        <v>2</v>
      </c>
      <c r="H206" s="132">
        <v>0</v>
      </c>
      <c r="I206" s="132">
        <v>0</v>
      </c>
      <c r="J206" s="132">
        <f>F206*G206</f>
        <v>7.96</v>
      </c>
      <c r="K206" s="132">
        <f>H206*F206</f>
        <v>0</v>
      </c>
      <c r="L206" s="133"/>
    </row>
    <row r="207" spans="1:12">
      <c r="A207" s="125" t="str">
        <f>'Obra Civil'!A214</f>
        <v>14.3</v>
      </c>
      <c r="B207" s="291" t="str">
        <f>'Obra Civil'!B214</f>
        <v>DRENAGEM DE ÁGUAS PLUVIAIS</v>
      </c>
      <c r="C207" s="292"/>
      <c r="D207" s="293"/>
      <c r="E207" s="129"/>
      <c r="F207" s="130"/>
      <c r="G207" s="131"/>
      <c r="H207" s="132"/>
      <c r="I207" s="132"/>
      <c r="J207" s="132"/>
      <c r="K207" s="132"/>
      <c r="L207" s="133"/>
    </row>
    <row r="208" spans="1:12">
      <c r="A208" s="128" t="str">
        <f>'Obra Civil'!A215</f>
        <v>14.3.1</v>
      </c>
      <c r="B208" s="271" t="str">
        <f>'Obra Civil'!B215</f>
        <v>TUBULAÇÕES E CONEXÕES DE PVC</v>
      </c>
      <c r="C208" s="272"/>
      <c r="D208" s="273"/>
      <c r="E208" s="129"/>
      <c r="F208" s="130"/>
      <c r="G208" s="131"/>
      <c r="H208" s="132"/>
      <c r="I208" s="132"/>
      <c r="J208" s="132"/>
      <c r="K208" s="132"/>
      <c r="L208" s="133"/>
    </row>
    <row r="209" spans="1:12" ht="12" customHeight="1">
      <c r="A209" s="128" t="str">
        <f>'Obra Civil'!A216</f>
        <v>14.3.1.1</v>
      </c>
      <c r="B209" s="271" t="str">
        <f>'Obra Civil'!B216</f>
        <v>Tubo de PVC esgoto série R, ponta e bolsa com anel de borracha, Ø100mm, inclusive conexões</v>
      </c>
      <c r="C209" s="272"/>
      <c r="D209" s="273"/>
      <c r="E209" s="129" t="str">
        <f>'Obra Civil'!C216</f>
        <v>m</v>
      </c>
      <c r="F209" s="130">
        <f>'Obra Civil'!G216</f>
        <v>16.77</v>
      </c>
      <c r="G209" s="131">
        <f>'Obra Civil'!D216</f>
        <v>48</v>
      </c>
      <c r="H209" s="132">
        <v>0</v>
      </c>
      <c r="I209" s="132">
        <v>0</v>
      </c>
      <c r="J209" s="132">
        <f t="shared" ref="J209:J247" si="32">F209*G209</f>
        <v>804.96</v>
      </c>
      <c r="K209" s="132">
        <f t="shared" ref="K209:K247" si="33">H209*F209</f>
        <v>0</v>
      </c>
      <c r="L209" s="133"/>
    </row>
    <row r="210" spans="1:12">
      <c r="A210" s="128" t="str">
        <f>'Obra Civil'!A217</f>
        <v>14.3.1.2</v>
      </c>
      <c r="B210" s="294" t="str">
        <f>'Obra Civil'!B217</f>
        <v>Tubo de PVC esgoto, tipo Vinilfort ou equivalente, ponta e bolsa com junta elástica integrada, Ø150mm, inclusive conexões</v>
      </c>
      <c r="C210" s="295"/>
      <c r="D210" s="296"/>
      <c r="E210" s="129" t="str">
        <f>'Obra Civil'!C217</f>
        <v>m</v>
      </c>
      <c r="F210" s="130">
        <f>'Obra Civil'!G217</f>
        <v>22.76</v>
      </c>
      <c r="G210" s="131">
        <f>'Obra Civil'!D217</f>
        <v>21</v>
      </c>
      <c r="H210" s="132">
        <v>0</v>
      </c>
      <c r="I210" s="132">
        <v>0</v>
      </c>
      <c r="J210" s="132">
        <f t="shared" si="32"/>
        <v>477.96000000000004</v>
      </c>
      <c r="K210" s="132">
        <f t="shared" si="33"/>
        <v>0</v>
      </c>
      <c r="L210" s="133"/>
    </row>
    <row r="211" spans="1:12">
      <c r="A211" s="128" t="str">
        <f>'Obra Civil'!A218</f>
        <v>14.3.1.3</v>
      </c>
      <c r="B211" s="294" t="str">
        <f>'Obra Civil'!B218</f>
        <v>Tubo de PVC esgoto, tipo Vinilfort ou equivalente, ponta e bolsa com junta elástica integrada, Ø200mm, inclusive conexões</v>
      </c>
      <c r="C211" s="295"/>
      <c r="D211" s="296"/>
      <c r="E211" s="129" t="str">
        <f>'Obra Civil'!C218</f>
        <v>m</v>
      </c>
      <c r="F211" s="130">
        <f>'Obra Civil'!G218</f>
        <v>39.979999999999997</v>
      </c>
      <c r="G211" s="131">
        <f>'Obra Civil'!D218</f>
        <v>78</v>
      </c>
      <c r="H211" s="132">
        <v>0</v>
      </c>
      <c r="I211" s="132">
        <v>0</v>
      </c>
      <c r="J211" s="132">
        <f t="shared" si="32"/>
        <v>3118.4399999999996</v>
      </c>
      <c r="K211" s="132">
        <f t="shared" si="33"/>
        <v>0</v>
      </c>
      <c r="L211" s="133"/>
    </row>
    <row r="212" spans="1:12">
      <c r="A212" s="125" t="str">
        <f>'Obra Civil'!A219</f>
        <v>14.3.2</v>
      </c>
      <c r="B212" s="291" t="str">
        <f>'Obra Civil'!B219</f>
        <v>ACESSÓRIOS</v>
      </c>
      <c r="C212" s="292"/>
      <c r="D212" s="293"/>
      <c r="E212" s="129"/>
      <c r="F212" s="130">
        <f>'Obra Civil'!G219</f>
        <v>0</v>
      </c>
      <c r="G212" s="131">
        <f>'Obra Civil'!D219</f>
        <v>0</v>
      </c>
      <c r="H212" s="132">
        <v>0</v>
      </c>
      <c r="I212" s="132">
        <v>0</v>
      </c>
      <c r="J212" s="132">
        <f t="shared" si="32"/>
        <v>0</v>
      </c>
      <c r="K212" s="132">
        <f t="shared" si="33"/>
        <v>0</v>
      </c>
      <c r="L212" s="133"/>
    </row>
    <row r="213" spans="1:12">
      <c r="A213" s="128" t="str">
        <f>'Obra Civil'!A220</f>
        <v>14.3.2.1</v>
      </c>
      <c r="B213" s="271" t="str">
        <f>'Obra Civil'!B220</f>
        <v>Ralo hemisférico (formato abacaxi) de ferro fundido, Ø100mm</v>
      </c>
      <c r="C213" s="272"/>
      <c r="D213" s="273"/>
      <c r="E213" s="129" t="str">
        <f>'Obra Civil'!C220</f>
        <v>un</v>
      </c>
      <c r="F213" s="130">
        <f>'Obra Civil'!G220</f>
        <v>21.54</v>
      </c>
      <c r="G213" s="131">
        <f>'Obra Civil'!D220</f>
        <v>7</v>
      </c>
      <c r="H213" s="132">
        <v>0</v>
      </c>
      <c r="I213" s="132">
        <v>0</v>
      </c>
      <c r="J213" s="132">
        <f t="shared" si="32"/>
        <v>150.78</v>
      </c>
      <c r="K213" s="132">
        <f t="shared" si="33"/>
        <v>0</v>
      </c>
      <c r="L213" s="133"/>
    </row>
    <row r="214" spans="1:12">
      <c r="A214" s="128" t="str">
        <f>'Obra Civil'!A221</f>
        <v>14.3.2.2</v>
      </c>
      <c r="B214" s="271" t="str">
        <f>'Obra Civil'!B221</f>
        <v>Caixa de inspeção em alvenaria com fundo em concreto, 60x60cm</v>
      </c>
      <c r="C214" s="272"/>
      <c r="D214" s="273"/>
      <c r="E214" s="129" t="str">
        <f>'Obra Civil'!C221</f>
        <v>un</v>
      </c>
      <c r="F214" s="130">
        <f>'Obra Civil'!G221</f>
        <v>115.23</v>
      </c>
      <c r="G214" s="131">
        <f>'Obra Civil'!D221</f>
        <v>8</v>
      </c>
      <c r="H214" s="132">
        <v>0</v>
      </c>
      <c r="I214" s="132">
        <v>0</v>
      </c>
      <c r="J214" s="132">
        <f t="shared" si="32"/>
        <v>921.84</v>
      </c>
      <c r="K214" s="132">
        <f t="shared" si="33"/>
        <v>0</v>
      </c>
      <c r="L214" s="133"/>
    </row>
    <row r="215" spans="1:12">
      <c r="A215" s="128" t="str">
        <f>'Obra Civil'!A222</f>
        <v>14.3.2.3</v>
      </c>
      <c r="B215" s="271" t="str">
        <f>'Obra Civil'!B222</f>
        <v>Tampa de concreto 60x60cm para caixa de inspeção</v>
      </c>
      <c r="C215" s="272"/>
      <c r="D215" s="273"/>
      <c r="E215" s="129" t="str">
        <f>'Obra Civil'!C222</f>
        <v>un</v>
      </c>
      <c r="F215" s="130">
        <f>'Obra Civil'!G222</f>
        <v>26.54</v>
      </c>
      <c r="G215" s="131">
        <f>'Obra Civil'!D222</f>
        <v>8</v>
      </c>
      <c r="H215" s="132">
        <v>0</v>
      </c>
      <c r="I215" s="132">
        <v>0</v>
      </c>
      <c r="J215" s="132">
        <f t="shared" si="32"/>
        <v>212.32</v>
      </c>
      <c r="K215" s="132">
        <f t="shared" si="33"/>
        <v>0</v>
      </c>
      <c r="L215" s="133"/>
    </row>
    <row r="216" spans="1:12">
      <c r="A216" s="128" t="str">
        <f>'Obra Civil'!A223</f>
        <v>14.3.2.4</v>
      </c>
      <c r="B216" s="271" t="str">
        <f>'Obra Civil'!B223</f>
        <v>Caixa de ralo em alvenaria com fundo em concreto, 40x40cm</v>
      </c>
      <c r="C216" s="272"/>
      <c r="D216" s="273"/>
      <c r="E216" s="129" t="str">
        <f>'Obra Civil'!C223</f>
        <v>un</v>
      </c>
      <c r="F216" s="130">
        <f>'Obra Civil'!G223</f>
        <v>98.56</v>
      </c>
      <c r="G216" s="131">
        <f>'Obra Civil'!D223</f>
        <v>1</v>
      </c>
      <c r="H216" s="132">
        <v>0</v>
      </c>
      <c r="I216" s="132">
        <v>0</v>
      </c>
      <c r="J216" s="132">
        <f t="shared" si="32"/>
        <v>98.56</v>
      </c>
      <c r="K216" s="132">
        <f t="shared" si="33"/>
        <v>0</v>
      </c>
      <c r="L216" s="133"/>
    </row>
    <row r="217" spans="1:12">
      <c r="A217" s="128" t="str">
        <f>'Obra Civil'!A224</f>
        <v>14.3.2.5</v>
      </c>
      <c r="B217" s="271" t="str">
        <f>'Obra Civil'!B224</f>
        <v>Grelha de ferro fundido 40x40cm, tipo leve, para caixa de ralo/brita</v>
      </c>
      <c r="C217" s="272"/>
      <c r="D217" s="273"/>
      <c r="E217" s="129" t="str">
        <f>'Obra Civil'!C224</f>
        <v>un</v>
      </c>
      <c r="F217" s="130">
        <f>'Obra Civil'!G224</f>
        <v>34.840000000000003</v>
      </c>
      <c r="G217" s="131">
        <f>'Obra Civil'!D224</f>
        <v>2</v>
      </c>
      <c r="H217" s="132">
        <v>0</v>
      </c>
      <c r="I217" s="132">
        <v>0</v>
      </c>
      <c r="J217" s="132">
        <f t="shared" si="32"/>
        <v>69.680000000000007</v>
      </c>
      <c r="K217" s="132">
        <f t="shared" si="33"/>
        <v>0</v>
      </c>
      <c r="L217" s="133"/>
    </row>
    <row r="218" spans="1:12">
      <c r="A218" s="128" t="str">
        <f>'Obra Civil'!A225</f>
        <v>14.3.2.6</v>
      </c>
      <c r="B218" s="271" t="str">
        <f>'Obra Civil'!B225</f>
        <v>Caixa de brita 40x40cm</v>
      </c>
      <c r="C218" s="272"/>
      <c r="D218" s="273"/>
      <c r="E218" s="129" t="str">
        <f>'Obra Civil'!C225</f>
        <v>un</v>
      </c>
      <c r="F218" s="130">
        <f>'Obra Civil'!G225</f>
        <v>89.4</v>
      </c>
      <c r="G218" s="131">
        <f>'Obra Civil'!D225</f>
        <v>1</v>
      </c>
      <c r="H218" s="132">
        <v>0</v>
      </c>
      <c r="I218" s="132">
        <v>0</v>
      </c>
      <c r="J218" s="132">
        <f t="shared" si="32"/>
        <v>89.4</v>
      </c>
      <c r="K218" s="132">
        <f t="shared" si="33"/>
        <v>0</v>
      </c>
      <c r="L218" s="133"/>
    </row>
    <row r="219" spans="1:12">
      <c r="A219" s="128" t="str">
        <f>'Obra Civil'!A226</f>
        <v>14.3.2.7</v>
      </c>
      <c r="B219" s="271" t="str">
        <f>'Obra Civil'!B226</f>
        <v>Poço de visita em alvenaria, fundo em concreto, 110x110cm</v>
      </c>
      <c r="C219" s="272"/>
      <c r="D219" s="273"/>
      <c r="E219" s="129" t="str">
        <f>'Obra Civil'!C226</f>
        <v>un</v>
      </c>
      <c r="F219" s="130">
        <f>'Obra Civil'!G226</f>
        <v>234</v>
      </c>
      <c r="G219" s="131">
        <f>'Obra Civil'!D226</f>
        <v>1</v>
      </c>
      <c r="H219" s="132">
        <v>0</v>
      </c>
      <c r="I219" s="132">
        <v>0</v>
      </c>
      <c r="J219" s="132">
        <f t="shared" si="32"/>
        <v>234</v>
      </c>
      <c r="K219" s="132">
        <f t="shared" si="33"/>
        <v>0</v>
      </c>
      <c r="L219" s="133"/>
    </row>
    <row r="220" spans="1:12">
      <c r="A220" s="128" t="str">
        <f>'Obra Civil'!A227</f>
        <v>14.3.2.8</v>
      </c>
      <c r="B220" s="271" t="str">
        <f>'Obra Civil'!B227</f>
        <v>Tampa de concreto Ø60cm para poço de visita</v>
      </c>
      <c r="C220" s="272"/>
      <c r="D220" s="273"/>
      <c r="E220" s="129" t="str">
        <f>'Obra Civil'!C227</f>
        <v>un</v>
      </c>
      <c r="F220" s="130">
        <f>'Obra Civil'!G227</f>
        <v>25.12</v>
      </c>
      <c r="G220" s="131">
        <f>'Obra Civil'!D227</f>
        <v>1</v>
      </c>
      <c r="H220" s="132">
        <v>0</v>
      </c>
      <c r="I220" s="132">
        <v>0</v>
      </c>
      <c r="J220" s="132">
        <f t="shared" si="32"/>
        <v>25.12</v>
      </c>
      <c r="K220" s="132">
        <f t="shared" si="33"/>
        <v>0</v>
      </c>
      <c r="L220" s="133"/>
    </row>
    <row r="221" spans="1:12">
      <c r="A221" s="128" t="str">
        <f>'Obra Civil'!A228</f>
        <v>14.3.2.9</v>
      </c>
      <c r="B221" s="271" t="str">
        <f>'Obra Civil'!B228</f>
        <v>Calha de piso em PVC DN 130, com grelha (solários)</v>
      </c>
      <c r="C221" s="272"/>
      <c r="D221" s="273"/>
      <c r="E221" s="129" t="str">
        <f>'Obra Civil'!C228</f>
        <v>m</v>
      </c>
      <c r="F221" s="130">
        <f>'Obra Civil'!G228</f>
        <v>8.15</v>
      </c>
      <c r="G221" s="131">
        <f>'Obra Civil'!D228</f>
        <v>13</v>
      </c>
      <c r="H221" s="132">
        <v>0</v>
      </c>
      <c r="I221" s="132">
        <v>0</v>
      </c>
      <c r="J221" s="132">
        <f t="shared" si="32"/>
        <v>105.95</v>
      </c>
      <c r="K221" s="132">
        <f t="shared" si="33"/>
        <v>0</v>
      </c>
      <c r="L221" s="133"/>
    </row>
    <row r="222" spans="1:12">
      <c r="A222" s="143" t="str">
        <f>'Obra Civil'!A230</f>
        <v>15.0</v>
      </c>
      <c r="B222" s="268" t="str">
        <f>'Obra Civil'!B230</f>
        <v xml:space="preserve">INSTALAÇÃO SANITÁRIA </v>
      </c>
      <c r="C222" s="269"/>
      <c r="D222" s="270"/>
      <c r="E222" s="146"/>
      <c r="F222" s="147">
        <f>'Obra Civil'!G230</f>
        <v>0</v>
      </c>
      <c r="G222" s="148">
        <f>'Obra Civil'!D230</f>
        <v>0</v>
      </c>
      <c r="H222" s="149">
        <v>0</v>
      </c>
      <c r="I222" s="149">
        <v>0</v>
      </c>
      <c r="J222" s="149">
        <f t="shared" si="32"/>
        <v>0</v>
      </c>
      <c r="K222" s="149">
        <f t="shared" si="33"/>
        <v>0</v>
      </c>
      <c r="L222" s="150"/>
    </row>
    <row r="223" spans="1:12">
      <c r="A223" s="128" t="str">
        <f>'Obra Civil'!A231</f>
        <v>15.1</v>
      </c>
      <c r="B223" s="271" t="str">
        <f>'Obra Civil'!B231</f>
        <v xml:space="preserve">Adaptador p/ Saída de Vaso Sanitário Série Normal 100mm </v>
      </c>
      <c r="C223" s="272"/>
      <c r="D223" s="273"/>
      <c r="E223" s="129" t="str">
        <f>'Obra Civil'!C231</f>
        <v>un</v>
      </c>
      <c r="F223" s="130">
        <f>'Obra Civil'!G231</f>
        <v>1.89</v>
      </c>
      <c r="G223" s="131">
        <f>'Obra Civil'!D231</f>
        <v>15</v>
      </c>
      <c r="H223" s="132">
        <v>0</v>
      </c>
      <c r="I223" s="132">
        <v>0</v>
      </c>
      <c r="J223" s="132">
        <f t="shared" si="32"/>
        <v>28.349999999999998</v>
      </c>
      <c r="K223" s="132">
        <f t="shared" si="33"/>
        <v>0</v>
      </c>
      <c r="L223" s="133"/>
    </row>
    <row r="224" spans="1:12">
      <c r="A224" s="128" t="str">
        <f>'Obra Civil'!A232</f>
        <v>15.2</v>
      </c>
      <c r="B224" s="271" t="str">
        <f>'Obra Civil'!B232</f>
        <v xml:space="preserve">Antiespuma 150mm </v>
      </c>
      <c r="C224" s="272"/>
      <c r="D224" s="273"/>
      <c r="E224" s="129" t="str">
        <f>'Obra Civil'!C232</f>
        <v>un</v>
      </c>
      <c r="F224" s="130">
        <f>'Obra Civil'!G232</f>
        <v>5.95</v>
      </c>
      <c r="G224" s="131">
        <f>'Obra Civil'!D232</f>
        <v>1</v>
      </c>
      <c r="H224" s="132">
        <v>0</v>
      </c>
      <c r="I224" s="132">
        <v>0</v>
      </c>
      <c r="J224" s="132">
        <f t="shared" si="32"/>
        <v>5.95</v>
      </c>
      <c r="K224" s="132">
        <f t="shared" si="33"/>
        <v>0</v>
      </c>
      <c r="L224" s="133"/>
    </row>
    <row r="225" spans="1:12">
      <c r="A225" s="128" t="str">
        <f>'Obra Civil'!A233</f>
        <v>15.3</v>
      </c>
      <c r="B225" s="271" t="str">
        <f>'Obra Civil'!B233</f>
        <v xml:space="preserve">Caixa Sifonada Girafácil Montada com Grelha e Porta Grelha 100x140x50 - Redonda </v>
      </c>
      <c r="C225" s="272"/>
      <c r="D225" s="273"/>
      <c r="E225" s="129" t="str">
        <f>'Obra Civil'!C233</f>
        <v>un</v>
      </c>
      <c r="F225" s="130">
        <f>'Obra Civil'!G233</f>
        <v>18.420000000000002</v>
      </c>
      <c r="G225" s="131">
        <f>'Obra Civil'!D233</f>
        <v>6</v>
      </c>
      <c r="H225" s="132">
        <v>0</v>
      </c>
      <c r="I225" s="132">
        <v>0</v>
      </c>
      <c r="J225" s="132">
        <f t="shared" si="32"/>
        <v>110.52000000000001</v>
      </c>
      <c r="K225" s="132">
        <f t="shared" si="33"/>
        <v>0</v>
      </c>
      <c r="L225" s="133"/>
    </row>
    <row r="226" spans="1:12">
      <c r="A226" s="128" t="str">
        <f>'Obra Civil'!A234</f>
        <v>15.4</v>
      </c>
      <c r="B226" s="271" t="str">
        <f>'Obra Civil'!B234</f>
        <v xml:space="preserve">Caixa Sifonada Montada com Grelha e Porta Grelha 150 x 150 x 50 - Redonda </v>
      </c>
      <c r="C226" s="272"/>
      <c r="D226" s="273"/>
      <c r="E226" s="129" t="str">
        <f>'Obra Civil'!C234</f>
        <v>un</v>
      </c>
      <c r="F226" s="130">
        <f>'Obra Civil'!G234</f>
        <v>20.07</v>
      </c>
      <c r="G226" s="131">
        <f>'Obra Civil'!D234</f>
        <v>1</v>
      </c>
      <c r="H226" s="132">
        <v>0</v>
      </c>
      <c r="I226" s="132">
        <v>0</v>
      </c>
      <c r="J226" s="132">
        <f t="shared" si="32"/>
        <v>20.07</v>
      </c>
      <c r="K226" s="132">
        <f t="shared" si="33"/>
        <v>0</v>
      </c>
      <c r="L226" s="133"/>
    </row>
    <row r="227" spans="1:12">
      <c r="A227" s="128" t="str">
        <f>'Obra Civil'!A235</f>
        <v>15.5</v>
      </c>
      <c r="B227" s="271" t="str">
        <f>'Obra Civil'!B235</f>
        <v xml:space="preserve">Cap Série Normal 50mm </v>
      </c>
      <c r="C227" s="272"/>
      <c r="D227" s="273"/>
      <c r="E227" s="129" t="str">
        <f>'Obra Civil'!C235</f>
        <v>un</v>
      </c>
      <c r="F227" s="130">
        <f>'Obra Civil'!G235</f>
        <v>1.1499999999999999</v>
      </c>
      <c r="G227" s="131">
        <f>'Obra Civil'!D235</f>
        <v>1</v>
      </c>
      <c r="H227" s="132">
        <v>0</v>
      </c>
      <c r="I227" s="132">
        <v>0</v>
      </c>
      <c r="J227" s="132">
        <f t="shared" si="32"/>
        <v>1.1499999999999999</v>
      </c>
      <c r="K227" s="132">
        <f t="shared" si="33"/>
        <v>0</v>
      </c>
      <c r="L227" s="133"/>
    </row>
    <row r="228" spans="1:12">
      <c r="A228" s="128" t="str">
        <f>'Obra Civil'!A236</f>
        <v>15.6</v>
      </c>
      <c r="B228" s="271" t="str">
        <f>'Obra Civil'!B236</f>
        <v>Caixa Sifonada 100x100x50mm</v>
      </c>
      <c r="C228" s="272"/>
      <c r="D228" s="273"/>
      <c r="E228" s="129" t="str">
        <f>'Obra Civil'!C236</f>
        <v>un</v>
      </c>
      <c r="F228" s="130">
        <f>'Obra Civil'!G236</f>
        <v>10.78</v>
      </c>
      <c r="G228" s="131">
        <f>'Obra Civil'!D236</f>
        <v>3</v>
      </c>
      <c r="H228" s="132">
        <v>0</v>
      </c>
      <c r="I228" s="132">
        <v>0</v>
      </c>
      <c r="J228" s="132">
        <f t="shared" si="32"/>
        <v>32.339999999999996</v>
      </c>
      <c r="K228" s="132">
        <f t="shared" si="33"/>
        <v>0</v>
      </c>
      <c r="L228" s="133"/>
    </row>
    <row r="229" spans="1:12">
      <c r="A229" s="128" t="str">
        <f>'Obra Civil'!A237</f>
        <v>15.7</v>
      </c>
      <c r="B229" s="271" t="str">
        <f>'Obra Civil'!B237</f>
        <v xml:space="preserve">Caixa Sifonada 150x185x75mm </v>
      </c>
      <c r="C229" s="272"/>
      <c r="D229" s="273"/>
      <c r="E229" s="129" t="str">
        <f>'Obra Civil'!C237</f>
        <v>un</v>
      </c>
      <c r="F229" s="130">
        <f>'Obra Civil'!G237</f>
        <v>24.97</v>
      </c>
      <c r="G229" s="131">
        <f>'Obra Civil'!D237</f>
        <v>1</v>
      </c>
      <c r="H229" s="132">
        <v>0</v>
      </c>
      <c r="I229" s="132">
        <v>0</v>
      </c>
      <c r="J229" s="132">
        <f t="shared" si="32"/>
        <v>24.97</v>
      </c>
      <c r="K229" s="132">
        <f t="shared" si="33"/>
        <v>0</v>
      </c>
      <c r="L229" s="133"/>
    </row>
    <row r="230" spans="1:12">
      <c r="A230" s="128" t="str">
        <f>'Obra Civil'!A238</f>
        <v>15.8</v>
      </c>
      <c r="B230" s="271" t="str">
        <f>'Obra Civil'!B238</f>
        <v>Caixa Sifonada Girafácil 100x140x50mm</v>
      </c>
      <c r="C230" s="272"/>
      <c r="D230" s="273"/>
      <c r="E230" s="129" t="str">
        <f>'Obra Civil'!C238</f>
        <v>un</v>
      </c>
      <c r="F230" s="130">
        <f>'Obra Civil'!G238</f>
        <v>18.420000000000002</v>
      </c>
      <c r="G230" s="131">
        <f>'Obra Civil'!D238</f>
        <v>5</v>
      </c>
      <c r="H230" s="132">
        <v>0</v>
      </c>
      <c r="I230" s="132">
        <v>0</v>
      </c>
      <c r="J230" s="132">
        <f t="shared" si="32"/>
        <v>92.100000000000009</v>
      </c>
      <c r="K230" s="132">
        <f t="shared" si="33"/>
        <v>0</v>
      </c>
      <c r="L230" s="133"/>
    </row>
    <row r="231" spans="1:12">
      <c r="A231" s="128" t="str">
        <f>'Obra Civil'!A239</f>
        <v>15.9</v>
      </c>
      <c r="B231" s="271" t="str">
        <f>'Obra Civil'!B239</f>
        <v>Ralo Sifonado Cônico Branco 100x40mm</v>
      </c>
      <c r="C231" s="272"/>
      <c r="D231" s="273"/>
      <c r="E231" s="129" t="str">
        <f>'Obra Civil'!C239</f>
        <v>un</v>
      </c>
      <c r="F231" s="130">
        <f>'Obra Civil'!G239</f>
        <v>6.26</v>
      </c>
      <c r="G231" s="131">
        <f>'Obra Civil'!D239</f>
        <v>5</v>
      </c>
      <c r="H231" s="132">
        <v>0</v>
      </c>
      <c r="I231" s="132">
        <v>0</v>
      </c>
      <c r="J231" s="132">
        <f t="shared" si="32"/>
        <v>31.299999999999997</v>
      </c>
      <c r="K231" s="132">
        <f t="shared" si="33"/>
        <v>0</v>
      </c>
      <c r="L231" s="133"/>
    </row>
    <row r="232" spans="1:12">
      <c r="A232" s="128" t="str">
        <f>'Obra Civil'!A240</f>
        <v>15.10</v>
      </c>
      <c r="B232" s="271" t="str">
        <f>'Obra Civil'!B240</f>
        <v>Porta Grelha Redondo Branco 100mm</v>
      </c>
      <c r="C232" s="272"/>
      <c r="D232" s="273"/>
      <c r="E232" s="129" t="str">
        <f>'Obra Civil'!C240</f>
        <v>un</v>
      </c>
      <c r="F232" s="130">
        <f>'Obra Civil'!G240</f>
        <v>1.95</v>
      </c>
      <c r="G232" s="131">
        <f>'Obra Civil'!D240</f>
        <v>7</v>
      </c>
      <c r="H232" s="132">
        <v>0</v>
      </c>
      <c r="I232" s="132">
        <v>0</v>
      </c>
      <c r="J232" s="132">
        <f t="shared" si="32"/>
        <v>13.65</v>
      </c>
      <c r="K232" s="132">
        <f t="shared" si="33"/>
        <v>0</v>
      </c>
      <c r="L232" s="133"/>
    </row>
    <row r="233" spans="1:12">
      <c r="A233" s="128" t="str">
        <f>'Obra Civil'!A241</f>
        <v>15.11</v>
      </c>
      <c r="B233" s="271" t="str">
        <f>'Obra Civil'!B241</f>
        <v>Terminal de Ventilação Série Normal 50mm</v>
      </c>
      <c r="C233" s="272"/>
      <c r="D233" s="273"/>
      <c r="E233" s="129" t="str">
        <f>'Obra Civil'!C241</f>
        <v>un</v>
      </c>
      <c r="F233" s="130">
        <f>'Obra Civil'!G241</f>
        <v>1.87</v>
      </c>
      <c r="G233" s="131">
        <f>'Obra Civil'!D241</f>
        <v>9</v>
      </c>
      <c r="H233" s="132">
        <v>0</v>
      </c>
      <c r="I233" s="132">
        <v>0</v>
      </c>
      <c r="J233" s="132">
        <f t="shared" si="32"/>
        <v>16.830000000000002</v>
      </c>
      <c r="K233" s="132">
        <f t="shared" si="33"/>
        <v>0</v>
      </c>
      <c r="L233" s="133"/>
    </row>
    <row r="234" spans="1:12">
      <c r="A234" s="128" t="str">
        <f>'Obra Civil'!A242</f>
        <v>15.12</v>
      </c>
      <c r="B234" s="271" t="str">
        <f>'Obra Civil'!B242</f>
        <v>Terminal de Ventilação Série Normal 75mm</v>
      </c>
      <c r="C234" s="272"/>
      <c r="D234" s="273"/>
      <c r="E234" s="129" t="str">
        <f>'Obra Civil'!C242</f>
        <v>un</v>
      </c>
      <c r="F234" s="130">
        <f>'Obra Civil'!G242</f>
        <v>1.96</v>
      </c>
      <c r="G234" s="131">
        <f>'Obra Civil'!D242</f>
        <v>1</v>
      </c>
      <c r="H234" s="132">
        <v>0</v>
      </c>
      <c r="I234" s="132">
        <v>0</v>
      </c>
      <c r="J234" s="132">
        <f t="shared" si="32"/>
        <v>1.96</v>
      </c>
      <c r="K234" s="132">
        <f t="shared" si="33"/>
        <v>0</v>
      </c>
      <c r="L234" s="133"/>
    </row>
    <row r="235" spans="1:12">
      <c r="A235" s="128" t="str">
        <f>'Obra Civil'!A243</f>
        <v>15.13</v>
      </c>
      <c r="B235" s="271" t="str">
        <f>'Obra Civil'!B243</f>
        <v>Tubo de PVC Série Normal 100mm, fornec. e instalação, inclusive conexões</v>
      </c>
      <c r="C235" s="272"/>
      <c r="D235" s="273"/>
      <c r="E235" s="129" t="str">
        <f>'Obra Civil'!C243</f>
        <v>m</v>
      </c>
      <c r="F235" s="130">
        <f>'Obra Civil'!G243</f>
        <v>8.19</v>
      </c>
      <c r="G235" s="131">
        <f>'Obra Civil'!D243</f>
        <v>43.12</v>
      </c>
      <c r="H235" s="132">
        <v>0</v>
      </c>
      <c r="I235" s="132">
        <v>0</v>
      </c>
      <c r="J235" s="132">
        <f t="shared" si="32"/>
        <v>353.15279999999996</v>
      </c>
      <c r="K235" s="132">
        <f t="shared" si="33"/>
        <v>0</v>
      </c>
      <c r="L235" s="133"/>
    </row>
    <row r="236" spans="1:12">
      <c r="A236" s="128" t="str">
        <f>'Obra Civil'!A244</f>
        <v>15.14</v>
      </c>
      <c r="B236" s="271" t="str">
        <f>'Obra Civil'!B244</f>
        <v>Tubo de PVC Série Normal 40mm, fornec. e instalação, inclusive conexões</v>
      </c>
      <c r="C236" s="272"/>
      <c r="D236" s="273"/>
      <c r="E236" s="129" t="str">
        <f>'Obra Civil'!C244</f>
        <v>m</v>
      </c>
      <c r="F236" s="130">
        <f>'Obra Civil'!G244</f>
        <v>2.82</v>
      </c>
      <c r="G236" s="131">
        <f>'Obra Civil'!D244</f>
        <v>43.17</v>
      </c>
      <c r="H236" s="132">
        <v>0</v>
      </c>
      <c r="I236" s="132">
        <v>0</v>
      </c>
      <c r="J236" s="132">
        <f t="shared" si="32"/>
        <v>121.7394</v>
      </c>
      <c r="K236" s="132">
        <f t="shared" si="33"/>
        <v>0</v>
      </c>
      <c r="L236" s="133"/>
    </row>
    <row r="237" spans="1:12">
      <c r="A237" s="128" t="str">
        <f>'Obra Civil'!A245</f>
        <v>15.15</v>
      </c>
      <c r="B237" s="271" t="str">
        <f>'Obra Civil'!B245</f>
        <v>Tubo de PVC Série Normal 50mm , fornec. e instalação, inclusive conexões</v>
      </c>
      <c r="C237" s="272"/>
      <c r="D237" s="273"/>
      <c r="E237" s="129" t="str">
        <f>'Obra Civil'!C245</f>
        <v>m</v>
      </c>
      <c r="F237" s="130">
        <f>'Obra Civil'!G245</f>
        <v>5.34</v>
      </c>
      <c r="G237" s="131">
        <f>'Obra Civil'!D245</f>
        <v>72.069999999999993</v>
      </c>
      <c r="H237" s="132">
        <v>0</v>
      </c>
      <c r="I237" s="132">
        <v>0</v>
      </c>
      <c r="J237" s="132">
        <f t="shared" si="32"/>
        <v>384.85379999999998</v>
      </c>
      <c r="K237" s="132">
        <f t="shared" si="33"/>
        <v>0</v>
      </c>
      <c r="L237" s="133"/>
    </row>
    <row r="238" spans="1:12">
      <c r="A238" s="128" t="str">
        <f>'Obra Civil'!A246</f>
        <v>15.16</v>
      </c>
      <c r="B238" s="271" t="str">
        <f>'Obra Civil'!B246</f>
        <v>Tubo de PVC Série Normal 75mm , fornec. e instalação, inclusive conexões</v>
      </c>
      <c r="C238" s="272"/>
      <c r="D238" s="273"/>
      <c r="E238" s="129" t="str">
        <f>'Obra Civil'!C246</f>
        <v>m</v>
      </c>
      <c r="F238" s="130">
        <f>'Obra Civil'!G246</f>
        <v>6.76</v>
      </c>
      <c r="G238" s="131">
        <f>'Obra Civil'!D246</f>
        <v>7</v>
      </c>
      <c r="H238" s="132">
        <v>0</v>
      </c>
      <c r="I238" s="132">
        <v>0</v>
      </c>
      <c r="J238" s="132">
        <f t="shared" si="32"/>
        <v>47.32</v>
      </c>
      <c r="K238" s="132">
        <f t="shared" si="33"/>
        <v>0</v>
      </c>
      <c r="L238" s="133"/>
    </row>
    <row r="239" spans="1:12">
      <c r="A239" s="128" t="str">
        <f>'Obra Civil'!A247</f>
        <v>15.17</v>
      </c>
      <c r="B239" s="271" t="str">
        <f>'Obra Civil'!B247</f>
        <v>Tubo de PVC Série Reforçada 150mm, fornec. e instalação, inclusive conexões</v>
      </c>
      <c r="C239" s="272"/>
      <c r="D239" s="273"/>
      <c r="E239" s="129" t="str">
        <f>'Obra Civil'!C247</f>
        <v>m</v>
      </c>
      <c r="F239" s="130">
        <f>'Obra Civil'!G247</f>
        <v>19.87</v>
      </c>
      <c r="G239" s="131">
        <f>'Obra Civil'!D247</f>
        <v>82.48</v>
      </c>
      <c r="H239" s="132">
        <v>0</v>
      </c>
      <c r="I239" s="132">
        <v>0</v>
      </c>
      <c r="J239" s="132">
        <f t="shared" si="32"/>
        <v>1638.8776000000003</v>
      </c>
      <c r="K239" s="132">
        <f t="shared" si="33"/>
        <v>0</v>
      </c>
      <c r="L239" s="133"/>
    </row>
    <row r="240" spans="1:12">
      <c r="A240" s="128" t="str">
        <f>'Obra Civil'!A248</f>
        <v>15.18</v>
      </c>
      <c r="B240" s="271" t="str">
        <f>'Obra Civil'!B248</f>
        <v>Tubo de PVC Série Reforçada 40mm, fornec. e instalação, inclusive conexões</v>
      </c>
      <c r="C240" s="272"/>
      <c r="D240" s="273"/>
      <c r="E240" s="129" t="str">
        <f>'Obra Civil'!C248</f>
        <v>m</v>
      </c>
      <c r="F240" s="130">
        <f>'Obra Civil'!G248</f>
        <v>3.68</v>
      </c>
      <c r="G240" s="131">
        <f>'Obra Civil'!D248</f>
        <v>1.72</v>
      </c>
      <c r="H240" s="132">
        <v>0</v>
      </c>
      <c r="I240" s="132">
        <v>0</v>
      </c>
      <c r="J240" s="132">
        <f t="shared" si="32"/>
        <v>6.3296000000000001</v>
      </c>
      <c r="K240" s="132">
        <f t="shared" si="33"/>
        <v>0</v>
      </c>
      <c r="L240" s="133"/>
    </row>
    <row r="241" spans="1:12">
      <c r="A241" s="128" t="str">
        <f>'Obra Civil'!A249</f>
        <v>15.19</v>
      </c>
      <c r="B241" s="271" t="str">
        <f>'Obra Civil'!B249</f>
        <v>Tubo de PVC Série Reforçada 50mm, fornec. e instalação, inclusive conexões</v>
      </c>
      <c r="C241" s="272"/>
      <c r="D241" s="273"/>
      <c r="E241" s="129" t="str">
        <f>'Obra Civil'!C249</f>
        <v>m</v>
      </c>
      <c r="F241" s="130">
        <f>'Obra Civil'!G249</f>
        <v>6.96</v>
      </c>
      <c r="G241" s="131">
        <f>'Obra Civil'!D249</f>
        <v>24.84</v>
      </c>
      <c r="H241" s="132">
        <v>0</v>
      </c>
      <c r="I241" s="132">
        <v>0</v>
      </c>
      <c r="J241" s="132">
        <f t="shared" si="32"/>
        <v>172.88640000000001</v>
      </c>
      <c r="K241" s="132">
        <f t="shared" si="33"/>
        <v>0</v>
      </c>
      <c r="L241" s="133"/>
    </row>
    <row r="242" spans="1:12">
      <c r="A242" s="128" t="str">
        <f>'Obra Civil'!A250</f>
        <v>15.20</v>
      </c>
      <c r="B242" s="271" t="str">
        <f>'Obra Civil'!B250</f>
        <v xml:space="preserve">Tubo de PVC Série Reforçada 75mm, fornec. e instalação, inclusive conexões </v>
      </c>
      <c r="C242" s="272"/>
      <c r="D242" s="273"/>
      <c r="E242" s="129" t="str">
        <f>'Obra Civil'!C250</f>
        <v>m</v>
      </c>
      <c r="F242" s="130">
        <f>'Obra Civil'!G250</f>
        <v>8.82</v>
      </c>
      <c r="G242" s="131">
        <f>'Obra Civil'!D250</f>
        <v>9.57</v>
      </c>
      <c r="H242" s="132">
        <v>0</v>
      </c>
      <c r="I242" s="132">
        <v>0</v>
      </c>
      <c r="J242" s="132">
        <f t="shared" si="32"/>
        <v>84.40740000000001</v>
      </c>
      <c r="K242" s="132">
        <f t="shared" si="33"/>
        <v>0</v>
      </c>
      <c r="L242" s="133"/>
    </row>
    <row r="243" spans="1:12" ht="14.25" customHeight="1">
      <c r="A243" s="128" t="str">
        <f>'Obra Civil'!A251</f>
        <v>15.21</v>
      </c>
      <c r="B243" s="271" t="str">
        <f>'Obra Civil'!B251</f>
        <v>Caixa de inspeção em alvenaria de tijolo medindo 900x900x600mm , com tampão em ferro fundido</v>
      </c>
      <c r="C243" s="272"/>
      <c r="D243" s="273"/>
      <c r="E243" s="129" t="str">
        <f>'Obra Civil'!C251</f>
        <v>un</v>
      </c>
      <c r="F243" s="130">
        <f>'Obra Civil'!G251</f>
        <v>356</v>
      </c>
      <c r="G243" s="131">
        <f>'Obra Civil'!D251</f>
        <v>9</v>
      </c>
      <c r="H243" s="132">
        <v>0</v>
      </c>
      <c r="I243" s="132">
        <v>0</v>
      </c>
      <c r="J243" s="132">
        <f t="shared" si="32"/>
        <v>3204</v>
      </c>
      <c r="K243" s="132">
        <f t="shared" si="33"/>
        <v>0</v>
      </c>
      <c r="L243" s="133"/>
    </row>
    <row r="244" spans="1:12" ht="21" customHeight="1">
      <c r="A244" s="128" t="str">
        <f>'Obra Civil'!A252</f>
        <v>15.22</v>
      </c>
      <c r="B244" s="294" t="str">
        <f>'Obra Civil'!B252</f>
        <v>Caixa de gordura Especial, em alvenaria de tijolo, medindo 1100x1100x1200mm, com tampão em ferro fundido</v>
      </c>
      <c r="C244" s="295"/>
      <c r="D244" s="296"/>
      <c r="E244" s="129" t="str">
        <f>'Obra Civil'!C252</f>
        <v>un</v>
      </c>
      <c r="F244" s="130">
        <f>'Obra Civil'!G252</f>
        <v>453.26</v>
      </c>
      <c r="G244" s="131">
        <f>'Obra Civil'!D252</f>
        <v>1</v>
      </c>
      <c r="H244" s="132">
        <v>0</v>
      </c>
      <c r="I244" s="132">
        <v>0</v>
      </c>
      <c r="J244" s="132">
        <f t="shared" si="32"/>
        <v>453.26</v>
      </c>
      <c r="K244" s="132">
        <f t="shared" si="33"/>
        <v>0</v>
      </c>
      <c r="L244" s="133"/>
    </row>
    <row r="245" spans="1:12" ht="13.5" customHeight="1">
      <c r="A245" s="128" t="str">
        <f>'Obra Civil'!A253</f>
        <v>15.23</v>
      </c>
      <c r="B245" s="271" t="str">
        <f>'Obra Civil'!B253</f>
        <v>Tampa de ferro fundido 1100x1100 cm, tipo leve, para caixas de gordura dupla e especial</v>
      </c>
      <c r="C245" s="272"/>
      <c r="D245" s="273"/>
      <c r="E245" s="129" t="str">
        <f>'Obra Civil'!C253</f>
        <v>un</v>
      </c>
      <c r="F245" s="130">
        <f>'Obra Civil'!G253</f>
        <v>194.24</v>
      </c>
      <c r="G245" s="131">
        <f>'Obra Civil'!D253</f>
        <v>1</v>
      </c>
      <c r="H245" s="132">
        <v>0</v>
      </c>
      <c r="I245" s="132">
        <v>0</v>
      </c>
      <c r="J245" s="132">
        <f t="shared" si="32"/>
        <v>194.24</v>
      </c>
      <c r="K245" s="132">
        <f t="shared" si="33"/>
        <v>0</v>
      </c>
      <c r="L245" s="133"/>
    </row>
    <row r="246" spans="1:12" ht="16.5" customHeight="1">
      <c r="A246" s="128" t="str">
        <f>'Obra Civil'!A254</f>
        <v>15.24</v>
      </c>
      <c r="B246" s="271" t="str">
        <f>'Obra Civil'!B254</f>
        <v>Poço de visita em alvenaria de tijolo medido 1400x1400x1640mm, com tampão em ferro fundido</v>
      </c>
      <c r="C246" s="272"/>
      <c r="D246" s="273"/>
      <c r="E246" s="129" t="str">
        <f>'Obra Civil'!C254</f>
        <v>un</v>
      </c>
      <c r="F246" s="130">
        <f>'Obra Civil'!G254</f>
        <v>485.32</v>
      </c>
      <c r="G246" s="131">
        <f>'Obra Civil'!D254</f>
        <v>1</v>
      </c>
      <c r="H246" s="132">
        <v>0</v>
      </c>
      <c r="I246" s="132">
        <v>0</v>
      </c>
      <c r="J246" s="132">
        <f t="shared" si="32"/>
        <v>485.32</v>
      </c>
      <c r="K246" s="132">
        <f t="shared" si="33"/>
        <v>0</v>
      </c>
      <c r="L246" s="133"/>
    </row>
    <row r="247" spans="1:12" ht="22.5" customHeight="1">
      <c r="A247" s="128" t="str">
        <f>'Obra Civil'!A255</f>
        <v>15.25</v>
      </c>
      <c r="B247" s="294" t="str">
        <f>'Obra Civil'!B255</f>
        <v>Conjunto moto bomba centrifuga CV 3/4, vazão de 5,0 m3/h e Hman = 15mca - Modelo Thebe TH-16 ou equivalente</v>
      </c>
      <c r="C247" s="295"/>
      <c r="D247" s="296"/>
      <c r="E247" s="129" t="str">
        <f>'Obra Civil'!C255</f>
        <v>un</v>
      </c>
      <c r="F247" s="130">
        <f>'Obra Civil'!G255</f>
        <v>201.65</v>
      </c>
      <c r="G247" s="131">
        <f>'Obra Civil'!D255</f>
        <v>2</v>
      </c>
      <c r="H247" s="132">
        <v>0</v>
      </c>
      <c r="I247" s="132">
        <v>0</v>
      </c>
      <c r="J247" s="132">
        <f t="shared" si="32"/>
        <v>403.3</v>
      </c>
      <c r="K247" s="132">
        <f t="shared" si="33"/>
        <v>0</v>
      </c>
      <c r="L247" s="133"/>
    </row>
    <row r="248" spans="1:12">
      <c r="A248" s="143" t="str">
        <f>'Obra Civil'!A257</f>
        <v>16.0</v>
      </c>
      <c r="B248" s="268" t="str">
        <f>'Obra Civil'!B257</f>
        <v xml:space="preserve">LOUÇAS E METAIS </v>
      </c>
      <c r="C248" s="269"/>
      <c r="D248" s="270"/>
      <c r="E248" s="146"/>
      <c r="F248" s="147"/>
      <c r="G248" s="148"/>
      <c r="H248" s="149"/>
      <c r="I248" s="149"/>
      <c r="J248" s="149"/>
      <c r="K248" s="149"/>
      <c r="L248" s="150"/>
    </row>
    <row r="249" spans="1:12">
      <c r="A249" s="128" t="str">
        <f>'Obra Civil'!A258</f>
        <v>16.1</v>
      </c>
      <c r="B249" s="271" t="str">
        <f>'Obra Civil'!B258</f>
        <v>SANIT. PNE - ( Portadores de Necessidades Especiais )</v>
      </c>
      <c r="C249" s="272"/>
      <c r="D249" s="273"/>
      <c r="E249" s="129"/>
      <c r="F249" s="130"/>
      <c r="G249" s="131"/>
      <c r="H249" s="132"/>
      <c r="I249" s="132"/>
      <c r="J249" s="132"/>
      <c r="K249" s="132"/>
      <c r="L249" s="133"/>
    </row>
    <row r="250" spans="1:12" ht="24" customHeight="1">
      <c r="A250" s="128" t="str">
        <f>'Obra Civil'!A259</f>
        <v>16.1.1</v>
      </c>
      <c r="B250" s="294" t="str">
        <f>'Obra Civil'!B259</f>
        <v>Lavatório louça branca, sem coluna, torneira metálica cromada simples, (válvula, sifao e engate flexível cromados)</v>
      </c>
      <c r="C250" s="295"/>
      <c r="D250" s="296"/>
      <c r="E250" s="129" t="str">
        <f>'Obra Civil'!C259</f>
        <v>un</v>
      </c>
      <c r="F250" s="130">
        <f>'Obra Civil'!G259</f>
        <v>132.68</v>
      </c>
      <c r="G250" s="131">
        <f>'Obra Civil'!D259</f>
        <v>2</v>
      </c>
      <c r="H250" s="132">
        <v>0</v>
      </c>
      <c r="I250" s="132">
        <v>0</v>
      </c>
      <c r="J250" s="132">
        <f t="shared" ref="J250:J255" si="34">F250*G250</f>
        <v>265.36</v>
      </c>
      <c r="K250" s="132">
        <f t="shared" ref="K250:K255" si="35">H250*F250</f>
        <v>0</v>
      </c>
      <c r="L250" s="133"/>
    </row>
    <row r="251" spans="1:12">
      <c r="A251" s="128" t="str">
        <f>'Obra Civil'!A260</f>
        <v>16.1.2</v>
      </c>
      <c r="B251" s="271" t="str">
        <f>'Obra Civil'!B260</f>
        <v>Porta sabonete liquido fornecimento</v>
      </c>
      <c r="C251" s="272"/>
      <c r="D251" s="273"/>
      <c r="E251" s="129" t="str">
        <f>'Obra Civil'!C260</f>
        <v>un</v>
      </c>
      <c r="F251" s="130">
        <f>'Obra Civil'!G260</f>
        <v>12.45</v>
      </c>
      <c r="G251" s="131">
        <f>'Obra Civil'!D260</f>
        <v>2</v>
      </c>
      <c r="H251" s="132">
        <v>0</v>
      </c>
      <c r="I251" s="132">
        <v>0</v>
      </c>
      <c r="J251" s="132">
        <f t="shared" si="34"/>
        <v>24.9</v>
      </c>
      <c r="K251" s="132">
        <f t="shared" si="35"/>
        <v>0</v>
      </c>
      <c r="L251" s="133"/>
    </row>
    <row r="252" spans="1:12" ht="24" customHeight="1">
      <c r="A252" s="128" t="str">
        <f>'Obra Civil'!A261</f>
        <v>16.1.3</v>
      </c>
      <c r="B252" s="294" t="str">
        <f>'Obra Civil'!B261</f>
        <v>Vaso sanitario sifonado, para valvula de descarga, em louca branca, com acessorios, inclusive assento plastico, anel de vedação, tubo pvc ligacao - fornecimento e instalacao</v>
      </c>
      <c r="C252" s="295"/>
      <c r="D252" s="296"/>
      <c r="E252" s="129" t="str">
        <f>'Obra Civil'!C261</f>
        <v>un</v>
      </c>
      <c r="F252" s="130">
        <f>'Obra Civil'!G261</f>
        <v>135.11000000000001</v>
      </c>
      <c r="G252" s="131">
        <f>'Obra Civil'!D261</f>
        <v>2</v>
      </c>
      <c r="H252" s="132">
        <v>0</v>
      </c>
      <c r="I252" s="132">
        <v>0</v>
      </c>
      <c r="J252" s="132">
        <f t="shared" si="34"/>
        <v>270.22000000000003</v>
      </c>
      <c r="K252" s="132">
        <f t="shared" si="35"/>
        <v>0</v>
      </c>
      <c r="L252" s="133"/>
    </row>
    <row r="253" spans="1:12" ht="13.5" customHeight="1">
      <c r="A253" s="128" t="str">
        <f>'Obra Civil'!A262</f>
        <v>16.1.4</v>
      </c>
      <c r="B253" s="271" t="str">
        <f>'Obra Civil'!B262</f>
        <v>Torneira cromada 3/4" para jardim ou tanque, padrao alto</v>
      </c>
      <c r="C253" s="272"/>
      <c r="D253" s="273"/>
      <c r="E253" s="129" t="str">
        <f>'Obra Civil'!C262</f>
        <v>un</v>
      </c>
      <c r="F253" s="130">
        <f>'Obra Civil'!G262</f>
        <v>18.559999999999999</v>
      </c>
      <c r="G253" s="131">
        <f>'Obra Civil'!D262</f>
        <v>2</v>
      </c>
      <c r="H253" s="132">
        <v>0</v>
      </c>
      <c r="I253" s="132">
        <v>0</v>
      </c>
      <c r="J253" s="132">
        <f t="shared" si="34"/>
        <v>37.119999999999997</v>
      </c>
      <c r="K253" s="132">
        <f t="shared" si="35"/>
        <v>0</v>
      </c>
      <c r="L253" s="133"/>
    </row>
    <row r="254" spans="1:12">
      <c r="A254" s="128" t="str">
        <f>'Obra Civil'!A263</f>
        <v>16.1.5</v>
      </c>
      <c r="B254" s="271" t="str">
        <f>'Obra Civil'!B263</f>
        <v>Instalacao de papeleira - fornecimento e colocacao</v>
      </c>
      <c r="C254" s="272"/>
      <c r="D254" s="273"/>
      <c r="E254" s="129" t="str">
        <f>'Obra Civil'!C263</f>
        <v>un</v>
      </c>
      <c r="F254" s="130">
        <f>'Obra Civil'!G263</f>
        <v>13.12</v>
      </c>
      <c r="G254" s="131">
        <f>'Obra Civil'!D263</f>
        <v>2</v>
      </c>
      <c r="H254" s="132">
        <v>0</v>
      </c>
      <c r="I254" s="132">
        <v>0</v>
      </c>
      <c r="J254" s="132">
        <f t="shared" si="34"/>
        <v>26.24</v>
      </c>
      <c r="K254" s="132">
        <f t="shared" si="35"/>
        <v>0</v>
      </c>
      <c r="L254" s="133"/>
    </row>
    <row r="255" spans="1:12">
      <c r="A255" s="128" t="str">
        <f>'Obra Civil'!A264</f>
        <v>16.1.6</v>
      </c>
      <c r="B255" s="271" t="str">
        <f>'Obra Civil'!B264</f>
        <v xml:space="preserve">Barra de apoio em aluminio anodizado para deficientes físicos </v>
      </c>
      <c r="C255" s="272"/>
      <c r="D255" s="273"/>
      <c r="E255" s="129" t="str">
        <f>'Obra Civil'!C264</f>
        <v>m</v>
      </c>
      <c r="F255" s="130">
        <f>'Obra Civil'!G264</f>
        <v>34.58</v>
      </c>
      <c r="G255" s="131">
        <f>'Obra Civil'!D264</f>
        <v>4</v>
      </c>
      <c r="H255" s="132">
        <v>0</v>
      </c>
      <c r="I255" s="132">
        <v>0</v>
      </c>
      <c r="J255" s="132">
        <f t="shared" si="34"/>
        <v>138.32</v>
      </c>
      <c r="K255" s="132">
        <f t="shared" si="35"/>
        <v>0</v>
      </c>
      <c r="L255" s="133"/>
    </row>
    <row r="256" spans="1:12">
      <c r="A256" s="128" t="str">
        <f>'Obra Civil'!A265</f>
        <v>16.2</v>
      </c>
      <c r="B256" s="271" t="str">
        <f>'Obra Civil'!B265</f>
        <v>SANIT. INFANTIS  (Feminino / Masculino/ Banho I/ Creche II )</v>
      </c>
      <c r="C256" s="272"/>
      <c r="D256" s="273"/>
      <c r="E256" s="129"/>
      <c r="F256" s="130"/>
      <c r="G256" s="131"/>
      <c r="H256" s="132"/>
      <c r="I256" s="132"/>
      <c r="J256" s="132"/>
      <c r="K256" s="132"/>
      <c r="L256" s="133"/>
    </row>
    <row r="257" spans="1:12" ht="14.25" customHeight="1">
      <c r="A257" s="128" t="str">
        <f>'Obra Civil'!A266</f>
        <v>16.2.1</v>
      </c>
      <c r="B257" s="271" t="str">
        <f>'Obra Civil'!B266</f>
        <v>Banheira plástica (cor braca de 20x45x77 cm), com dreno para escoamento de água</v>
      </c>
      <c r="C257" s="272"/>
      <c r="D257" s="273"/>
      <c r="E257" s="129" t="str">
        <f>'Obra Civil'!C266</f>
        <v>un</v>
      </c>
      <c r="F257" s="130">
        <f>'Obra Civil'!G266</f>
        <v>45.71</v>
      </c>
      <c r="G257" s="131">
        <f>'Obra Civil'!D266</f>
        <v>2</v>
      </c>
      <c r="H257" s="132">
        <v>0</v>
      </c>
      <c r="I257" s="132">
        <v>0</v>
      </c>
      <c r="J257" s="132">
        <f t="shared" ref="J257:J263" si="36">F257*G257</f>
        <v>91.42</v>
      </c>
      <c r="K257" s="132">
        <f t="shared" ref="K257:K263" si="37">H257*F257</f>
        <v>0</v>
      </c>
      <c r="L257" s="133"/>
    </row>
    <row r="258" spans="1:12" ht="26.25" customHeight="1">
      <c r="A258" s="128" t="str">
        <f>'Obra Civil'!A267</f>
        <v>16.2.2</v>
      </c>
      <c r="B258" s="294" t="str">
        <f>'Obra Civil'!B267</f>
        <v>Cuba louca branca em bancada inclusive torneira e complementos (válvula, sifao e engate flexível cromados)</v>
      </c>
      <c r="C258" s="295"/>
      <c r="D258" s="296"/>
      <c r="E258" s="129" t="str">
        <f>'Obra Civil'!C267</f>
        <v>un</v>
      </c>
      <c r="F258" s="130">
        <f>'Obra Civil'!G267</f>
        <v>145.65</v>
      </c>
      <c r="G258" s="131">
        <f>'Obra Civil'!D267</f>
        <v>1</v>
      </c>
      <c r="H258" s="132">
        <v>0</v>
      </c>
      <c r="I258" s="132">
        <v>0</v>
      </c>
      <c r="J258" s="132">
        <f t="shared" si="36"/>
        <v>145.65</v>
      </c>
      <c r="K258" s="132">
        <f t="shared" si="37"/>
        <v>0</v>
      </c>
      <c r="L258" s="133"/>
    </row>
    <row r="259" spans="1:12" ht="15" customHeight="1">
      <c r="A259" s="128" t="str">
        <f>'Obra Civil'!A268</f>
        <v>16.2.3</v>
      </c>
      <c r="B259" s="271" t="str">
        <f>'Obra Civil'!B268</f>
        <v>Instalacao de papeleira - fornecimento e colocacao</v>
      </c>
      <c r="C259" s="272"/>
      <c r="D259" s="273"/>
      <c r="E259" s="129" t="str">
        <f>'Obra Civil'!C268</f>
        <v>un</v>
      </c>
      <c r="F259" s="130">
        <f>'Obra Civil'!G268</f>
        <v>13.12</v>
      </c>
      <c r="G259" s="131">
        <f>'Obra Civil'!D268</f>
        <v>9</v>
      </c>
      <c r="H259" s="132">
        <v>0</v>
      </c>
      <c r="I259" s="132">
        <v>0</v>
      </c>
      <c r="J259" s="132">
        <f t="shared" si="36"/>
        <v>118.08</v>
      </c>
      <c r="K259" s="132">
        <f t="shared" si="37"/>
        <v>0</v>
      </c>
      <c r="L259" s="133"/>
    </row>
    <row r="260" spans="1:12">
      <c r="A260" s="128" t="str">
        <f>'Obra Civil'!A269</f>
        <v>16.2.4</v>
      </c>
      <c r="B260" s="271" t="str">
        <f>'Obra Civil'!B269</f>
        <v>Porta sabonete liquido fornecimento e instalação</v>
      </c>
      <c r="C260" s="272"/>
      <c r="D260" s="273"/>
      <c r="E260" s="129" t="str">
        <f>'Obra Civil'!C269</f>
        <v>un</v>
      </c>
      <c r="F260" s="130">
        <f>'Obra Civil'!G269</f>
        <v>12.45</v>
      </c>
      <c r="G260" s="131">
        <f>'Obra Civil'!D269</f>
        <v>11</v>
      </c>
      <c r="H260" s="132">
        <v>0</v>
      </c>
      <c r="I260" s="132">
        <v>0</v>
      </c>
      <c r="J260" s="132">
        <f t="shared" si="36"/>
        <v>136.94999999999999</v>
      </c>
      <c r="K260" s="132">
        <f t="shared" si="37"/>
        <v>0</v>
      </c>
      <c r="L260" s="133"/>
    </row>
    <row r="261" spans="1:12">
      <c r="A261" s="128" t="str">
        <f>'Obra Civil'!A270</f>
        <v>16.2.5</v>
      </c>
      <c r="B261" s="271" t="str">
        <f>'Obra Civil'!B270</f>
        <v>Torneira cromada 3/4" para jardim ou tanque, padrao alto</v>
      </c>
      <c r="C261" s="272"/>
      <c r="D261" s="273"/>
      <c r="E261" s="129" t="str">
        <f>'Obra Civil'!C270</f>
        <v>un</v>
      </c>
      <c r="F261" s="130">
        <f>'Obra Civil'!G270</f>
        <v>18.559999999999999</v>
      </c>
      <c r="G261" s="131">
        <f>'Obra Civil'!D270</f>
        <v>4</v>
      </c>
      <c r="H261" s="132">
        <v>0</v>
      </c>
      <c r="I261" s="132">
        <v>0</v>
      </c>
      <c r="J261" s="132">
        <f t="shared" si="36"/>
        <v>74.239999999999995</v>
      </c>
      <c r="K261" s="132">
        <f t="shared" si="37"/>
        <v>0</v>
      </c>
      <c r="L261" s="133"/>
    </row>
    <row r="262" spans="1:12">
      <c r="A262" s="128" t="str">
        <f>'Obra Civil'!A271</f>
        <v>16.2.6</v>
      </c>
      <c r="B262" s="271" t="str">
        <f>'Obra Civil'!B271</f>
        <v>Torneira cromada longa 3/4" de parede para pia, padrao popular</v>
      </c>
      <c r="C262" s="272"/>
      <c r="D262" s="273"/>
      <c r="E262" s="129" t="str">
        <f>'Obra Civil'!C271</f>
        <v>un</v>
      </c>
      <c r="F262" s="130">
        <f>'Obra Civil'!G271</f>
        <v>16.420000000000002</v>
      </c>
      <c r="G262" s="131">
        <f>'Obra Civil'!D271</f>
        <v>9</v>
      </c>
      <c r="H262" s="132">
        <v>0</v>
      </c>
      <c r="I262" s="132">
        <v>0</v>
      </c>
      <c r="J262" s="132">
        <f t="shared" si="36"/>
        <v>147.78000000000003</v>
      </c>
      <c r="K262" s="132">
        <f t="shared" si="37"/>
        <v>0</v>
      </c>
      <c r="L262" s="133"/>
    </row>
    <row r="263" spans="1:12" ht="24" customHeight="1">
      <c r="A263" s="128" t="str">
        <f>'Obra Civil'!A272</f>
        <v>16.2.7</v>
      </c>
      <c r="B263" s="294" t="str">
        <f>'Obra Civil'!B272</f>
        <v>Vaso sanitario infantil sifonado, para valvula de descarga, em louca branca, com acessorios, inclusive assento plastico, anel de vedação, tubo pvc ligacao - fornecimento e instalacao</v>
      </c>
      <c r="C263" s="295"/>
      <c r="D263" s="296"/>
      <c r="E263" s="129" t="str">
        <f>'Obra Civil'!C272</f>
        <v>un</v>
      </c>
      <c r="F263" s="130">
        <f>'Obra Civil'!G272</f>
        <v>135.11000000000001</v>
      </c>
      <c r="G263" s="131">
        <f>'Obra Civil'!D272</f>
        <v>9</v>
      </c>
      <c r="H263" s="132">
        <v>0</v>
      </c>
      <c r="I263" s="132">
        <v>0</v>
      </c>
      <c r="J263" s="132">
        <f t="shared" si="36"/>
        <v>1215.9900000000002</v>
      </c>
      <c r="K263" s="132">
        <f t="shared" si="37"/>
        <v>0</v>
      </c>
      <c r="L263" s="133"/>
    </row>
    <row r="264" spans="1:12">
      <c r="A264" s="125" t="str">
        <f>'Obra Civil'!A273</f>
        <v>16.3</v>
      </c>
      <c r="B264" s="291" t="str">
        <f>'Obra Civil'!B273</f>
        <v>SANIT. ADULTOS ( Fem. e Masc. Funcionários )</v>
      </c>
      <c r="C264" s="292"/>
      <c r="D264" s="293"/>
      <c r="E264" s="129"/>
      <c r="F264" s="130"/>
      <c r="G264" s="131"/>
      <c r="H264" s="132"/>
      <c r="I264" s="132"/>
      <c r="J264" s="132"/>
      <c r="K264" s="132"/>
      <c r="L264" s="133"/>
    </row>
    <row r="265" spans="1:12">
      <c r="A265" s="128" t="str">
        <f>'Obra Civil'!A274</f>
        <v>16.3.1</v>
      </c>
      <c r="B265" s="271" t="str">
        <f>'Obra Civil'!B274</f>
        <v>Torneira cromada 3/4" para jardim ou tanque, padrao alto</v>
      </c>
      <c r="C265" s="272"/>
      <c r="D265" s="273"/>
      <c r="E265" s="129" t="str">
        <f>'Obra Civil'!C274</f>
        <v>un</v>
      </c>
      <c r="F265" s="130">
        <f>'Obra Civil'!G274</f>
        <v>18.559999999999999</v>
      </c>
      <c r="G265" s="131">
        <f>'Obra Civil'!D274</f>
        <v>2</v>
      </c>
      <c r="H265" s="132">
        <v>0</v>
      </c>
      <c r="I265" s="132">
        <v>0</v>
      </c>
      <c r="J265" s="132">
        <f t="shared" ref="J265:J278" si="38">F265*G265</f>
        <v>37.119999999999997</v>
      </c>
      <c r="K265" s="132">
        <f t="shared" ref="K265:K278" si="39">H265*F265</f>
        <v>0</v>
      </c>
      <c r="L265" s="133"/>
    </row>
    <row r="266" spans="1:12">
      <c r="A266" s="128" t="str">
        <f>'Obra Civil'!A275</f>
        <v>16.3.2</v>
      </c>
      <c r="B266" s="271" t="str">
        <f>'Obra Civil'!B275</f>
        <v>Torneira cromada longa 3/4" de parede para pia, padrao popular</v>
      </c>
      <c r="C266" s="272"/>
      <c r="D266" s="273"/>
      <c r="E266" s="129" t="str">
        <f>'Obra Civil'!C275</f>
        <v>un</v>
      </c>
      <c r="F266" s="130">
        <f>'Obra Civil'!G275</f>
        <v>16.420000000000002</v>
      </c>
      <c r="G266" s="131">
        <f>'Obra Civil'!D275</f>
        <v>5</v>
      </c>
      <c r="H266" s="132">
        <v>0</v>
      </c>
      <c r="I266" s="132">
        <v>0</v>
      </c>
      <c r="J266" s="132">
        <f t="shared" si="38"/>
        <v>82.100000000000009</v>
      </c>
      <c r="K266" s="132">
        <f t="shared" si="39"/>
        <v>0</v>
      </c>
      <c r="L266" s="133"/>
    </row>
    <row r="267" spans="1:12" ht="26.25" customHeight="1">
      <c r="A267" s="128" t="str">
        <f>'Obra Civil'!A276</f>
        <v>16.3.3</v>
      </c>
      <c r="B267" s="294" t="str">
        <f>'Obra Civil'!B276</f>
        <v>Vaso sanitario sifonado, para valvula de descarga, em louca branca, com acessorios, inclusive assento plastico, bolsa de borracha para ligacao, tubo pvc ligacao - fornecimento e instalacao</v>
      </c>
      <c r="C267" s="295"/>
      <c r="D267" s="296"/>
      <c r="E267" s="129" t="str">
        <f>'Obra Civil'!C276</f>
        <v>un</v>
      </c>
      <c r="F267" s="130">
        <f>'Obra Civil'!G276</f>
        <v>135.11000000000001</v>
      </c>
      <c r="G267" s="131">
        <f>'Obra Civil'!D276</f>
        <v>4</v>
      </c>
      <c r="H267" s="132">
        <v>0</v>
      </c>
      <c r="I267" s="132">
        <v>0</v>
      </c>
      <c r="J267" s="132">
        <f t="shared" si="38"/>
        <v>540.44000000000005</v>
      </c>
      <c r="K267" s="132">
        <f t="shared" si="39"/>
        <v>0</v>
      </c>
      <c r="L267" s="133"/>
    </row>
    <row r="268" spans="1:12">
      <c r="A268" s="128" t="str">
        <f>'Obra Civil'!A277</f>
        <v>16.3.4</v>
      </c>
      <c r="B268" s="271" t="str">
        <f>'Obra Civil'!B277</f>
        <v>Instalação de papeleira - fornecimento e colocacao</v>
      </c>
      <c r="C268" s="272"/>
      <c r="D268" s="273"/>
      <c r="E268" s="129" t="str">
        <f>'Obra Civil'!C277</f>
        <v>un</v>
      </c>
      <c r="F268" s="130">
        <f>'Obra Civil'!G277</f>
        <v>13.12</v>
      </c>
      <c r="G268" s="131">
        <f>'Obra Civil'!D277</f>
        <v>4</v>
      </c>
      <c r="H268" s="132">
        <v>0</v>
      </c>
      <c r="I268" s="132">
        <v>0</v>
      </c>
      <c r="J268" s="132">
        <f t="shared" si="38"/>
        <v>52.48</v>
      </c>
      <c r="K268" s="132">
        <f t="shared" si="39"/>
        <v>0</v>
      </c>
      <c r="L268" s="133"/>
    </row>
    <row r="269" spans="1:12">
      <c r="A269" s="128" t="str">
        <f>'Obra Civil'!A278</f>
        <v>16.3.5</v>
      </c>
      <c r="B269" s="271" t="str">
        <f>'Obra Civil'!B278</f>
        <v>Porta sabonete liquido fornecimento e instalação</v>
      </c>
      <c r="C269" s="272"/>
      <c r="D269" s="273"/>
      <c r="E269" s="129" t="str">
        <f>'Obra Civil'!C278</f>
        <v>un</v>
      </c>
      <c r="F269" s="130">
        <f>'Obra Civil'!G278</f>
        <v>12.45</v>
      </c>
      <c r="G269" s="131">
        <f>'Obra Civil'!D278</f>
        <v>3</v>
      </c>
      <c r="H269" s="132">
        <v>0</v>
      </c>
      <c r="I269" s="132">
        <v>0</v>
      </c>
      <c r="J269" s="132">
        <f t="shared" si="38"/>
        <v>37.349999999999994</v>
      </c>
      <c r="K269" s="132">
        <f t="shared" si="39"/>
        <v>0</v>
      </c>
      <c r="L269" s="133"/>
    </row>
    <row r="270" spans="1:12">
      <c r="A270" s="125" t="str">
        <f>'Obra Civil'!A279</f>
        <v>16.4</v>
      </c>
      <c r="B270" s="291" t="str">
        <f>'Obra Civil'!B279</f>
        <v>COZINHA/ LAVANDERIA/ HIGIENIZAÇÃO/ LACTÁRIO</v>
      </c>
      <c r="C270" s="292"/>
      <c r="D270" s="293"/>
      <c r="E270" s="129"/>
      <c r="F270" s="130">
        <f>'Obra Civil'!G279</f>
        <v>0</v>
      </c>
      <c r="G270" s="131">
        <f>'Obra Civil'!D279</f>
        <v>0</v>
      </c>
      <c r="H270" s="132">
        <v>0</v>
      </c>
      <c r="I270" s="132">
        <v>0</v>
      </c>
      <c r="J270" s="132">
        <f t="shared" si="38"/>
        <v>0</v>
      </c>
      <c r="K270" s="132">
        <f t="shared" si="39"/>
        <v>0</v>
      </c>
      <c r="L270" s="133"/>
    </row>
    <row r="271" spans="1:12">
      <c r="A271" s="128" t="str">
        <f>'Obra Civil'!A280</f>
        <v>16.4.1</v>
      </c>
      <c r="B271" s="294" t="str">
        <f>'Obra Civil'!B280</f>
        <v>Cuba aço inoxidável 40,0x34,0x11,5 cm, com sifão em metal cromado 1.1/2x1.1/2", válvula em metal cromado tipo americana 3.1/2"x1.1/2" para pia - fornecimento e instalação</v>
      </c>
      <c r="C271" s="295"/>
      <c r="D271" s="296"/>
      <c r="E271" s="129" t="str">
        <f>'Obra Civil'!C280</f>
        <v>un.</v>
      </c>
      <c r="F271" s="130">
        <f>'Obra Civil'!G280</f>
        <v>77.92</v>
      </c>
      <c r="G271" s="131">
        <f>'Obra Civil'!D280</f>
        <v>5</v>
      </c>
      <c r="H271" s="132">
        <v>0</v>
      </c>
      <c r="I271" s="132">
        <v>0</v>
      </c>
      <c r="J271" s="132">
        <f t="shared" si="38"/>
        <v>389.6</v>
      </c>
      <c r="K271" s="132">
        <f t="shared" si="39"/>
        <v>0</v>
      </c>
      <c r="L271" s="133"/>
    </row>
    <row r="272" spans="1:12" ht="22.5" customHeight="1">
      <c r="A272" s="128" t="str">
        <f>'Obra Civil'!A281</f>
        <v>16.4.2</v>
      </c>
      <c r="B272" s="294" t="str">
        <f>'Obra Civil'!B281</f>
        <v>Cuba louça branca em bancada inclusive torneira e complementos (válvula, sifao e engate flexível cromados)</v>
      </c>
      <c r="C272" s="295"/>
      <c r="D272" s="296"/>
      <c r="E272" s="129" t="str">
        <f>'Obra Civil'!C281</f>
        <v>un</v>
      </c>
      <c r="F272" s="130">
        <f>'Obra Civil'!G281</f>
        <v>145.65</v>
      </c>
      <c r="G272" s="131">
        <f>'Obra Civil'!D281</f>
        <v>1</v>
      </c>
      <c r="H272" s="132">
        <v>0</v>
      </c>
      <c r="I272" s="132">
        <v>0</v>
      </c>
      <c r="J272" s="132">
        <f t="shared" si="38"/>
        <v>145.65</v>
      </c>
      <c r="K272" s="132">
        <f t="shared" si="39"/>
        <v>0</v>
      </c>
      <c r="L272" s="133"/>
    </row>
    <row r="273" spans="1:12" ht="21.75" customHeight="1">
      <c r="A273" s="128" t="str">
        <f>'Obra Civil'!A282</f>
        <v>16.4.3</v>
      </c>
      <c r="B273" s="294" t="str">
        <f>'Obra Civil'!B282</f>
        <v>Lavatório louça branca, sem coluna, torneira metálica cromada simples, (válvula, sifao e engate flexível cromados)</v>
      </c>
      <c r="C273" s="295"/>
      <c r="D273" s="296"/>
      <c r="E273" s="129" t="str">
        <f>'Obra Civil'!C282</f>
        <v>un</v>
      </c>
      <c r="F273" s="130">
        <f>'Obra Civil'!G282</f>
        <v>132.68</v>
      </c>
      <c r="G273" s="131">
        <f>'Obra Civil'!D282</f>
        <v>1</v>
      </c>
      <c r="H273" s="132">
        <v>0</v>
      </c>
      <c r="I273" s="132">
        <v>0</v>
      </c>
      <c r="J273" s="132">
        <f t="shared" si="38"/>
        <v>132.68</v>
      </c>
      <c r="K273" s="132">
        <f t="shared" si="39"/>
        <v>0</v>
      </c>
      <c r="L273" s="133"/>
    </row>
    <row r="274" spans="1:12">
      <c r="A274" s="128" t="str">
        <f>'Obra Civil'!A283</f>
        <v>16.4.4</v>
      </c>
      <c r="B274" s="271" t="str">
        <f>'Obra Civil'!B283</f>
        <v>Torneira cromada 3/4" para jardim ou tanque, padrao alto</v>
      </c>
      <c r="C274" s="272"/>
      <c r="D274" s="273"/>
      <c r="E274" s="129" t="str">
        <f>'Obra Civil'!C283</f>
        <v>un</v>
      </c>
      <c r="F274" s="130">
        <f>'Obra Civil'!G283</f>
        <v>18.559999999999999</v>
      </c>
      <c r="G274" s="131">
        <f>'Obra Civil'!D283</f>
        <v>2</v>
      </c>
      <c r="H274" s="132">
        <v>0</v>
      </c>
      <c r="I274" s="132">
        <v>0</v>
      </c>
      <c r="J274" s="132">
        <f t="shared" si="38"/>
        <v>37.119999999999997</v>
      </c>
      <c r="K274" s="132">
        <f t="shared" si="39"/>
        <v>0</v>
      </c>
      <c r="L274" s="133"/>
    </row>
    <row r="275" spans="1:12">
      <c r="A275" s="128" t="str">
        <f>'Obra Civil'!A284</f>
        <v>16.4.5</v>
      </c>
      <c r="B275" s="271" t="str">
        <f>'Obra Civil'!B284</f>
        <v>Torneira cromada longa 3/4" de parede para pia, padrao popular</v>
      </c>
      <c r="C275" s="272"/>
      <c r="D275" s="273"/>
      <c r="E275" s="129" t="str">
        <f>'Obra Civil'!C284</f>
        <v>un</v>
      </c>
      <c r="F275" s="130">
        <f>'Obra Civil'!G284</f>
        <v>16.420000000000002</v>
      </c>
      <c r="G275" s="131">
        <f>'Obra Civil'!D284</f>
        <v>4</v>
      </c>
      <c r="H275" s="132">
        <v>0</v>
      </c>
      <c r="I275" s="132">
        <v>0</v>
      </c>
      <c r="J275" s="132">
        <f t="shared" si="38"/>
        <v>65.680000000000007</v>
      </c>
      <c r="K275" s="132">
        <f t="shared" si="39"/>
        <v>0</v>
      </c>
      <c r="L275" s="133"/>
    </row>
    <row r="276" spans="1:12" ht="23.25" customHeight="1">
      <c r="A276" s="128" t="str">
        <f>'Obra Civil'!A285</f>
        <v>16.4.6</v>
      </c>
      <c r="B276" s="294" t="str">
        <f>'Obra Civil'!B285</f>
        <v>Torneira cromada tubo movel para bancada 3/4" para pia de cozinha, padrao alto - fornecimento e instalacao</v>
      </c>
      <c r="C276" s="295"/>
      <c r="D276" s="296"/>
      <c r="E276" s="129" t="str">
        <f>'Obra Civil'!C285</f>
        <v>un</v>
      </c>
      <c r="F276" s="130">
        <f>'Obra Civil'!G285</f>
        <v>34.869999999999997</v>
      </c>
      <c r="G276" s="131">
        <f>'Obra Civil'!D285</f>
        <v>5</v>
      </c>
      <c r="H276" s="132">
        <v>0</v>
      </c>
      <c r="I276" s="132">
        <v>0</v>
      </c>
      <c r="J276" s="132">
        <f t="shared" si="38"/>
        <v>174.35</v>
      </c>
      <c r="K276" s="132">
        <f t="shared" si="39"/>
        <v>0</v>
      </c>
      <c r="L276" s="133"/>
    </row>
    <row r="277" spans="1:12">
      <c r="A277" s="128" t="str">
        <f>'Obra Civil'!A286</f>
        <v>16.4.7</v>
      </c>
      <c r="B277" s="271" t="str">
        <f>'Obra Civil'!B286</f>
        <v>Porta sabonete liquido fornecimento e instalação</v>
      </c>
      <c r="C277" s="272"/>
      <c r="D277" s="273"/>
      <c r="E277" s="129" t="str">
        <f>'Obra Civil'!C286</f>
        <v>un</v>
      </c>
      <c r="F277" s="130">
        <f>'Obra Civil'!G286</f>
        <v>12.45</v>
      </c>
      <c r="G277" s="131">
        <f>'Obra Civil'!D286</f>
        <v>3</v>
      </c>
      <c r="H277" s="132">
        <v>0</v>
      </c>
      <c r="I277" s="132">
        <v>0</v>
      </c>
      <c r="J277" s="132">
        <f t="shared" si="38"/>
        <v>37.349999999999994</v>
      </c>
      <c r="K277" s="132">
        <f t="shared" si="39"/>
        <v>0</v>
      </c>
      <c r="L277" s="133"/>
    </row>
    <row r="278" spans="1:12">
      <c r="A278" s="128" t="str">
        <f>'Obra Civil'!A287</f>
        <v>16.4.8</v>
      </c>
      <c r="B278" s="271" t="str">
        <f>'Obra Civil'!B287</f>
        <v>Tanque louca branco sem coluna, completo inclusive torneira metalica</v>
      </c>
      <c r="C278" s="272"/>
      <c r="D278" s="273"/>
      <c r="E278" s="129" t="str">
        <f>'Obra Civil'!C287</f>
        <v>un</v>
      </c>
      <c r="F278" s="130">
        <f>'Obra Civil'!G287</f>
        <v>143.63999999999999</v>
      </c>
      <c r="G278" s="131">
        <f>'Obra Civil'!D287</f>
        <v>2</v>
      </c>
      <c r="H278" s="132">
        <v>0</v>
      </c>
      <c r="I278" s="132">
        <v>0</v>
      </c>
      <c r="J278" s="132">
        <f t="shared" si="38"/>
        <v>287.27999999999997</v>
      </c>
      <c r="K278" s="132">
        <f t="shared" si="39"/>
        <v>0</v>
      </c>
      <c r="L278" s="133"/>
    </row>
    <row r="279" spans="1:12">
      <c r="A279" s="125" t="str">
        <f>'Obra Civil'!A288</f>
        <v>16.5</v>
      </c>
      <c r="B279" s="291" t="str">
        <f>'Obra Civil'!B288</f>
        <v>SALAS (Creche l, Creche ll, Creche lll, Pré-Escola)</v>
      </c>
      <c r="C279" s="292"/>
      <c r="D279" s="293"/>
      <c r="E279" s="129"/>
      <c r="F279" s="130"/>
      <c r="G279" s="131"/>
      <c r="H279" s="132"/>
      <c r="I279" s="132"/>
      <c r="J279" s="132"/>
      <c r="K279" s="132"/>
      <c r="L279" s="133"/>
    </row>
    <row r="280" spans="1:12" ht="23.25" customHeight="1">
      <c r="A280" s="128" t="str">
        <f>'Obra Civil'!A289</f>
        <v>16.5.1</v>
      </c>
      <c r="B280" s="294" t="str">
        <f>'Obra Civil'!B289</f>
        <v>Cuba louca branca em bancada inclusive torneira e complementos (válvula, sifao e engate flexível cromados)</v>
      </c>
      <c r="C280" s="295"/>
      <c r="D280" s="296"/>
      <c r="E280" s="129" t="str">
        <f>'Obra Civil'!C289</f>
        <v>un</v>
      </c>
      <c r="F280" s="130">
        <f>'Obra Civil'!G289</f>
        <v>145.65</v>
      </c>
      <c r="G280" s="131">
        <f>'Obra Civil'!D289</f>
        <v>4</v>
      </c>
      <c r="H280" s="132">
        <v>0</v>
      </c>
      <c r="I280" s="132">
        <v>0</v>
      </c>
      <c r="J280" s="132">
        <f>F280*G280</f>
        <v>582.6</v>
      </c>
      <c r="K280" s="132">
        <f>H280*F280</f>
        <v>0</v>
      </c>
      <c r="L280" s="133"/>
    </row>
    <row r="281" spans="1:12">
      <c r="A281" s="128" t="str">
        <f>'Obra Civil'!A290</f>
        <v>16.5.2</v>
      </c>
      <c r="B281" s="271" t="str">
        <f>'Obra Civil'!B290</f>
        <v>Porta sabonete liquido fornecimento e instalação</v>
      </c>
      <c r="C281" s="272"/>
      <c r="D281" s="273"/>
      <c r="E281" s="129" t="str">
        <f>'Obra Civil'!C290</f>
        <v>un</v>
      </c>
      <c r="F281" s="130">
        <f>'Obra Civil'!G290</f>
        <v>12.45</v>
      </c>
      <c r="G281" s="131">
        <f>'Obra Civil'!D290</f>
        <v>4</v>
      </c>
      <c r="H281" s="132">
        <v>0</v>
      </c>
      <c r="I281" s="132">
        <v>0</v>
      </c>
      <c r="J281" s="132">
        <f>F281*G281</f>
        <v>49.8</v>
      </c>
      <c r="K281" s="132">
        <f>H281*F281</f>
        <v>0</v>
      </c>
      <c r="L281" s="133"/>
    </row>
    <row r="282" spans="1:12">
      <c r="A282" s="125" t="str">
        <f>'Obra Civil'!A291</f>
        <v>16.6</v>
      </c>
      <c r="B282" s="291" t="str">
        <f>'Obra Civil'!B291</f>
        <v>JARDINS E PÁTIOS</v>
      </c>
      <c r="C282" s="292"/>
      <c r="D282" s="293"/>
      <c r="E282" s="129"/>
      <c r="F282" s="130"/>
      <c r="G282" s="131"/>
      <c r="H282" s="132"/>
      <c r="I282" s="132"/>
      <c r="J282" s="132"/>
      <c r="K282" s="132"/>
      <c r="L282" s="133"/>
    </row>
    <row r="283" spans="1:12">
      <c r="A283" s="128" t="str">
        <f>'Obra Civil'!A292</f>
        <v>16.6.1</v>
      </c>
      <c r="B283" s="271" t="str">
        <f>'Obra Civil'!B292</f>
        <v>Torneira cromada 3/4" para jardim ou tanque, padrao alto</v>
      </c>
      <c r="C283" s="272"/>
      <c r="D283" s="273"/>
      <c r="E283" s="129" t="str">
        <f>'Obra Civil'!C292</f>
        <v>un</v>
      </c>
      <c r="F283" s="130">
        <f>'Obra Civil'!G292</f>
        <v>18.559999999999999</v>
      </c>
      <c r="G283" s="131">
        <f>'Obra Civil'!D292</f>
        <v>3</v>
      </c>
      <c r="H283" s="132">
        <v>0</v>
      </c>
      <c r="I283" s="132">
        <v>0</v>
      </c>
      <c r="J283" s="132">
        <f>F283*G283</f>
        <v>55.679999999999993</v>
      </c>
      <c r="K283" s="132">
        <f>H283*F283</f>
        <v>0</v>
      </c>
      <c r="L283" s="133"/>
    </row>
    <row r="284" spans="1:12">
      <c r="A284" s="143" t="str">
        <f>'Obra Civil'!A294</f>
        <v>17.0</v>
      </c>
      <c r="B284" s="268" t="str">
        <f>'Obra Civil'!B294</f>
        <v xml:space="preserve">BANCADAS </v>
      </c>
      <c r="C284" s="269"/>
      <c r="D284" s="270"/>
      <c r="E284" s="146"/>
      <c r="F284" s="147"/>
      <c r="G284" s="148"/>
      <c r="H284" s="149"/>
      <c r="I284" s="149"/>
      <c r="J284" s="149"/>
      <c r="K284" s="149"/>
      <c r="L284" s="150"/>
    </row>
    <row r="285" spans="1:12">
      <c r="A285" s="128" t="str">
        <f>'Obra Civil'!A295</f>
        <v>17.1</v>
      </c>
      <c r="B285" s="271" t="str">
        <f>'Obra Civil'!B295</f>
        <v>Bancada em granito cinza andorinha - espessura 2cm, conforme projeto</v>
      </c>
      <c r="C285" s="272"/>
      <c r="D285" s="273"/>
      <c r="E285" s="129" t="str">
        <f>'Obra Civil'!C295</f>
        <v>m²</v>
      </c>
      <c r="F285" s="130">
        <f>'Obra Civil'!G295</f>
        <v>161.32</v>
      </c>
      <c r="G285" s="131">
        <f>'Obra Civil'!D295</f>
        <v>21.43</v>
      </c>
      <c r="H285" s="132">
        <v>0</v>
      </c>
      <c r="I285" s="132">
        <v>0</v>
      </c>
      <c r="J285" s="132">
        <f>F285*G285</f>
        <v>3457.0875999999998</v>
      </c>
      <c r="K285" s="132">
        <f>H285*F285</f>
        <v>0</v>
      </c>
      <c r="L285" s="133"/>
    </row>
    <row r="286" spans="1:12">
      <c r="A286" s="128" t="str">
        <f>'Obra Civil'!A296</f>
        <v>17.2</v>
      </c>
      <c r="B286" s="271" t="str">
        <f>'Obra Civil'!B296</f>
        <v>Prateleira em granito cinza andorinha - espessura 2cm, conforme projeto</v>
      </c>
      <c r="C286" s="272"/>
      <c r="D286" s="273"/>
      <c r="E286" s="129" t="str">
        <f>'Obra Civil'!C296</f>
        <v>m²</v>
      </c>
      <c r="F286" s="130">
        <f>'Obra Civil'!G296</f>
        <v>161.32</v>
      </c>
      <c r="G286" s="131">
        <f>'Obra Civil'!D296</f>
        <v>13.88</v>
      </c>
      <c r="H286" s="132">
        <v>0</v>
      </c>
      <c r="I286" s="132">
        <v>0</v>
      </c>
      <c r="J286" s="132">
        <f>F286*G286</f>
        <v>2239.1215999999999</v>
      </c>
      <c r="K286" s="132">
        <f>H286*F286</f>
        <v>0</v>
      </c>
      <c r="L286" s="133"/>
    </row>
    <row r="287" spans="1:12" ht="21" customHeight="1">
      <c r="A287" s="128" t="str">
        <f>'Obra Civil'!A297</f>
        <v>17.3</v>
      </c>
      <c r="B287" s="294" t="str">
        <f>'Obra Civil'!B297</f>
        <v>Prateleira em mármore branco, inclusive esquadros de apoio - espessura 2cm, conforme projeto</v>
      </c>
      <c r="C287" s="295"/>
      <c r="D287" s="296"/>
      <c r="E287" s="129" t="str">
        <f>'Obra Civil'!C297</f>
        <v>m²</v>
      </c>
      <c r="F287" s="130">
        <f>'Obra Civil'!G297</f>
        <v>199.23</v>
      </c>
      <c r="G287" s="131">
        <f>'Obra Civil'!D297</f>
        <v>7</v>
      </c>
      <c r="H287" s="132">
        <v>0</v>
      </c>
      <c r="I287" s="132">
        <v>0</v>
      </c>
      <c r="J287" s="132">
        <f>F287*G287</f>
        <v>1394.61</v>
      </c>
      <c r="K287" s="132">
        <f>H287*F287</f>
        <v>0</v>
      </c>
      <c r="L287" s="133"/>
    </row>
    <row r="288" spans="1:12">
      <c r="A288" s="128" t="str">
        <f>'Obra Civil'!A298</f>
        <v>17.4</v>
      </c>
      <c r="B288" s="271" t="str">
        <f>'Obra Civil'!B298</f>
        <v>Lavatório em granito cinza andorinha , espessura 2 cm, conforme projeto</v>
      </c>
      <c r="C288" s="272"/>
      <c r="D288" s="273"/>
      <c r="E288" s="129" t="str">
        <f>'Obra Civil'!C298</f>
        <v>m</v>
      </c>
      <c r="F288" s="130">
        <f>'Obra Civil'!G298</f>
        <v>99.3</v>
      </c>
      <c r="G288" s="131">
        <f>'Obra Civil'!D298</f>
        <v>9.5</v>
      </c>
      <c r="H288" s="132">
        <v>0</v>
      </c>
      <c r="I288" s="132">
        <v>0</v>
      </c>
      <c r="J288" s="132">
        <f>F288*G288</f>
        <v>943.35</v>
      </c>
      <c r="K288" s="132">
        <f>H288*F288</f>
        <v>0</v>
      </c>
      <c r="L288" s="133"/>
    </row>
    <row r="289" spans="1:13" ht="23.25" customHeight="1">
      <c r="A289" s="128" t="str">
        <f>'Obra Civil'!A299</f>
        <v>17.5</v>
      </c>
      <c r="B289" s="271" t="str">
        <f>'Obra Civil'!B299</f>
        <v>Banco em granito cinza andorinha , espessura 2 cm, conforme projeto</v>
      </c>
      <c r="C289" s="272"/>
      <c r="D289" s="273"/>
      <c r="E289" s="129" t="str">
        <f>'Obra Civil'!C299</f>
        <v>m²</v>
      </c>
      <c r="F289" s="130">
        <f>'Obra Civil'!G299</f>
        <v>78.12</v>
      </c>
      <c r="G289" s="131">
        <f>'Obra Civil'!D299</f>
        <v>2.94</v>
      </c>
      <c r="H289" s="132">
        <v>0</v>
      </c>
      <c r="I289" s="132">
        <v>0</v>
      </c>
      <c r="J289" s="132">
        <f>F289*G289</f>
        <v>229.6728</v>
      </c>
      <c r="K289" s="132">
        <f>H289*F289</f>
        <v>0</v>
      </c>
      <c r="L289" s="133"/>
    </row>
    <row r="290" spans="1:13">
      <c r="A290" s="143" t="str">
        <f>'Obra Civil'!A301</f>
        <v>18.0</v>
      </c>
      <c r="B290" s="268" t="str">
        <f>'Obra Civil'!B301</f>
        <v>CASTELO D'AGUA</v>
      </c>
      <c r="C290" s="269"/>
      <c r="D290" s="270"/>
      <c r="E290" s="146"/>
      <c r="F290" s="147"/>
      <c r="G290" s="148"/>
      <c r="H290" s="149"/>
      <c r="I290" s="149"/>
      <c r="J290" s="149"/>
      <c r="K290" s="149"/>
      <c r="L290" s="150"/>
    </row>
    <row r="291" spans="1:13">
      <c r="A291" s="125" t="str">
        <f>'Obra Civil'!A302</f>
        <v>18.1</v>
      </c>
      <c r="B291" s="291" t="str">
        <f>'Obra Civil'!B302</f>
        <v xml:space="preserve">INFRA-ESTRUTURA: FUNDAÇÕES </v>
      </c>
      <c r="C291" s="292"/>
      <c r="D291" s="293"/>
      <c r="E291" s="129"/>
      <c r="F291" s="130"/>
      <c r="G291" s="131"/>
      <c r="H291" s="132"/>
      <c r="I291" s="132"/>
      <c r="J291" s="132"/>
      <c r="K291" s="132"/>
      <c r="L291" s="133"/>
    </row>
    <row r="292" spans="1:13">
      <c r="A292" s="128" t="str">
        <f>'Obra Civil'!A303</f>
        <v>18.1.1</v>
      </c>
      <c r="B292" s="271" t="str">
        <f>'Obra Civil'!B303</f>
        <v>CONCRETO ARMADO PARA FUNDAÇÕES - ESTACAS</v>
      </c>
      <c r="C292" s="272"/>
      <c r="D292" s="273"/>
      <c r="E292" s="129"/>
      <c r="F292" s="130"/>
      <c r="G292" s="131"/>
      <c r="H292" s="132"/>
      <c r="I292" s="132"/>
      <c r="J292" s="132"/>
      <c r="K292" s="132"/>
      <c r="L292" s="133"/>
    </row>
    <row r="293" spans="1:13">
      <c r="A293" s="128" t="str">
        <f>'Obra Civil'!A304</f>
        <v>18.1.2</v>
      </c>
      <c r="B293" s="271" t="str">
        <f>'Obra Civil'!B304</f>
        <v>Escavação</v>
      </c>
      <c r="C293" s="272"/>
      <c r="D293" s="273"/>
      <c r="E293" s="129" t="str">
        <f>'Obra Civil'!C304</f>
        <v>m³</v>
      </c>
      <c r="F293" s="130">
        <f>'Obra Civil'!G304</f>
        <v>19.829999999999998</v>
      </c>
      <c r="G293" s="131">
        <f>'Obra Civil'!D304</f>
        <v>12</v>
      </c>
      <c r="H293" s="132">
        <v>0</v>
      </c>
      <c r="I293" s="132">
        <v>0</v>
      </c>
      <c r="J293" s="132">
        <f>F293*G293</f>
        <v>237.95999999999998</v>
      </c>
      <c r="K293" s="132">
        <f>H293*F293</f>
        <v>0</v>
      </c>
      <c r="L293" s="133"/>
    </row>
    <row r="294" spans="1:13">
      <c r="A294" s="128" t="str">
        <f>'Obra Civil'!A305</f>
        <v>18.1.3</v>
      </c>
      <c r="B294" s="271" t="str">
        <f>'Obra Civil'!B305</f>
        <v>Concreto armado, conforme projeto</v>
      </c>
      <c r="C294" s="272"/>
      <c r="D294" s="273"/>
      <c r="E294" s="129" t="str">
        <f>'Obra Civil'!C305</f>
        <v>m³</v>
      </c>
      <c r="F294" s="130">
        <f>'Obra Civil'!G305</f>
        <v>1320</v>
      </c>
      <c r="G294" s="131">
        <f>'Obra Civil'!D305</f>
        <v>6.16</v>
      </c>
      <c r="H294" s="132">
        <v>0</v>
      </c>
      <c r="I294" s="132">
        <v>0</v>
      </c>
      <c r="J294" s="132">
        <f t="shared" ref="J294:J301" si="40">F294*G294</f>
        <v>8131.2</v>
      </c>
      <c r="K294" s="132">
        <f>H294*F294</f>
        <v>0</v>
      </c>
      <c r="L294" s="133"/>
    </row>
    <row r="295" spans="1:13">
      <c r="A295" s="125" t="str">
        <f>'Obra Civil'!A306</f>
        <v>18.2</v>
      </c>
      <c r="B295" s="291" t="str">
        <f>'Obra Civil'!B306</f>
        <v xml:space="preserve">SUPERESTRUTURA </v>
      </c>
      <c r="C295" s="292"/>
      <c r="D295" s="293"/>
      <c r="E295" s="129"/>
      <c r="F295" s="130"/>
      <c r="G295" s="131"/>
      <c r="H295" s="132"/>
      <c r="I295" s="132"/>
      <c r="J295" s="132"/>
      <c r="K295" s="132"/>
      <c r="L295" s="133"/>
    </row>
    <row r="296" spans="1:13">
      <c r="A296" s="128" t="str">
        <f>'Obra Civil'!A307</f>
        <v>18.2.1</v>
      </c>
      <c r="B296" s="271" t="str">
        <f>'Obra Civil'!B307</f>
        <v>CONCRETO ARMADO PARA SUPERESTRUTURA - PILARES</v>
      </c>
      <c r="C296" s="272"/>
      <c r="D296" s="273"/>
      <c r="E296" s="129"/>
      <c r="F296" s="130"/>
      <c r="G296" s="131"/>
      <c r="H296" s="132"/>
      <c r="I296" s="132"/>
      <c r="J296" s="132"/>
      <c r="K296" s="132"/>
      <c r="L296" s="133"/>
    </row>
    <row r="297" spans="1:13" ht="24.75" customHeight="1">
      <c r="A297" s="128" t="str">
        <f>'Obra Civil'!A308</f>
        <v>18.2.1.1</v>
      </c>
      <c r="B297" s="294" t="str">
        <f>'Obra Civil'!B308</f>
        <v>Concreto armado - para pilares (fck25MPa), incluindo preparo, lançamento, adensamento e cura. Inclusive formas para reutilização 2x, conforme projeto</v>
      </c>
      <c r="C297" s="295"/>
      <c r="D297" s="296"/>
      <c r="E297" s="129" t="str">
        <f>'Obra Civil'!C308</f>
        <v>m³</v>
      </c>
      <c r="F297" s="130">
        <f>'Obra Civil'!G308</f>
        <v>1698.1639458300001</v>
      </c>
      <c r="G297" s="131">
        <f>'Obra Civil'!D308</f>
        <v>20.18</v>
      </c>
      <c r="H297" s="132">
        <v>0</v>
      </c>
      <c r="I297" s="132">
        <v>0</v>
      </c>
      <c r="J297" s="132">
        <f t="shared" si="40"/>
        <v>34268.948426849398</v>
      </c>
      <c r="K297" s="132">
        <f>H297*F297</f>
        <v>0</v>
      </c>
      <c r="L297" s="133"/>
    </row>
    <row r="298" spans="1:13">
      <c r="A298" s="128" t="str">
        <f>'Obra Civil'!A309</f>
        <v>18.2.2</v>
      </c>
      <c r="B298" s="271" t="str">
        <f>'Obra Civil'!B309</f>
        <v xml:space="preserve">CONCRETO ARMADO PARA SUPERESTRUTURA - VIGAS </v>
      </c>
      <c r="C298" s="272"/>
      <c r="D298" s="273"/>
      <c r="E298" s="129"/>
      <c r="F298" s="130"/>
      <c r="G298" s="131"/>
      <c r="H298" s="132"/>
      <c r="I298" s="132"/>
      <c r="J298" s="132"/>
      <c r="K298" s="132"/>
      <c r="L298" s="133"/>
    </row>
    <row r="299" spans="1:13" ht="23.25" customHeight="1">
      <c r="A299" s="128" t="str">
        <f>'Obra Civil'!A310</f>
        <v>18.2.2.1</v>
      </c>
      <c r="B299" s="294" t="str">
        <f>'Obra Civil'!B310</f>
        <v>Concreto armado - para vigas (fck25MPa), incluindo preparo, lançamento, adensamento e cura. Inclusive formas para reutilização 2x, conforme projeto</v>
      </c>
      <c r="C299" s="295"/>
      <c r="D299" s="296"/>
      <c r="E299" s="129" t="str">
        <f>'Obra Civil'!C310</f>
        <v>m³</v>
      </c>
      <c r="F299" s="130">
        <f>'Obra Civil'!G310</f>
        <v>1698.1639458300001</v>
      </c>
      <c r="G299" s="131">
        <f>'Obra Civil'!D310</f>
        <v>6.53</v>
      </c>
      <c r="H299" s="132">
        <v>0</v>
      </c>
      <c r="I299" s="132">
        <v>0</v>
      </c>
      <c r="J299" s="132">
        <f t="shared" si="40"/>
        <v>11089.010566269901</v>
      </c>
      <c r="K299" s="132">
        <f>H299*F299</f>
        <v>0</v>
      </c>
      <c r="L299" s="133"/>
      <c r="M299" s="142"/>
    </row>
    <row r="300" spans="1:13">
      <c r="A300" s="125" t="str">
        <f>'Obra Civil'!A311</f>
        <v>18.2.3</v>
      </c>
      <c r="B300" s="291" t="str">
        <f>'Obra Civil'!B311</f>
        <v>LAJE MACIÇA</v>
      </c>
      <c r="C300" s="292"/>
      <c r="D300" s="293"/>
      <c r="E300" s="129"/>
      <c r="F300" s="130"/>
      <c r="G300" s="131"/>
      <c r="H300" s="132"/>
      <c r="I300" s="132"/>
      <c r="J300" s="132"/>
      <c r="K300" s="132"/>
      <c r="L300" s="133"/>
    </row>
    <row r="301" spans="1:13" ht="23.25" customHeight="1">
      <c r="A301" s="128" t="str">
        <f>'Obra Civil'!A312</f>
        <v>18.2.3.1</v>
      </c>
      <c r="B301" s="294" t="str">
        <f>'Obra Civil'!B312</f>
        <v>Concreto armado - para lajes (fck25MPa), incluindo preparo, lançamento, adensamento e cura. Inclusive formas para reutilização 2x, conforme projeto</v>
      </c>
      <c r="C301" s="295"/>
      <c r="D301" s="296"/>
      <c r="E301" s="129" t="str">
        <f>'Obra Civil'!C312</f>
        <v>m³</v>
      </c>
      <c r="F301" s="130">
        <f>'Obra Civil'!G312</f>
        <v>1698.1639458300001</v>
      </c>
      <c r="G301" s="131">
        <f>'Obra Civil'!D312</f>
        <v>5.78</v>
      </c>
      <c r="H301" s="132">
        <v>0</v>
      </c>
      <c r="I301" s="132">
        <v>0</v>
      </c>
      <c r="J301" s="132">
        <f t="shared" si="40"/>
        <v>9815.3876068974005</v>
      </c>
      <c r="K301" s="132">
        <f>H301*F301</f>
        <v>0</v>
      </c>
      <c r="L301" s="133"/>
    </row>
    <row r="302" spans="1:13">
      <c r="A302" s="143" t="str">
        <f>'Obra Civil'!A314</f>
        <v>19.0</v>
      </c>
      <c r="B302" s="268" t="str">
        <f>'Obra Civil'!B314</f>
        <v>SISTEMA DE PROTEÇÃO CONTRA DESCARGAS ATMOSFÉRICAS (SPDA)</v>
      </c>
      <c r="C302" s="269"/>
      <c r="D302" s="270"/>
      <c r="E302" s="146"/>
      <c r="F302" s="147"/>
      <c r="G302" s="148"/>
      <c r="H302" s="149"/>
      <c r="I302" s="149"/>
      <c r="J302" s="149"/>
      <c r="K302" s="149"/>
      <c r="L302" s="150"/>
    </row>
    <row r="303" spans="1:13">
      <c r="A303" s="125" t="str">
        <f>'Obra Civil'!A315</f>
        <v>19.1</v>
      </c>
      <c r="B303" s="291" t="str">
        <f>'Obra Civil'!B315</f>
        <v>CAPTAÇÃO</v>
      </c>
      <c r="C303" s="292"/>
      <c r="D303" s="293"/>
      <c r="E303" s="129"/>
      <c r="F303" s="130"/>
      <c r="G303" s="131"/>
      <c r="H303" s="132"/>
      <c r="I303" s="132"/>
      <c r="J303" s="132"/>
      <c r="K303" s="132"/>
      <c r="L303" s="133"/>
    </row>
    <row r="304" spans="1:13">
      <c r="A304" s="128" t="str">
        <f>'Obra Civil'!A316</f>
        <v>19.1.1</v>
      </c>
      <c r="B304" s="271" t="str">
        <f>'Obra Civil'!B316</f>
        <v>Fita de alumínio 7/8"x1/8"x 6m, instaladas conforme projeto</v>
      </c>
      <c r="C304" s="272"/>
      <c r="D304" s="273"/>
      <c r="E304" s="129" t="str">
        <f>'Obra Civil'!C316</f>
        <v>un</v>
      </c>
      <c r="F304" s="130">
        <f>'Obra Civil'!G316</f>
        <v>12.56</v>
      </c>
      <c r="G304" s="131">
        <f>'Obra Civil'!D316</f>
        <v>58</v>
      </c>
      <c r="H304" s="132">
        <v>0</v>
      </c>
      <c r="I304" s="132">
        <v>0</v>
      </c>
      <c r="J304" s="132">
        <f>F304*G304</f>
        <v>728.48</v>
      </c>
      <c r="K304" s="132">
        <f>H304*F304</f>
        <v>0</v>
      </c>
      <c r="L304" s="133"/>
    </row>
    <row r="305" spans="1:12">
      <c r="A305" s="128" t="str">
        <f>'Obra Civil'!A317</f>
        <v>19.1.2</v>
      </c>
      <c r="B305" s="271" t="str">
        <f>'Obra Civil'!B317</f>
        <v>Terminal aéreo de alumínio 7/8"x1/8"x600mm fixação com chapa de encosto horizontal</v>
      </c>
      <c r="C305" s="272"/>
      <c r="D305" s="273"/>
      <c r="E305" s="129" t="str">
        <f>'Obra Civil'!C317</f>
        <v>un</v>
      </c>
      <c r="F305" s="130">
        <f>'Obra Civil'!G317</f>
        <v>30.68</v>
      </c>
      <c r="G305" s="131">
        <f>'Obra Civil'!D317</f>
        <v>33</v>
      </c>
      <c r="H305" s="132">
        <v>0</v>
      </c>
      <c r="I305" s="132">
        <v>0</v>
      </c>
      <c r="J305" s="132">
        <f>F305*G305</f>
        <v>1012.4399999999999</v>
      </c>
      <c r="K305" s="132">
        <f>H305*F305</f>
        <v>0</v>
      </c>
      <c r="L305" s="133"/>
    </row>
    <row r="306" spans="1:12">
      <c r="A306" s="128" t="str">
        <f>'Obra Civil'!A318</f>
        <v>19.1.3</v>
      </c>
      <c r="B306" s="271" t="str">
        <f>'Obra Civil'!B318</f>
        <v>Curva 90º em fita de alumínio 7/8" x 1/8"</v>
      </c>
      <c r="C306" s="272"/>
      <c r="D306" s="273"/>
      <c r="E306" s="129" t="str">
        <f>'Obra Civil'!C318</f>
        <v>un</v>
      </c>
      <c r="F306" s="130">
        <f>'Obra Civil'!G318</f>
        <v>5.48</v>
      </c>
      <c r="G306" s="131">
        <f>'Obra Civil'!D318</f>
        <v>22</v>
      </c>
      <c r="H306" s="132">
        <v>0</v>
      </c>
      <c r="I306" s="132">
        <v>0</v>
      </c>
      <c r="J306" s="132">
        <f>F306*G306</f>
        <v>120.56</v>
      </c>
      <c r="K306" s="132">
        <f>H306*F306</f>
        <v>0</v>
      </c>
      <c r="L306" s="133"/>
    </row>
    <row r="307" spans="1:12">
      <c r="A307" s="128" t="str">
        <f>'Obra Civil'!A319</f>
        <v>19.1.4</v>
      </c>
      <c r="B307" s="271" t="str">
        <f>'Obra Civil'!B319</f>
        <v>Pára-raios tipo Franklin em aço inox 3 pontas em haste de 3 m. x 1.1/2" tipo simples</v>
      </c>
      <c r="C307" s="272"/>
      <c r="D307" s="273"/>
      <c r="E307" s="129" t="str">
        <f>'Obra Civil'!C319</f>
        <v>un</v>
      </c>
      <c r="F307" s="130">
        <f>'Obra Civil'!G319</f>
        <v>45.67</v>
      </c>
      <c r="G307" s="131">
        <f>'Obra Civil'!D319</f>
        <v>1</v>
      </c>
      <c r="H307" s="132">
        <v>0</v>
      </c>
      <c r="I307" s="132">
        <v>0</v>
      </c>
      <c r="J307" s="132">
        <f>F307*G307</f>
        <v>45.67</v>
      </c>
      <c r="K307" s="132">
        <f>H307*F307</f>
        <v>0</v>
      </c>
      <c r="L307" s="133"/>
    </row>
    <row r="308" spans="1:12">
      <c r="A308" s="125" t="str">
        <f>'Obra Civil'!A320</f>
        <v>19.2</v>
      </c>
      <c r="B308" s="291" t="str">
        <f>'Obra Civil'!B320</f>
        <v>CONDUTORES DE DESCIDA</v>
      </c>
      <c r="C308" s="292"/>
      <c r="D308" s="293"/>
      <c r="E308" s="129"/>
      <c r="F308" s="130"/>
      <c r="G308" s="131"/>
      <c r="H308" s="132"/>
      <c r="I308" s="132"/>
      <c r="J308" s="132"/>
      <c r="K308" s="132"/>
      <c r="L308" s="133"/>
    </row>
    <row r="309" spans="1:12">
      <c r="A309" s="128" t="str">
        <f>'Obra Civil'!A321</f>
        <v>19.2.1</v>
      </c>
      <c r="B309" s="271" t="str">
        <f>'Obra Civil'!B321</f>
        <v xml:space="preserve">Condulete de inspeção c/ tampa em PVC 1" </v>
      </c>
      <c r="C309" s="272"/>
      <c r="D309" s="273"/>
      <c r="E309" s="129" t="str">
        <f>'Obra Civil'!C321</f>
        <v>un</v>
      </c>
      <c r="F309" s="130">
        <f>'Obra Civil'!G321</f>
        <v>16.32</v>
      </c>
      <c r="G309" s="131">
        <f>'Obra Civil'!D321</f>
        <v>17</v>
      </c>
      <c r="H309" s="132">
        <v>0</v>
      </c>
      <c r="I309" s="132">
        <v>0</v>
      </c>
      <c r="J309" s="132">
        <f t="shared" ref="J309:J315" si="41">F309*G309</f>
        <v>277.44</v>
      </c>
      <c r="K309" s="132">
        <f t="shared" ref="K309:K315" si="42">H309*F309</f>
        <v>0</v>
      </c>
      <c r="L309" s="133"/>
    </row>
    <row r="310" spans="1:12">
      <c r="A310" s="128" t="str">
        <f>'Obra Civil'!A322</f>
        <v>19.2.2</v>
      </c>
      <c r="B310" s="271" t="str">
        <f>'Obra Civil'!B322</f>
        <v>Conector de medição em bronze</v>
      </c>
      <c r="C310" s="272"/>
      <c r="D310" s="273"/>
      <c r="E310" s="129" t="str">
        <f>'Obra Civil'!C322</f>
        <v>un</v>
      </c>
      <c r="F310" s="130">
        <f>'Obra Civil'!G322</f>
        <v>14.32</v>
      </c>
      <c r="G310" s="131">
        <f>'Obra Civil'!D322</f>
        <v>17</v>
      </c>
      <c r="H310" s="132">
        <v>0</v>
      </c>
      <c r="I310" s="132">
        <v>0</v>
      </c>
      <c r="J310" s="132">
        <f t="shared" si="41"/>
        <v>243.44</v>
      </c>
      <c r="K310" s="132">
        <f t="shared" si="42"/>
        <v>0</v>
      </c>
      <c r="L310" s="133"/>
    </row>
    <row r="311" spans="1:12">
      <c r="A311" s="128" t="str">
        <f>'Obra Civil'!A323</f>
        <v>19.2.3</v>
      </c>
      <c r="B311" s="271" t="str">
        <f>'Obra Civil'!B323</f>
        <v>Abraçadeira tipo "U" simples 1"</v>
      </c>
      <c r="C311" s="272"/>
      <c r="D311" s="273"/>
      <c r="E311" s="129" t="str">
        <f>'Obra Civil'!C323</f>
        <v>un</v>
      </c>
      <c r="F311" s="130">
        <f>'Obra Civil'!G323</f>
        <v>3.25</v>
      </c>
      <c r="G311" s="131">
        <f>'Obra Civil'!D323</f>
        <v>68</v>
      </c>
      <c r="H311" s="132">
        <v>0</v>
      </c>
      <c r="I311" s="132">
        <v>0</v>
      </c>
      <c r="J311" s="132">
        <f t="shared" si="41"/>
        <v>221</v>
      </c>
      <c r="K311" s="132">
        <f t="shared" si="42"/>
        <v>0</v>
      </c>
      <c r="L311" s="133"/>
    </row>
    <row r="312" spans="1:12">
      <c r="A312" s="128" t="str">
        <f>'Obra Civil'!A324</f>
        <v>19.2.4</v>
      </c>
      <c r="B312" s="271" t="str">
        <f>'Obra Civil'!B324</f>
        <v>Eletroduto roscável pvc 1" x 3,0m.</v>
      </c>
      <c r="C312" s="272"/>
      <c r="D312" s="273"/>
      <c r="E312" s="129" t="str">
        <f>'Obra Civil'!C324</f>
        <v>un</v>
      </c>
      <c r="F312" s="130">
        <f>'Obra Civil'!G324</f>
        <v>2.74</v>
      </c>
      <c r="G312" s="131">
        <f>'Obra Civil'!D324</f>
        <v>17</v>
      </c>
      <c r="H312" s="132">
        <v>0</v>
      </c>
      <c r="I312" s="132">
        <v>0</v>
      </c>
      <c r="J312" s="132">
        <f t="shared" si="41"/>
        <v>46.580000000000005</v>
      </c>
      <c r="K312" s="132">
        <f t="shared" si="42"/>
        <v>0</v>
      </c>
      <c r="L312" s="133"/>
    </row>
    <row r="313" spans="1:12">
      <c r="A313" s="128" t="str">
        <f>'Obra Civil'!A325</f>
        <v>19.2.5</v>
      </c>
      <c r="B313" s="271" t="str">
        <f>'Obra Civil'!B325</f>
        <v>Cordoalha de cobre nu 35 mm2</v>
      </c>
      <c r="C313" s="272"/>
      <c r="D313" s="273"/>
      <c r="E313" s="129" t="str">
        <f>'Obra Civil'!C325</f>
        <v>m</v>
      </c>
      <c r="F313" s="130">
        <f>'Obra Civil'!G325</f>
        <v>20.71</v>
      </c>
      <c r="G313" s="131">
        <f>'Obra Civil'!D325</f>
        <v>118</v>
      </c>
      <c r="H313" s="132">
        <v>0</v>
      </c>
      <c r="I313" s="132">
        <v>0</v>
      </c>
      <c r="J313" s="132">
        <f t="shared" si="41"/>
        <v>2443.7800000000002</v>
      </c>
      <c r="K313" s="132">
        <f t="shared" si="42"/>
        <v>0</v>
      </c>
      <c r="L313" s="133"/>
    </row>
    <row r="314" spans="1:12">
      <c r="A314" s="128" t="str">
        <f>'Obra Civil'!A326</f>
        <v>19.2.6</v>
      </c>
      <c r="B314" s="271" t="str">
        <f>'Obra Civil'!B326</f>
        <v>Isolador simples com chapa de encosto h=100 mm</v>
      </c>
      <c r="C314" s="272"/>
      <c r="D314" s="273"/>
      <c r="E314" s="129" t="str">
        <f>'Obra Civil'!C326</f>
        <v>un</v>
      </c>
      <c r="F314" s="130">
        <f>'Obra Civil'!G326</f>
        <v>8.35</v>
      </c>
      <c r="G314" s="131">
        <f>'Obra Civil'!D326</f>
        <v>5</v>
      </c>
      <c r="H314" s="132">
        <v>0</v>
      </c>
      <c r="I314" s="132">
        <v>0</v>
      </c>
      <c r="J314" s="132">
        <f t="shared" si="41"/>
        <v>41.75</v>
      </c>
      <c r="K314" s="132">
        <f t="shared" si="42"/>
        <v>0</v>
      </c>
      <c r="L314" s="133"/>
    </row>
    <row r="315" spans="1:12">
      <c r="A315" s="128" t="str">
        <f>'Obra Civil'!A327</f>
        <v>19.2.7</v>
      </c>
      <c r="B315" s="271" t="str">
        <f>'Obra Civil'!B327</f>
        <v>Isolador simples para quinas 90º com chapa de encosto h=100 mm</v>
      </c>
      <c r="C315" s="272"/>
      <c r="D315" s="273"/>
      <c r="E315" s="129" t="str">
        <f>'Obra Civil'!C327</f>
        <v>un</v>
      </c>
      <c r="F315" s="130">
        <f>'Obra Civil'!G327</f>
        <v>12.35</v>
      </c>
      <c r="G315" s="131">
        <f>'Obra Civil'!D327</f>
        <v>1</v>
      </c>
      <c r="H315" s="132">
        <v>0</v>
      </c>
      <c r="I315" s="132">
        <v>0</v>
      </c>
      <c r="J315" s="132">
        <f t="shared" si="41"/>
        <v>12.35</v>
      </c>
      <c r="K315" s="132">
        <f t="shared" si="42"/>
        <v>0</v>
      </c>
      <c r="L315" s="133"/>
    </row>
    <row r="316" spans="1:12">
      <c r="A316" s="125" t="str">
        <f>'Obra Civil'!A328</f>
        <v>19.3</v>
      </c>
      <c r="B316" s="291" t="str">
        <f>'Obra Civil'!B328</f>
        <v>ATERRAMENTO E EQUIPOTENCIALIZAÇÃO</v>
      </c>
      <c r="C316" s="292"/>
      <c r="D316" s="293"/>
      <c r="E316" s="129"/>
      <c r="F316" s="130"/>
      <c r="G316" s="131"/>
      <c r="H316" s="132"/>
      <c r="I316" s="132"/>
      <c r="J316" s="132"/>
      <c r="K316" s="132"/>
      <c r="L316" s="133"/>
    </row>
    <row r="317" spans="1:12">
      <c r="A317" s="128" t="str">
        <f>'Obra Civil'!A329</f>
        <v>19.3.1</v>
      </c>
      <c r="B317" s="271" t="str">
        <f>'Obra Civil'!B329</f>
        <v>Haste tipo coopperweld 5/8" x 3,00m.</v>
      </c>
      <c r="C317" s="272"/>
      <c r="D317" s="273"/>
      <c r="E317" s="129" t="str">
        <f>'Obra Civil'!C329</f>
        <v>un</v>
      </c>
      <c r="F317" s="130">
        <f>'Obra Civil'!G329</f>
        <v>39.479999999999997</v>
      </c>
      <c r="G317" s="131">
        <f>'Obra Civil'!D329</f>
        <v>19</v>
      </c>
      <c r="H317" s="132">
        <v>0</v>
      </c>
      <c r="I317" s="132">
        <v>0</v>
      </c>
      <c r="J317" s="132">
        <f>F317*G317</f>
        <v>750.11999999999989</v>
      </c>
      <c r="K317" s="132">
        <f>H317*F317</f>
        <v>0</v>
      </c>
      <c r="L317" s="133"/>
    </row>
    <row r="318" spans="1:12">
      <c r="A318" s="128" t="str">
        <f>'Obra Civil'!A330</f>
        <v>19.3.2</v>
      </c>
      <c r="B318" s="271" t="str">
        <f>'Obra Civil'!B330</f>
        <v>Cordoalha de cobre nu 50 mm2</v>
      </c>
      <c r="C318" s="272"/>
      <c r="D318" s="273"/>
      <c r="E318" s="129" t="str">
        <f>'Obra Civil'!C330</f>
        <v>m</v>
      </c>
      <c r="F318" s="130">
        <f>'Obra Civil'!G330</f>
        <v>34.25</v>
      </c>
      <c r="G318" s="131">
        <f>'Obra Civil'!D330</f>
        <v>168</v>
      </c>
      <c r="H318" s="132">
        <v>0</v>
      </c>
      <c r="I318" s="132">
        <v>0</v>
      </c>
      <c r="J318" s="132">
        <f>F318*G318</f>
        <v>5754</v>
      </c>
      <c r="K318" s="132">
        <f>H318*F318</f>
        <v>0</v>
      </c>
      <c r="L318" s="133"/>
    </row>
    <row r="319" spans="1:12" ht="14.25" customHeight="1">
      <c r="A319" s="128" t="str">
        <f>'Obra Civil'!A331</f>
        <v>19.3.3</v>
      </c>
      <c r="B319" s="271" t="str">
        <f>'Obra Civil'!B331</f>
        <v>Caixa de inspeção, PVC de 12", com tampa de aço galvanizado,conforme detalhe no projeto</v>
      </c>
      <c r="C319" s="272"/>
      <c r="D319" s="273"/>
      <c r="E319" s="129" t="str">
        <f>'Obra Civil'!C331</f>
        <v>un</v>
      </c>
      <c r="F319" s="130">
        <f>'Obra Civil'!G331</f>
        <v>28.74</v>
      </c>
      <c r="G319" s="131">
        <f>'Obra Civil'!D331</f>
        <v>5</v>
      </c>
      <c r="H319" s="132">
        <v>0</v>
      </c>
      <c r="I319" s="132">
        <v>0</v>
      </c>
      <c r="J319" s="132">
        <f>F319*G319</f>
        <v>143.69999999999999</v>
      </c>
      <c r="K319" s="132">
        <f>H319*F319</f>
        <v>0</v>
      </c>
      <c r="L319" s="133"/>
    </row>
    <row r="320" spans="1:12">
      <c r="A320" s="128" t="str">
        <f>'Obra Civil'!A332</f>
        <v>19.3.4</v>
      </c>
      <c r="B320" s="271" t="str">
        <f>'Obra Civil'!B332</f>
        <v>Conector  de bronze para haste de 5/8" e cabo de 50 mm²</v>
      </c>
      <c r="C320" s="272"/>
      <c r="D320" s="273"/>
      <c r="E320" s="129" t="str">
        <f>'Obra Civil'!C332</f>
        <v>un</v>
      </c>
      <c r="F320" s="130">
        <f>'Obra Civil'!G332</f>
        <v>10.130000000000001</v>
      </c>
      <c r="G320" s="131">
        <f>'Obra Civil'!D332</f>
        <v>19</v>
      </c>
      <c r="H320" s="132">
        <v>0</v>
      </c>
      <c r="I320" s="132">
        <v>0</v>
      </c>
      <c r="J320" s="132">
        <f>F320*G320</f>
        <v>192.47000000000003</v>
      </c>
      <c r="K320" s="132">
        <f>H320*F320</f>
        <v>0</v>
      </c>
      <c r="L320" s="133"/>
    </row>
    <row r="321" spans="1:13">
      <c r="A321" s="128" t="str">
        <f>'Obra Civil'!A333</f>
        <v>19.3.5</v>
      </c>
      <c r="B321" s="271" t="str">
        <f>'Obra Civil'!B333</f>
        <v>Tela para equipotencialização em inox 300mm x 1,4mm para casa de gás</v>
      </c>
      <c r="C321" s="272"/>
      <c r="D321" s="273"/>
      <c r="E321" s="129" t="str">
        <f>'Obra Civil'!C333</f>
        <v>m</v>
      </c>
      <c r="F321" s="130">
        <f>'Obra Civil'!G333</f>
        <v>78.599999999999994</v>
      </c>
      <c r="G321" s="131">
        <f>'Obra Civil'!D333</f>
        <v>1.9</v>
      </c>
      <c r="H321" s="132">
        <v>0</v>
      </c>
      <c r="I321" s="132">
        <v>0</v>
      </c>
      <c r="J321" s="132">
        <f>F321*G321</f>
        <v>149.33999999999997</v>
      </c>
      <c r="K321" s="132">
        <f>H321*F321</f>
        <v>0</v>
      </c>
      <c r="L321" s="133"/>
    </row>
    <row r="322" spans="1:13">
      <c r="A322" s="143" t="str">
        <f>'Obra Civil'!A335</f>
        <v>20.0</v>
      </c>
      <c r="B322" s="268" t="str">
        <f>'Obra Civil'!B335</f>
        <v>SERVIÇOS DIVERSOS</v>
      </c>
      <c r="C322" s="269"/>
      <c r="D322" s="270"/>
      <c r="E322" s="146"/>
      <c r="F322" s="147"/>
      <c r="G322" s="148"/>
      <c r="H322" s="149"/>
      <c r="I322" s="149"/>
      <c r="J322" s="149"/>
      <c r="K322" s="149"/>
      <c r="L322" s="150"/>
    </row>
    <row r="323" spans="1:13">
      <c r="A323" s="128" t="str">
        <f>'Obra Civil'!A336</f>
        <v>20.1.1</v>
      </c>
      <c r="B323" s="271" t="str">
        <f>'Obra Civil'!B336</f>
        <v>Grama - fornecimento e plantio (inclusive camada de terra vegetal - 3,0 cm)</v>
      </c>
      <c r="C323" s="272"/>
      <c r="D323" s="273"/>
      <c r="E323" s="129" t="str">
        <f>'Obra Civil'!C336</f>
        <v>m²</v>
      </c>
      <c r="F323" s="130">
        <f>'Obra Civil'!G336</f>
        <v>8.6300000000000008</v>
      </c>
      <c r="G323" s="131">
        <f>'Obra Civil'!D336</f>
        <v>400</v>
      </c>
      <c r="H323" s="132">
        <v>0</v>
      </c>
      <c r="I323" s="132">
        <v>0</v>
      </c>
      <c r="J323" s="132">
        <f>F323*G323</f>
        <v>3452.0000000000005</v>
      </c>
      <c r="K323" s="132">
        <f>H323*F323</f>
        <v>0</v>
      </c>
      <c r="L323" s="133"/>
    </row>
    <row r="324" spans="1:13">
      <c r="A324" s="128" t="str">
        <f>'Obra Civil'!A337</f>
        <v>20.1.2</v>
      </c>
      <c r="B324" s="271" t="str">
        <f>'Obra Civil'!B337</f>
        <v>Banco em concreto armado tipo 1 (1,30x0,40m), conforme projeto</v>
      </c>
      <c r="C324" s="272"/>
      <c r="D324" s="273"/>
      <c r="E324" s="129" t="str">
        <f>'Obra Civil'!C337</f>
        <v>un</v>
      </c>
      <c r="F324" s="130">
        <f>'Obra Civil'!G337</f>
        <v>96.74</v>
      </c>
      <c r="G324" s="131">
        <f>'Obra Civil'!D337</f>
        <v>11</v>
      </c>
      <c r="H324" s="132">
        <v>0</v>
      </c>
      <c r="I324" s="132">
        <v>0</v>
      </c>
      <c r="J324" s="132">
        <f>F324*G324</f>
        <v>1064.1399999999999</v>
      </c>
      <c r="K324" s="132">
        <f>H324*F324</f>
        <v>0</v>
      </c>
      <c r="L324" s="133"/>
    </row>
    <row r="325" spans="1:13">
      <c r="A325" s="128" t="str">
        <f>'Obra Civil'!A338</f>
        <v>20.1.3</v>
      </c>
      <c r="B325" s="271" t="str">
        <f>'Obra Civil'!B338</f>
        <v>Banco em concreto armado tipo 2 (2,80x0,40m), conforme projeto</v>
      </c>
      <c r="C325" s="272"/>
      <c r="D325" s="273"/>
      <c r="E325" s="129" t="str">
        <f>'Obra Civil'!C338</f>
        <v>un</v>
      </c>
      <c r="F325" s="130">
        <f>'Obra Civil'!G338</f>
        <v>201.44</v>
      </c>
      <c r="G325" s="131">
        <f>'Obra Civil'!D338</f>
        <v>5</v>
      </c>
      <c r="H325" s="132">
        <v>0</v>
      </c>
      <c r="I325" s="132">
        <v>0</v>
      </c>
      <c r="J325" s="132">
        <f>F325*G325</f>
        <v>1007.2</v>
      </c>
      <c r="K325" s="132">
        <f>H325*F325</f>
        <v>0</v>
      </c>
      <c r="L325" s="133"/>
    </row>
    <row r="326" spans="1:13" ht="13.5" customHeight="1">
      <c r="A326" s="128" t="str">
        <f>'Obra Civil'!A339</f>
        <v>20.1.4</v>
      </c>
      <c r="B326" s="271" t="str">
        <f>'Obra Civil'!B339</f>
        <v>Mastros para bandeiras em tubo ferro galvanizado telescópico (alt= 7m (3mx2" + 4mx1 1/2")</v>
      </c>
      <c r="C326" s="272"/>
      <c r="D326" s="273"/>
      <c r="E326" s="129" t="str">
        <f>'Obra Civil'!C339</f>
        <v>un</v>
      </c>
      <c r="F326" s="130">
        <f>'Obra Civil'!G339</f>
        <v>243.18</v>
      </c>
      <c r="G326" s="131">
        <f>'Obra Civil'!D339</f>
        <v>3</v>
      </c>
      <c r="H326" s="132">
        <v>0</v>
      </c>
      <c r="I326" s="132">
        <v>0</v>
      </c>
      <c r="J326" s="132">
        <f>F326*G326</f>
        <v>729.54</v>
      </c>
      <c r="K326" s="132">
        <f>H326*F326</f>
        <v>0</v>
      </c>
      <c r="L326" s="133"/>
    </row>
    <row r="327" spans="1:13">
      <c r="A327" s="143" t="str">
        <f>'Obra Civil'!A341</f>
        <v>21.0</v>
      </c>
      <c r="B327" s="268" t="str">
        <f>'Obra Civil'!B341</f>
        <v>SERVIÇOS FINAIS</v>
      </c>
      <c r="C327" s="269"/>
      <c r="D327" s="270"/>
      <c r="E327" s="146"/>
      <c r="F327" s="147"/>
      <c r="G327" s="148"/>
      <c r="H327" s="149"/>
      <c r="I327" s="149"/>
      <c r="J327" s="149"/>
      <c r="K327" s="149"/>
      <c r="L327" s="150"/>
    </row>
    <row r="328" spans="1:13" ht="12" customHeight="1">
      <c r="A328" s="128" t="str">
        <f>'Obra Civil'!A342</f>
        <v>21.1.1</v>
      </c>
      <c r="B328" s="271" t="str">
        <f>'Obra Civil'!B342</f>
        <v>Limpeza final da obra</v>
      </c>
      <c r="C328" s="272"/>
      <c r="D328" s="273"/>
      <c r="E328" s="129" t="str">
        <f>'Obra Civil'!C342</f>
        <v>m²</v>
      </c>
      <c r="F328" s="130">
        <f>'Obra Civil'!G342</f>
        <v>1.1299999999999999</v>
      </c>
      <c r="G328" s="131">
        <f>'Obra Civil'!D342</f>
        <v>564.5</v>
      </c>
      <c r="H328" s="132">
        <v>0</v>
      </c>
      <c r="I328" s="132">
        <v>0</v>
      </c>
      <c r="J328" s="132">
        <f>F328*G328</f>
        <v>637.88499999999999</v>
      </c>
      <c r="K328" s="132">
        <f>H328*F328</f>
        <v>0</v>
      </c>
      <c r="L328" s="133"/>
    </row>
    <row r="329" spans="1:13" ht="21" customHeight="1">
      <c r="A329" s="128"/>
      <c r="B329" s="294"/>
      <c r="C329" s="295"/>
      <c r="D329" s="296"/>
      <c r="E329" s="129"/>
      <c r="F329" s="130"/>
      <c r="G329" s="134"/>
      <c r="H329" s="134"/>
      <c r="I329" s="132"/>
      <c r="J329" s="132"/>
      <c r="K329" s="132"/>
      <c r="L329" s="133"/>
    </row>
    <row r="330" spans="1:13" ht="10.5" customHeight="1" thickBot="1">
      <c r="A330" s="135"/>
      <c r="B330" s="310"/>
      <c r="C330" s="311"/>
      <c r="D330" s="312"/>
      <c r="E330" s="126"/>
      <c r="F330" s="126"/>
      <c r="G330" s="126"/>
      <c r="H330" s="126"/>
      <c r="I330" s="126"/>
      <c r="J330" s="126"/>
      <c r="K330" s="126"/>
      <c r="L330" s="127"/>
    </row>
    <row r="331" spans="1:13" ht="13.5" thickBot="1">
      <c r="A331" s="313" t="s">
        <v>0</v>
      </c>
      <c r="B331" s="314"/>
      <c r="C331" s="314"/>
      <c r="D331" s="314"/>
      <c r="E331" s="315"/>
      <c r="F331" s="315"/>
      <c r="G331" s="315"/>
      <c r="H331" s="136"/>
      <c r="I331" s="136"/>
      <c r="J331" s="137">
        <f>SUM(J15:J329)</f>
        <v>657764.76730001613</v>
      </c>
      <c r="K331" s="137">
        <f>SUM(K15:K329)</f>
        <v>82196.649999999994</v>
      </c>
      <c r="L331" s="138">
        <f>SUM(L15:L330)</f>
        <v>184699.91</v>
      </c>
      <c r="M331" s="142">
        <f>'B01'!K331+'B02'!K331</f>
        <v>184699.91</v>
      </c>
    </row>
    <row r="332" spans="1:13" ht="49.5" customHeight="1">
      <c r="A332" s="301" t="s">
        <v>713</v>
      </c>
      <c r="B332" s="301"/>
      <c r="C332" s="301"/>
      <c r="E332" s="302"/>
      <c r="F332" s="302"/>
      <c r="G332" s="302"/>
      <c r="H332" s="302"/>
      <c r="J332" s="297"/>
      <c r="K332" s="297"/>
      <c r="L332" s="297"/>
    </row>
    <row r="333" spans="1:13" ht="12" customHeight="1">
      <c r="A333" s="298" t="s">
        <v>694</v>
      </c>
      <c r="B333" s="298"/>
      <c r="C333" s="298"/>
      <c r="E333" s="299" t="s">
        <v>695</v>
      </c>
      <c r="F333" s="299"/>
      <c r="G333" s="299"/>
      <c r="H333" s="299"/>
      <c r="J333" s="300" t="s">
        <v>696</v>
      </c>
      <c r="K333" s="300"/>
      <c r="L333" s="300"/>
    </row>
    <row r="334" spans="1:13">
      <c r="E334" s="309" t="s">
        <v>708</v>
      </c>
      <c r="F334" s="309"/>
      <c r="G334" s="309"/>
      <c r="H334" s="309"/>
    </row>
    <row r="1045806" spans="2:12">
      <c r="B1045806" s="271">
        <f>'Obra Civil'!B1048570</f>
        <v>0</v>
      </c>
      <c r="C1045806" s="272"/>
      <c r="D1045806" s="273"/>
      <c r="E1045806" s="129">
        <f>'Obra Civil'!C1048570</f>
        <v>0</v>
      </c>
      <c r="F1045806" s="130">
        <f>'Obra Civil'!G1048570</f>
        <v>0</v>
      </c>
      <c r="G1045806" s="131" t="e">
        <f>'[2]Duque licitaddo'!#REF!</f>
        <v>#REF!</v>
      </c>
      <c r="H1045806" s="132">
        <v>0</v>
      </c>
      <c r="I1045806" s="132">
        <v>0</v>
      </c>
      <c r="J1045806" s="132" t="e">
        <f>F1045806*G1045806</f>
        <v>#REF!</v>
      </c>
      <c r="K1045806" s="132">
        <f>H1045806*F1045806</f>
        <v>0</v>
      </c>
      <c r="L1045806" s="133">
        <f>I1045806*F1045806</f>
        <v>0</v>
      </c>
    </row>
  </sheetData>
  <mergeCells count="358">
    <mergeCell ref="E334:H334"/>
    <mergeCell ref="B1045806:D1045806"/>
    <mergeCell ref="E331:G331"/>
    <mergeCell ref="A332:C332"/>
    <mergeCell ref="E332:H332"/>
    <mergeCell ref="J332:L332"/>
    <mergeCell ref="A333:C333"/>
    <mergeCell ref="E333:H333"/>
    <mergeCell ref="J333:L333"/>
    <mergeCell ref="B326:D326"/>
    <mergeCell ref="B327:D327"/>
    <mergeCell ref="B328:D328"/>
    <mergeCell ref="B329:D329"/>
    <mergeCell ref="B330:D330"/>
    <mergeCell ref="A331:D331"/>
    <mergeCell ref="B320:D320"/>
    <mergeCell ref="B321:D321"/>
    <mergeCell ref="B322:D322"/>
    <mergeCell ref="B323:D323"/>
    <mergeCell ref="B324:D324"/>
    <mergeCell ref="B325:D325"/>
    <mergeCell ref="B314:D314"/>
    <mergeCell ref="B315:D315"/>
    <mergeCell ref="B316:D316"/>
    <mergeCell ref="B317:D317"/>
    <mergeCell ref="B318:D318"/>
    <mergeCell ref="B319:D319"/>
    <mergeCell ref="B308:D308"/>
    <mergeCell ref="B309:D309"/>
    <mergeCell ref="B310:D310"/>
    <mergeCell ref="B311:D311"/>
    <mergeCell ref="B312:D312"/>
    <mergeCell ref="B313:D313"/>
    <mergeCell ref="B302:D302"/>
    <mergeCell ref="B303:D303"/>
    <mergeCell ref="B304:D304"/>
    <mergeCell ref="B305:D305"/>
    <mergeCell ref="B306:D306"/>
    <mergeCell ref="B307:D307"/>
    <mergeCell ref="B296:D296"/>
    <mergeCell ref="B297:D297"/>
    <mergeCell ref="B298:D298"/>
    <mergeCell ref="B299:D299"/>
    <mergeCell ref="B300:D300"/>
    <mergeCell ref="B301:D301"/>
    <mergeCell ref="B290:D290"/>
    <mergeCell ref="B291:D291"/>
    <mergeCell ref="B292:D292"/>
    <mergeCell ref="B293:D293"/>
    <mergeCell ref="B294:D294"/>
    <mergeCell ref="B295:D295"/>
    <mergeCell ref="B284:D284"/>
    <mergeCell ref="B285:D285"/>
    <mergeCell ref="B286:D286"/>
    <mergeCell ref="B287:D287"/>
    <mergeCell ref="B288:D288"/>
    <mergeCell ref="B289:D289"/>
    <mergeCell ref="B278:D278"/>
    <mergeCell ref="B279:D279"/>
    <mergeCell ref="B280:D280"/>
    <mergeCell ref="B281:D281"/>
    <mergeCell ref="B282:D282"/>
    <mergeCell ref="B283:D283"/>
    <mergeCell ref="B272:D272"/>
    <mergeCell ref="B273:D273"/>
    <mergeCell ref="B274:D274"/>
    <mergeCell ref="B275:D275"/>
    <mergeCell ref="B276:D276"/>
    <mergeCell ref="B277:D277"/>
    <mergeCell ref="B266:D266"/>
    <mergeCell ref="B267:D267"/>
    <mergeCell ref="B268:D268"/>
    <mergeCell ref="B269:D269"/>
    <mergeCell ref="B270:D270"/>
    <mergeCell ref="B271:D271"/>
    <mergeCell ref="B260:D260"/>
    <mergeCell ref="B261:D261"/>
    <mergeCell ref="B262:D262"/>
    <mergeCell ref="B263:D263"/>
    <mergeCell ref="B264:D264"/>
    <mergeCell ref="B265:D265"/>
    <mergeCell ref="B254:D254"/>
    <mergeCell ref="B255:D255"/>
    <mergeCell ref="B256:D256"/>
    <mergeCell ref="B257:D257"/>
    <mergeCell ref="B258:D258"/>
    <mergeCell ref="B259:D259"/>
    <mergeCell ref="B248:D248"/>
    <mergeCell ref="B249:D249"/>
    <mergeCell ref="B250:D250"/>
    <mergeCell ref="B251:D251"/>
    <mergeCell ref="B252:D252"/>
    <mergeCell ref="B253:D253"/>
    <mergeCell ref="B242:D242"/>
    <mergeCell ref="B243:D243"/>
    <mergeCell ref="B244:D244"/>
    <mergeCell ref="B245:D245"/>
    <mergeCell ref="B246:D246"/>
    <mergeCell ref="B247:D247"/>
    <mergeCell ref="B236:D236"/>
    <mergeCell ref="B237:D237"/>
    <mergeCell ref="B238:D238"/>
    <mergeCell ref="B239:D239"/>
    <mergeCell ref="B240:D240"/>
    <mergeCell ref="B241:D241"/>
    <mergeCell ref="B230:D230"/>
    <mergeCell ref="B231:D231"/>
    <mergeCell ref="B232:D232"/>
    <mergeCell ref="B233:D233"/>
    <mergeCell ref="B234:D234"/>
    <mergeCell ref="B235:D235"/>
    <mergeCell ref="B224:D224"/>
    <mergeCell ref="B225:D225"/>
    <mergeCell ref="B226:D226"/>
    <mergeCell ref="B227:D227"/>
    <mergeCell ref="B228:D228"/>
    <mergeCell ref="B229:D229"/>
    <mergeCell ref="B218:D218"/>
    <mergeCell ref="B219:D219"/>
    <mergeCell ref="B220:D220"/>
    <mergeCell ref="B221:D221"/>
    <mergeCell ref="B222:D222"/>
    <mergeCell ref="B223:D223"/>
    <mergeCell ref="B212:D212"/>
    <mergeCell ref="B213:D213"/>
    <mergeCell ref="B214:D214"/>
    <mergeCell ref="B215:D215"/>
    <mergeCell ref="B216:D216"/>
    <mergeCell ref="B217:D217"/>
    <mergeCell ref="B206:D206"/>
    <mergeCell ref="B207:D207"/>
    <mergeCell ref="B208:D208"/>
    <mergeCell ref="B209:D209"/>
    <mergeCell ref="B210:D210"/>
    <mergeCell ref="B211:D211"/>
    <mergeCell ref="B200:D200"/>
    <mergeCell ref="B201:D201"/>
    <mergeCell ref="B202:D202"/>
    <mergeCell ref="B203:D203"/>
    <mergeCell ref="B204:D204"/>
    <mergeCell ref="B205:D205"/>
    <mergeCell ref="B194:D194"/>
    <mergeCell ref="B195:D195"/>
    <mergeCell ref="B196:D196"/>
    <mergeCell ref="B197:D197"/>
    <mergeCell ref="B198:D198"/>
    <mergeCell ref="B199:D199"/>
    <mergeCell ref="B188:D188"/>
    <mergeCell ref="B189:D189"/>
    <mergeCell ref="B190:D190"/>
    <mergeCell ref="B191:D191"/>
    <mergeCell ref="B192:D192"/>
    <mergeCell ref="B193:D193"/>
    <mergeCell ref="B182:D182"/>
    <mergeCell ref="B183:D183"/>
    <mergeCell ref="B184:D184"/>
    <mergeCell ref="B185:D185"/>
    <mergeCell ref="B186:D186"/>
    <mergeCell ref="B187:D187"/>
    <mergeCell ref="B176:D176"/>
    <mergeCell ref="B177:D177"/>
    <mergeCell ref="B178:D178"/>
    <mergeCell ref="B179:D179"/>
    <mergeCell ref="B180:D180"/>
    <mergeCell ref="B181:D181"/>
    <mergeCell ref="B170:D170"/>
    <mergeCell ref="B171:D171"/>
    <mergeCell ref="B172:D172"/>
    <mergeCell ref="B173:D173"/>
    <mergeCell ref="B174:D174"/>
    <mergeCell ref="B175:D175"/>
    <mergeCell ref="B164:D164"/>
    <mergeCell ref="B165:D165"/>
    <mergeCell ref="B166:D166"/>
    <mergeCell ref="B167:D167"/>
    <mergeCell ref="B168:D168"/>
    <mergeCell ref="B169:D169"/>
    <mergeCell ref="B158:D158"/>
    <mergeCell ref="B159:D159"/>
    <mergeCell ref="B160:D160"/>
    <mergeCell ref="B161:D161"/>
    <mergeCell ref="B162:D162"/>
    <mergeCell ref="B163:D163"/>
    <mergeCell ref="B152:D152"/>
    <mergeCell ref="B153:D153"/>
    <mergeCell ref="B154:D154"/>
    <mergeCell ref="B155:D155"/>
    <mergeCell ref="B156:D156"/>
    <mergeCell ref="B157:D157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34:D134"/>
    <mergeCell ref="B135:D135"/>
    <mergeCell ref="B136:D136"/>
    <mergeCell ref="B137:D137"/>
    <mergeCell ref="B138:D138"/>
    <mergeCell ref="B139:D139"/>
    <mergeCell ref="B128:D128"/>
    <mergeCell ref="B129:D129"/>
    <mergeCell ref="B130:D130"/>
    <mergeCell ref="B131:D131"/>
    <mergeCell ref="B132:D132"/>
    <mergeCell ref="B133:D133"/>
    <mergeCell ref="B122:D122"/>
    <mergeCell ref="B123:D123"/>
    <mergeCell ref="B124:D124"/>
    <mergeCell ref="B125:D125"/>
    <mergeCell ref="B126:D126"/>
    <mergeCell ref="B127:D127"/>
    <mergeCell ref="B116:D116"/>
    <mergeCell ref="B117:D117"/>
    <mergeCell ref="B118:D118"/>
    <mergeCell ref="B119:D119"/>
    <mergeCell ref="B120:D120"/>
    <mergeCell ref="B121:D121"/>
    <mergeCell ref="B110:D110"/>
    <mergeCell ref="B111:D111"/>
    <mergeCell ref="B112:D112"/>
    <mergeCell ref="B113:D113"/>
    <mergeCell ref="B114:D114"/>
    <mergeCell ref="B115:D115"/>
    <mergeCell ref="B104:D104"/>
    <mergeCell ref="B105:D105"/>
    <mergeCell ref="B106:D106"/>
    <mergeCell ref="B107:D107"/>
    <mergeCell ref="B108:D108"/>
    <mergeCell ref="B109:D109"/>
    <mergeCell ref="B98:D98"/>
    <mergeCell ref="B99:D99"/>
    <mergeCell ref="B100:D100"/>
    <mergeCell ref="B101:D101"/>
    <mergeCell ref="B102:D102"/>
    <mergeCell ref="B103:D103"/>
    <mergeCell ref="B92:D92"/>
    <mergeCell ref="B93:D93"/>
    <mergeCell ref="B94:D94"/>
    <mergeCell ref="B95:D95"/>
    <mergeCell ref="B96:D96"/>
    <mergeCell ref="B97:D97"/>
    <mergeCell ref="B86:D86"/>
    <mergeCell ref="B87:D87"/>
    <mergeCell ref="B88:D88"/>
    <mergeCell ref="B89:D89"/>
    <mergeCell ref="B90:D90"/>
    <mergeCell ref="B91:D91"/>
    <mergeCell ref="B80:D80"/>
    <mergeCell ref="B81:D81"/>
    <mergeCell ref="B82:D82"/>
    <mergeCell ref="B83:D83"/>
    <mergeCell ref="B84:D84"/>
    <mergeCell ref="B85:D85"/>
    <mergeCell ref="B74:D74"/>
    <mergeCell ref="B75:D75"/>
    <mergeCell ref="B76:D76"/>
    <mergeCell ref="B77:D77"/>
    <mergeCell ref="B78:D78"/>
    <mergeCell ref="B79:D79"/>
    <mergeCell ref="B68:D68"/>
    <mergeCell ref="B69:D69"/>
    <mergeCell ref="B70:D70"/>
    <mergeCell ref="B71:D71"/>
    <mergeCell ref="B72:D72"/>
    <mergeCell ref="B73:D73"/>
    <mergeCell ref="B62:D62"/>
    <mergeCell ref="B63:D63"/>
    <mergeCell ref="B64:D64"/>
    <mergeCell ref="B65:D65"/>
    <mergeCell ref="B66:D66"/>
    <mergeCell ref="B67:D67"/>
    <mergeCell ref="B56:D56"/>
    <mergeCell ref="B57:D57"/>
    <mergeCell ref="B58:D58"/>
    <mergeCell ref="B59:D59"/>
    <mergeCell ref="B60:D60"/>
    <mergeCell ref="B61:D61"/>
    <mergeCell ref="B50:D50"/>
    <mergeCell ref="B51:D51"/>
    <mergeCell ref="B52:D52"/>
    <mergeCell ref="B53:D53"/>
    <mergeCell ref="B54:D54"/>
    <mergeCell ref="B55:D55"/>
    <mergeCell ref="B44:D44"/>
    <mergeCell ref="B45:D45"/>
    <mergeCell ref="B46:D46"/>
    <mergeCell ref="B47:D47"/>
    <mergeCell ref="B48:D48"/>
    <mergeCell ref="B49:D49"/>
    <mergeCell ref="B38:D38"/>
    <mergeCell ref="B39:D39"/>
    <mergeCell ref="B40:D40"/>
    <mergeCell ref="B41:D41"/>
    <mergeCell ref="B42:D42"/>
    <mergeCell ref="B43:D43"/>
    <mergeCell ref="B32:D32"/>
    <mergeCell ref="B33:D33"/>
    <mergeCell ref="B34:D34"/>
    <mergeCell ref="B35:D35"/>
    <mergeCell ref="B36:D36"/>
    <mergeCell ref="B37:D37"/>
    <mergeCell ref="B26:D26"/>
    <mergeCell ref="B27:D27"/>
    <mergeCell ref="B28:D28"/>
    <mergeCell ref="B29:D29"/>
    <mergeCell ref="B30:D30"/>
    <mergeCell ref="B31:D31"/>
    <mergeCell ref="B20:D20"/>
    <mergeCell ref="B21:D21"/>
    <mergeCell ref="B22:D22"/>
    <mergeCell ref="B23:D23"/>
    <mergeCell ref="B24:D24"/>
    <mergeCell ref="B25:D25"/>
    <mergeCell ref="B14:D14"/>
    <mergeCell ref="B15:D15"/>
    <mergeCell ref="B16:D16"/>
    <mergeCell ref="B17:D17"/>
    <mergeCell ref="B18:D18"/>
    <mergeCell ref="B19:D19"/>
    <mergeCell ref="A11:L11"/>
    <mergeCell ref="A12:A13"/>
    <mergeCell ref="B12:D13"/>
    <mergeCell ref="E12:F12"/>
    <mergeCell ref="G12:I12"/>
    <mergeCell ref="J12:L12"/>
    <mergeCell ref="A8:D8"/>
    <mergeCell ref="E8:F8"/>
    <mergeCell ref="G8:H8"/>
    <mergeCell ref="I8:J8"/>
    <mergeCell ref="K8:L8"/>
    <mergeCell ref="A9:D9"/>
    <mergeCell ref="E9:F9"/>
    <mergeCell ref="G9:H9"/>
    <mergeCell ref="I9:J9"/>
    <mergeCell ref="K9:L9"/>
    <mergeCell ref="A5:D5"/>
    <mergeCell ref="E5:H5"/>
    <mergeCell ref="I5:J5"/>
    <mergeCell ref="K5:L5"/>
    <mergeCell ref="A6:D6"/>
    <mergeCell ref="E6:H6"/>
    <mergeCell ref="I6:J6"/>
    <mergeCell ref="K6:L6"/>
    <mergeCell ref="A1:L2"/>
    <mergeCell ref="A3:C3"/>
    <mergeCell ref="D3:G3"/>
    <mergeCell ref="H3:L3"/>
    <mergeCell ref="A4:C4"/>
    <mergeCell ref="D4:G4"/>
    <mergeCell ref="H4:L4"/>
  </mergeCells>
  <pageMargins left="0.19685039370078741" right="0.19685039370078741" top="0.78740157480314965" bottom="0.59055118110236227" header="0.11811023622047245" footer="0.11811023622047245"/>
  <pageSetup scale="90" orientation="landscape" r:id="rId1"/>
  <headerFooter alignWithMargins="0"/>
  <rowBreaks count="3" manualBreakCount="3">
    <brk id="40" max="16383" man="1"/>
    <brk id="72" max="16383" man="1"/>
    <brk id="11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M1045806"/>
  <sheetViews>
    <sheetView view="pageBreakPreview" zoomScaleSheetLayoutView="100" workbookViewId="0">
      <selection activeCell="M332" sqref="M332"/>
    </sheetView>
  </sheetViews>
  <sheetFormatPr defaultRowHeight="12.75"/>
  <cols>
    <col min="1" max="1" width="6.5703125" style="120" bestFit="1" customWidth="1"/>
    <col min="2" max="2" width="9.140625" style="120"/>
    <col min="3" max="3" width="16.85546875" style="120" customWidth="1"/>
    <col min="4" max="4" width="39.5703125" style="120" customWidth="1"/>
    <col min="5" max="5" width="3.5703125" style="120" customWidth="1"/>
    <col min="6" max="6" width="9.7109375" style="120" customWidth="1"/>
    <col min="7" max="7" width="8" style="120" customWidth="1"/>
    <col min="8" max="8" width="9.7109375" style="120" customWidth="1"/>
    <col min="9" max="9" width="11" style="120" bestFit="1" customWidth="1"/>
    <col min="10" max="10" width="12" style="120" customWidth="1"/>
    <col min="11" max="12" width="13.28515625" style="120" bestFit="1" customWidth="1"/>
    <col min="13" max="13" width="11.28515625" style="120" bestFit="1" customWidth="1"/>
    <col min="14" max="256" width="9.140625" style="120"/>
    <col min="257" max="257" width="5" style="120" customWidth="1"/>
    <col min="258" max="258" width="9.140625" style="120"/>
    <col min="259" max="259" width="16.85546875" style="120" customWidth="1"/>
    <col min="260" max="260" width="12.140625" style="120" customWidth="1"/>
    <col min="261" max="261" width="4" style="120" bestFit="1" customWidth="1"/>
    <col min="262" max="262" width="10.140625" style="120" bestFit="1" customWidth="1"/>
    <col min="263" max="263" width="8.140625" style="120" bestFit="1" customWidth="1"/>
    <col min="264" max="264" width="10.140625" style="120" bestFit="1" customWidth="1"/>
    <col min="265" max="266" width="11" style="120" bestFit="1" customWidth="1"/>
    <col min="267" max="267" width="11.5703125" style="120" customWidth="1"/>
    <col min="268" max="268" width="11" style="120" bestFit="1" customWidth="1"/>
    <col min="269" max="512" width="9.140625" style="120"/>
    <col min="513" max="513" width="5" style="120" customWidth="1"/>
    <col min="514" max="514" width="9.140625" style="120"/>
    <col min="515" max="515" width="16.85546875" style="120" customWidth="1"/>
    <col min="516" max="516" width="12.140625" style="120" customWidth="1"/>
    <col min="517" max="517" width="4" style="120" bestFit="1" customWidth="1"/>
    <col min="518" max="518" width="10.140625" style="120" bestFit="1" customWidth="1"/>
    <col min="519" max="519" width="8.140625" style="120" bestFit="1" customWidth="1"/>
    <col min="520" max="520" width="10.140625" style="120" bestFit="1" customWidth="1"/>
    <col min="521" max="522" width="11" style="120" bestFit="1" customWidth="1"/>
    <col min="523" max="523" width="11.5703125" style="120" customWidth="1"/>
    <col min="524" max="524" width="11" style="120" bestFit="1" customWidth="1"/>
    <col min="525" max="768" width="9.140625" style="120"/>
    <col min="769" max="769" width="5" style="120" customWidth="1"/>
    <col min="770" max="770" width="9.140625" style="120"/>
    <col min="771" max="771" width="16.85546875" style="120" customWidth="1"/>
    <col min="772" max="772" width="12.140625" style="120" customWidth="1"/>
    <col min="773" max="773" width="4" style="120" bestFit="1" customWidth="1"/>
    <col min="774" max="774" width="10.140625" style="120" bestFit="1" customWidth="1"/>
    <col min="775" max="775" width="8.140625" style="120" bestFit="1" customWidth="1"/>
    <col min="776" max="776" width="10.140625" style="120" bestFit="1" customWidth="1"/>
    <col min="777" max="778" width="11" style="120" bestFit="1" customWidth="1"/>
    <col min="779" max="779" width="11.5703125" style="120" customWidth="1"/>
    <col min="780" max="780" width="11" style="120" bestFit="1" customWidth="1"/>
    <col min="781" max="1024" width="9.140625" style="120"/>
    <col min="1025" max="1025" width="5" style="120" customWidth="1"/>
    <col min="1026" max="1026" width="9.140625" style="120"/>
    <col min="1027" max="1027" width="16.85546875" style="120" customWidth="1"/>
    <col min="1028" max="1028" width="12.140625" style="120" customWidth="1"/>
    <col min="1029" max="1029" width="4" style="120" bestFit="1" customWidth="1"/>
    <col min="1030" max="1030" width="10.140625" style="120" bestFit="1" customWidth="1"/>
    <col min="1031" max="1031" width="8.140625" style="120" bestFit="1" customWidth="1"/>
    <col min="1032" max="1032" width="10.140625" style="120" bestFit="1" customWidth="1"/>
    <col min="1033" max="1034" width="11" style="120" bestFit="1" customWidth="1"/>
    <col min="1035" max="1035" width="11.5703125" style="120" customWidth="1"/>
    <col min="1036" max="1036" width="11" style="120" bestFit="1" customWidth="1"/>
    <col min="1037" max="1280" width="9.140625" style="120"/>
    <col min="1281" max="1281" width="5" style="120" customWidth="1"/>
    <col min="1282" max="1282" width="9.140625" style="120"/>
    <col min="1283" max="1283" width="16.85546875" style="120" customWidth="1"/>
    <col min="1284" max="1284" width="12.140625" style="120" customWidth="1"/>
    <col min="1285" max="1285" width="4" style="120" bestFit="1" customWidth="1"/>
    <col min="1286" max="1286" width="10.140625" style="120" bestFit="1" customWidth="1"/>
    <col min="1287" max="1287" width="8.140625" style="120" bestFit="1" customWidth="1"/>
    <col min="1288" max="1288" width="10.140625" style="120" bestFit="1" customWidth="1"/>
    <col min="1289" max="1290" width="11" style="120" bestFit="1" customWidth="1"/>
    <col min="1291" max="1291" width="11.5703125" style="120" customWidth="1"/>
    <col min="1292" max="1292" width="11" style="120" bestFit="1" customWidth="1"/>
    <col min="1293" max="1536" width="9.140625" style="120"/>
    <col min="1537" max="1537" width="5" style="120" customWidth="1"/>
    <col min="1538" max="1538" width="9.140625" style="120"/>
    <col min="1539" max="1539" width="16.85546875" style="120" customWidth="1"/>
    <col min="1540" max="1540" width="12.140625" style="120" customWidth="1"/>
    <col min="1541" max="1541" width="4" style="120" bestFit="1" customWidth="1"/>
    <col min="1542" max="1542" width="10.140625" style="120" bestFit="1" customWidth="1"/>
    <col min="1543" max="1543" width="8.140625" style="120" bestFit="1" customWidth="1"/>
    <col min="1544" max="1544" width="10.140625" style="120" bestFit="1" customWidth="1"/>
    <col min="1545" max="1546" width="11" style="120" bestFit="1" customWidth="1"/>
    <col min="1547" max="1547" width="11.5703125" style="120" customWidth="1"/>
    <col min="1548" max="1548" width="11" style="120" bestFit="1" customWidth="1"/>
    <col min="1549" max="1792" width="9.140625" style="120"/>
    <col min="1793" max="1793" width="5" style="120" customWidth="1"/>
    <col min="1794" max="1794" width="9.140625" style="120"/>
    <col min="1795" max="1795" width="16.85546875" style="120" customWidth="1"/>
    <col min="1796" max="1796" width="12.140625" style="120" customWidth="1"/>
    <col min="1797" max="1797" width="4" style="120" bestFit="1" customWidth="1"/>
    <col min="1798" max="1798" width="10.140625" style="120" bestFit="1" customWidth="1"/>
    <col min="1799" max="1799" width="8.140625" style="120" bestFit="1" customWidth="1"/>
    <col min="1800" max="1800" width="10.140625" style="120" bestFit="1" customWidth="1"/>
    <col min="1801" max="1802" width="11" style="120" bestFit="1" customWidth="1"/>
    <col min="1803" max="1803" width="11.5703125" style="120" customWidth="1"/>
    <col min="1804" max="1804" width="11" style="120" bestFit="1" customWidth="1"/>
    <col min="1805" max="2048" width="9.140625" style="120"/>
    <col min="2049" max="2049" width="5" style="120" customWidth="1"/>
    <col min="2050" max="2050" width="9.140625" style="120"/>
    <col min="2051" max="2051" width="16.85546875" style="120" customWidth="1"/>
    <col min="2052" max="2052" width="12.140625" style="120" customWidth="1"/>
    <col min="2053" max="2053" width="4" style="120" bestFit="1" customWidth="1"/>
    <col min="2054" max="2054" width="10.140625" style="120" bestFit="1" customWidth="1"/>
    <col min="2055" max="2055" width="8.140625" style="120" bestFit="1" customWidth="1"/>
    <col min="2056" max="2056" width="10.140625" style="120" bestFit="1" customWidth="1"/>
    <col min="2057" max="2058" width="11" style="120" bestFit="1" customWidth="1"/>
    <col min="2059" max="2059" width="11.5703125" style="120" customWidth="1"/>
    <col min="2060" max="2060" width="11" style="120" bestFit="1" customWidth="1"/>
    <col min="2061" max="2304" width="9.140625" style="120"/>
    <col min="2305" max="2305" width="5" style="120" customWidth="1"/>
    <col min="2306" max="2306" width="9.140625" style="120"/>
    <col min="2307" max="2307" width="16.85546875" style="120" customWidth="1"/>
    <col min="2308" max="2308" width="12.140625" style="120" customWidth="1"/>
    <col min="2309" max="2309" width="4" style="120" bestFit="1" customWidth="1"/>
    <col min="2310" max="2310" width="10.140625" style="120" bestFit="1" customWidth="1"/>
    <col min="2311" max="2311" width="8.140625" style="120" bestFit="1" customWidth="1"/>
    <col min="2312" max="2312" width="10.140625" style="120" bestFit="1" customWidth="1"/>
    <col min="2313" max="2314" width="11" style="120" bestFit="1" customWidth="1"/>
    <col min="2315" max="2315" width="11.5703125" style="120" customWidth="1"/>
    <col min="2316" max="2316" width="11" style="120" bestFit="1" customWidth="1"/>
    <col min="2317" max="2560" width="9.140625" style="120"/>
    <col min="2561" max="2561" width="5" style="120" customWidth="1"/>
    <col min="2562" max="2562" width="9.140625" style="120"/>
    <col min="2563" max="2563" width="16.85546875" style="120" customWidth="1"/>
    <col min="2564" max="2564" width="12.140625" style="120" customWidth="1"/>
    <col min="2565" max="2565" width="4" style="120" bestFit="1" customWidth="1"/>
    <col min="2566" max="2566" width="10.140625" style="120" bestFit="1" customWidth="1"/>
    <col min="2567" max="2567" width="8.140625" style="120" bestFit="1" customWidth="1"/>
    <col min="2568" max="2568" width="10.140625" style="120" bestFit="1" customWidth="1"/>
    <col min="2569" max="2570" width="11" style="120" bestFit="1" customWidth="1"/>
    <col min="2571" max="2571" width="11.5703125" style="120" customWidth="1"/>
    <col min="2572" max="2572" width="11" style="120" bestFit="1" customWidth="1"/>
    <col min="2573" max="2816" width="9.140625" style="120"/>
    <col min="2817" max="2817" width="5" style="120" customWidth="1"/>
    <col min="2818" max="2818" width="9.140625" style="120"/>
    <col min="2819" max="2819" width="16.85546875" style="120" customWidth="1"/>
    <col min="2820" max="2820" width="12.140625" style="120" customWidth="1"/>
    <col min="2821" max="2821" width="4" style="120" bestFit="1" customWidth="1"/>
    <col min="2822" max="2822" width="10.140625" style="120" bestFit="1" customWidth="1"/>
    <col min="2823" max="2823" width="8.140625" style="120" bestFit="1" customWidth="1"/>
    <col min="2824" max="2824" width="10.140625" style="120" bestFit="1" customWidth="1"/>
    <col min="2825" max="2826" width="11" style="120" bestFit="1" customWidth="1"/>
    <col min="2827" max="2827" width="11.5703125" style="120" customWidth="1"/>
    <col min="2828" max="2828" width="11" style="120" bestFit="1" customWidth="1"/>
    <col min="2829" max="3072" width="9.140625" style="120"/>
    <col min="3073" max="3073" width="5" style="120" customWidth="1"/>
    <col min="3074" max="3074" width="9.140625" style="120"/>
    <col min="3075" max="3075" width="16.85546875" style="120" customWidth="1"/>
    <col min="3076" max="3076" width="12.140625" style="120" customWidth="1"/>
    <col min="3077" max="3077" width="4" style="120" bestFit="1" customWidth="1"/>
    <col min="3078" max="3078" width="10.140625" style="120" bestFit="1" customWidth="1"/>
    <col min="3079" max="3079" width="8.140625" style="120" bestFit="1" customWidth="1"/>
    <col min="3080" max="3080" width="10.140625" style="120" bestFit="1" customWidth="1"/>
    <col min="3081" max="3082" width="11" style="120" bestFit="1" customWidth="1"/>
    <col min="3083" max="3083" width="11.5703125" style="120" customWidth="1"/>
    <col min="3084" max="3084" width="11" style="120" bestFit="1" customWidth="1"/>
    <col min="3085" max="3328" width="9.140625" style="120"/>
    <col min="3329" max="3329" width="5" style="120" customWidth="1"/>
    <col min="3330" max="3330" width="9.140625" style="120"/>
    <col min="3331" max="3331" width="16.85546875" style="120" customWidth="1"/>
    <col min="3332" max="3332" width="12.140625" style="120" customWidth="1"/>
    <col min="3333" max="3333" width="4" style="120" bestFit="1" customWidth="1"/>
    <col min="3334" max="3334" width="10.140625" style="120" bestFit="1" customWidth="1"/>
    <col min="3335" max="3335" width="8.140625" style="120" bestFit="1" customWidth="1"/>
    <col min="3336" max="3336" width="10.140625" style="120" bestFit="1" customWidth="1"/>
    <col min="3337" max="3338" width="11" style="120" bestFit="1" customWidth="1"/>
    <col min="3339" max="3339" width="11.5703125" style="120" customWidth="1"/>
    <col min="3340" max="3340" width="11" style="120" bestFit="1" customWidth="1"/>
    <col min="3341" max="3584" width="9.140625" style="120"/>
    <col min="3585" max="3585" width="5" style="120" customWidth="1"/>
    <col min="3586" max="3586" width="9.140625" style="120"/>
    <col min="3587" max="3587" width="16.85546875" style="120" customWidth="1"/>
    <col min="3588" max="3588" width="12.140625" style="120" customWidth="1"/>
    <col min="3589" max="3589" width="4" style="120" bestFit="1" customWidth="1"/>
    <col min="3590" max="3590" width="10.140625" style="120" bestFit="1" customWidth="1"/>
    <col min="3591" max="3591" width="8.140625" style="120" bestFit="1" customWidth="1"/>
    <col min="3592" max="3592" width="10.140625" style="120" bestFit="1" customWidth="1"/>
    <col min="3593" max="3594" width="11" style="120" bestFit="1" customWidth="1"/>
    <col min="3595" max="3595" width="11.5703125" style="120" customWidth="1"/>
    <col min="3596" max="3596" width="11" style="120" bestFit="1" customWidth="1"/>
    <col min="3597" max="3840" width="9.140625" style="120"/>
    <col min="3841" max="3841" width="5" style="120" customWidth="1"/>
    <col min="3842" max="3842" width="9.140625" style="120"/>
    <col min="3843" max="3843" width="16.85546875" style="120" customWidth="1"/>
    <col min="3844" max="3844" width="12.140625" style="120" customWidth="1"/>
    <col min="3845" max="3845" width="4" style="120" bestFit="1" customWidth="1"/>
    <col min="3846" max="3846" width="10.140625" style="120" bestFit="1" customWidth="1"/>
    <col min="3847" max="3847" width="8.140625" style="120" bestFit="1" customWidth="1"/>
    <col min="3848" max="3848" width="10.140625" style="120" bestFit="1" customWidth="1"/>
    <col min="3849" max="3850" width="11" style="120" bestFit="1" customWidth="1"/>
    <col min="3851" max="3851" width="11.5703125" style="120" customWidth="1"/>
    <col min="3852" max="3852" width="11" style="120" bestFit="1" customWidth="1"/>
    <col min="3853" max="4096" width="9.140625" style="120"/>
    <col min="4097" max="4097" width="5" style="120" customWidth="1"/>
    <col min="4098" max="4098" width="9.140625" style="120"/>
    <col min="4099" max="4099" width="16.85546875" style="120" customWidth="1"/>
    <col min="4100" max="4100" width="12.140625" style="120" customWidth="1"/>
    <col min="4101" max="4101" width="4" style="120" bestFit="1" customWidth="1"/>
    <col min="4102" max="4102" width="10.140625" style="120" bestFit="1" customWidth="1"/>
    <col min="4103" max="4103" width="8.140625" style="120" bestFit="1" customWidth="1"/>
    <col min="4104" max="4104" width="10.140625" style="120" bestFit="1" customWidth="1"/>
    <col min="4105" max="4106" width="11" style="120" bestFit="1" customWidth="1"/>
    <col min="4107" max="4107" width="11.5703125" style="120" customWidth="1"/>
    <col min="4108" max="4108" width="11" style="120" bestFit="1" customWidth="1"/>
    <col min="4109" max="4352" width="9.140625" style="120"/>
    <col min="4353" max="4353" width="5" style="120" customWidth="1"/>
    <col min="4354" max="4354" width="9.140625" style="120"/>
    <col min="4355" max="4355" width="16.85546875" style="120" customWidth="1"/>
    <col min="4356" max="4356" width="12.140625" style="120" customWidth="1"/>
    <col min="4357" max="4357" width="4" style="120" bestFit="1" customWidth="1"/>
    <col min="4358" max="4358" width="10.140625" style="120" bestFit="1" customWidth="1"/>
    <col min="4359" max="4359" width="8.140625" style="120" bestFit="1" customWidth="1"/>
    <col min="4360" max="4360" width="10.140625" style="120" bestFit="1" customWidth="1"/>
    <col min="4361" max="4362" width="11" style="120" bestFit="1" customWidth="1"/>
    <col min="4363" max="4363" width="11.5703125" style="120" customWidth="1"/>
    <col min="4364" max="4364" width="11" style="120" bestFit="1" customWidth="1"/>
    <col min="4365" max="4608" width="9.140625" style="120"/>
    <col min="4609" max="4609" width="5" style="120" customWidth="1"/>
    <col min="4610" max="4610" width="9.140625" style="120"/>
    <col min="4611" max="4611" width="16.85546875" style="120" customWidth="1"/>
    <col min="4612" max="4612" width="12.140625" style="120" customWidth="1"/>
    <col min="4613" max="4613" width="4" style="120" bestFit="1" customWidth="1"/>
    <col min="4614" max="4614" width="10.140625" style="120" bestFit="1" customWidth="1"/>
    <col min="4615" max="4615" width="8.140625" style="120" bestFit="1" customWidth="1"/>
    <col min="4616" max="4616" width="10.140625" style="120" bestFit="1" customWidth="1"/>
    <col min="4617" max="4618" width="11" style="120" bestFit="1" customWidth="1"/>
    <col min="4619" max="4619" width="11.5703125" style="120" customWidth="1"/>
    <col min="4620" max="4620" width="11" style="120" bestFit="1" customWidth="1"/>
    <col min="4621" max="4864" width="9.140625" style="120"/>
    <col min="4865" max="4865" width="5" style="120" customWidth="1"/>
    <col min="4866" max="4866" width="9.140625" style="120"/>
    <col min="4867" max="4867" width="16.85546875" style="120" customWidth="1"/>
    <col min="4868" max="4868" width="12.140625" style="120" customWidth="1"/>
    <col min="4869" max="4869" width="4" style="120" bestFit="1" customWidth="1"/>
    <col min="4870" max="4870" width="10.140625" style="120" bestFit="1" customWidth="1"/>
    <col min="4871" max="4871" width="8.140625" style="120" bestFit="1" customWidth="1"/>
    <col min="4872" max="4872" width="10.140625" style="120" bestFit="1" customWidth="1"/>
    <col min="4873" max="4874" width="11" style="120" bestFit="1" customWidth="1"/>
    <col min="4875" max="4875" width="11.5703125" style="120" customWidth="1"/>
    <col min="4876" max="4876" width="11" style="120" bestFit="1" customWidth="1"/>
    <col min="4877" max="5120" width="9.140625" style="120"/>
    <col min="5121" max="5121" width="5" style="120" customWidth="1"/>
    <col min="5122" max="5122" width="9.140625" style="120"/>
    <col min="5123" max="5123" width="16.85546875" style="120" customWidth="1"/>
    <col min="5124" max="5124" width="12.140625" style="120" customWidth="1"/>
    <col min="5125" max="5125" width="4" style="120" bestFit="1" customWidth="1"/>
    <col min="5126" max="5126" width="10.140625" style="120" bestFit="1" customWidth="1"/>
    <col min="5127" max="5127" width="8.140625" style="120" bestFit="1" customWidth="1"/>
    <col min="5128" max="5128" width="10.140625" style="120" bestFit="1" customWidth="1"/>
    <col min="5129" max="5130" width="11" style="120" bestFit="1" customWidth="1"/>
    <col min="5131" max="5131" width="11.5703125" style="120" customWidth="1"/>
    <col min="5132" max="5132" width="11" style="120" bestFit="1" customWidth="1"/>
    <col min="5133" max="5376" width="9.140625" style="120"/>
    <col min="5377" max="5377" width="5" style="120" customWidth="1"/>
    <col min="5378" max="5378" width="9.140625" style="120"/>
    <col min="5379" max="5379" width="16.85546875" style="120" customWidth="1"/>
    <col min="5380" max="5380" width="12.140625" style="120" customWidth="1"/>
    <col min="5381" max="5381" width="4" style="120" bestFit="1" customWidth="1"/>
    <col min="5382" max="5382" width="10.140625" style="120" bestFit="1" customWidth="1"/>
    <col min="5383" max="5383" width="8.140625" style="120" bestFit="1" customWidth="1"/>
    <col min="5384" max="5384" width="10.140625" style="120" bestFit="1" customWidth="1"/>
    <col min="5385" max="5386" width="11" style="120" bestFit="1" customWidth="1"/>
    <col min="5387" max="5387" width="11.5703125" style="120" customWidth="1"/>
    <col min="5388" max="5388" width="11" style="120" bestFit="1" customWidth="1"/>
    <col min="5389" max="5632" width="9.140625" style="120"/>
    <col min="5633" max="5633" width="5" style="120" customWidth="1"/>
    <col min="5634" max="5634" width="9.140625" style="120"/>
    <col min="5635" max="5635" width="16.85546875" style="120" customWidth="1"/>
    <col min="5636" max="5636" width="12.140625" style="120" customWidth="1"/>
    <col min="5637" max="5637" width="4" style="120" bestFit="1" customWidth="1"/>
    <col min="5638" max="5638" width="10.140625" style="120" bestFit="1" customWidth="1"/>
    <col min="5639" max="5639" width="8.140625" style="120" bestFit="1" customWidth="1"/>
    <col min="5640" max="5640" width="10.140625" style="120" bestFit="1" customWidth="1"/>
    <col min="5641" max="5642" width="11" style="120" bestFit="1" customWidth="1"/>
    <col min="5643" max="5643" width="11.5703125" style="120" customWidth="1"/>
    <col min="5644" max="5644" width="11" style="120" bestFit="1" customWidth="1"/>
    <col min="5645" max="5888" width="9.140625" style="120"/>
    <col min="5889" max="5889" width="5" style="120" customWidth="1"/>
    <col min="5890" max="5890" width="9.140625" style="120"/>
    <col min="5891" max="5891" width="16.85546875" style="120" customWidth="1"/>
    <col min="5892" max="5892" width="12.140625" style="120" customWidth="1"/>
    <col min="5893" max="5893" width="4" style="120" bestFit="1" customWidth="1"/>
    <col min="5894" max="5894" width="10.140625" style="120" bestFit="1" customWidth="1"/>
    <col min="5895" max="5895" width="8.140625" style="120" bestFit="1" customWidth="1"/>
    <col min="5896" max="5896" width="10.140625" style="120" bestFit="1" customWidth="1"/>
    <col min="5897" max="5898" width="11" style="120" bestFit="1" customWidth="1"/>
    <col min="5899" max="5899" width="11.5703125" style="120" customWidth="1"/>
    <col min="5900" max="5900" width="11" style="120" bestFit="1" customWidth="1"/>
    <col min="5901" max="6144" width="9.140625" style="120"/>
    <col min="6145" max="6145" width="5" style="120" customWidth="1"/>
    <col min="6146" max="6146" width="9.140625" style="120"/>
    <col min="6147" max="6147" width="16.85546875" style="120" customWidth="1"/>
    <col min="6148" max="6148" width="12.140625" style="120" customWidth="1"/>
    <col min="6149" max="6149" width="4" style="120" bestFit="1" customWidth="1"/>
    <col min="6150" max="6150" width="10.140625" style="120" bestFit="1" customWidth="1"/>
    <col min="6151" max="6151" width="8.140625" style="120" bestFit="1" customWidth="1"/>
    <col min="6152" max="6152" width="10.140625" style="120" bestFit="1" customWidth="1"/>
    <col min="6153" max="6154" width="11" style="120" bestFit="1" customWidth="1"/>
    <col min="6155" max="6155" width="11.5703125" style="120" customWidth="1"/>
    <col min="6156" max="6156" width="11" style="120" bestFit="1" customWidth="1"/>
    <col min="6157" max="6400" width="9.140625" style="120"/>
    <col min="6401" max="6401" width="5" style="120" customWidth="1"/>
    <col min="6402" max="6402" width="9.140625" style="120"/>
    <col min="6403" max="6403" width="16.85546875" style="120" customWidth="1"/>
    <col min="6404" max="6404" width="12.140625" style="120" customWidth="1"/>
    <col min="6405" max="6405" width="4" style="120" bestFit="1" customWidth="1"/>
    <col min="6406" max="6406" width="10.140625" style="120" bestFit="1" customWidth="1"/>
    <col min="6407" max="6407" width="8.140625" style="120" bestFit="1" customWidth="1"/>
    <col min="6408" max="6408" width="10.140625" style="120" bestFit="1" customWidth="1"/>
    <col min="6409" max="6410" width="11" style="120" bestFit="1" customWidth="1"/>
    <col min="6411" max="6411" width="11.5703125" style="120" customWidth="1"/>
    <col min="6412" max="6412" width="11" style="120" bestFit="1" customWidth="1"/>
    <col min="6413" max="6656" width="9.140625" style="120"/>
    <col min="6657" max="6657" width="5" style="120" customWidth="1"/>
    <col min="6658" max="6658" width="9.140625" style="120"/>
    <col min="6659" max="6659" width="16.85546875" style="120" customWidth="1"/>
    <col min="6660" max="6660" width="12.140625" style="120" customWidth="1"/>
    <col min="6661" max="6661" width="4" style="120" bestFit="1" customWidth="1"/>
    <col min="6662" max="6662" width="10.140625" style="120" bestFit="1" customWidth="1"/>
    <col min="6663" max="6663" width="8.140625" style="120" bestFit="1" customWidth="1"/>
    <col min="6664" max="6664" width="10.140625" style="120" bestFit="1" customWidth="1"/>
    <col min="6665" max="6666" width="11" style="120" bestFit="1" customWidth="1"/>
    <col min="6667" max="6667" width="11.5703125" style="120" customWidth="1"/>
    <col min="6668" max="6668" width="11" style="120" bestFit="1" customWidth="1"/>
    <col min="6669" max="6912" width="9.140625" style="120"/>
    <col min="6913" max="6913" width="5" style="120" customWidth="1"/>
    <col min="6914" max="6914" width="9.140625" style="120"/>
    <col min="6915" max="6915" width="16.85546875" style="120" customWidth="1"/>
    <col min="6916" max="6916" width="12.140625" style="120" customWidth="1"/>
    <col min="6917" max="6917" width="4" style="120" bestFit="1" customWidth="1"/>
    <col min="6918" max="6918" width="10.140625" style="120" bestFit="1" customWidth="1"/>
    <col min="6919" max="6919" width="8.140625" style="120" bestFit="1" customWidth="1"/>
    <col min="6920" max="6920" width="10.140625" style="120" bestFit="1" customWidth="1"/>
    <col min="6921" max="6922" width="11" style="120" bestFit="1" customWidth="1"/>
    <col min="6923" max="6923" width="11.5703125" style="120" customWidth="1"/>
    <col min="6924" max="6924" width="11" style="120" bestFit="1" customWidth="1"/>
    <col min="6925" max="7168" width="9.140625" style="120"/>
    <col min="7169" max="7169" width="5" style="120" customWidth="1"/>
    <col min="7170" max="7170" width="9.140625" style="120"/>
    <col min="7171" max="7171" width="16.85546875" style="120" customWidth="1"/>
    <col min="7172" max="7172" width="12.140625" style="120" customWidth="1"/>
    <col min="7173" max="7173" width="4" style="120" bestFit="1" customWidth="1"/>
    <col min="7174" max="7174" width="10.140625" style="120" bestFit="1" customWidth="1"/>
    <col min="7175" max="7175" width="8.140625" style="120" bestFit="1" customWidth="1"/>
    <col min="7176" max="7176" width="10.140625" style="120" bestFit="1" customWidth="1"/>
    <col min="7177" max="7178" width="11" style="120" bestFit="1" customWidth="1"/>
    <col min="7179" max="7179" width="11.5703125" style="120" customWidth="1"/>
    <col min="7180" max="7180" width="11" style="120" bestFit="1" customWidth="1"/>
    <col min="7181" max="7424" width="9.140625" style="120"/>
    <col min="7425" max="7425" width="5" style="120" customWidth="1"/>
    <col min="7426" max="7426" width="9.140625" style="120"/>
    <col min="7427" max="7427" width="16.85546875" style="120" customWidth="1"/>
    <col min="7428" max="7428" width="12.140625" style="120" customWidth="1"/>
    <col min="7429" max="7429" width="4" style="120" bestFit="1" customWidth="1"/>
    <col min="7430" max="7430" width="10.140625" style="120" bestFit="1" customWidth="1"/>
    <col min="7431" max="7431" width="8.140625" style="120" bestFit="1" customWidth="1"/>
    <col min="7432" max="7432" width="10.140625" style="120" bestFit="1" customWidth="1"/>
    <col min="7433" max="7434" width="11" style="120" bestFit="1" customWidth="1"/>
    <col min="7435" max="7435" width="11.5703125" style="120" customWidth="1"/>
    <col min="7436" max="7436" width="11" style="120" bestFit="1" customWidth="1"/>
    <col min="7437" max="7680" width="9.140625" style="120"/>
    <col min="7681" max="7681" width="5" style="120" customWidth="1"/>
    <col min="7682" max="7682" width="9.140625" style="120"/>
    <col min="7683" max="7683" width="16.85546875" style="120" customWidth="1"/>
    <col min="7684" max="7684" width="12.140625" style="120" customWidth="1"/>
    <col min="7685" max="7685" width="4" style="120" bestFit="1" customWidth="1"/>
    <col min="7686" max="7686" width="10.140625" style="120" bestFit="1" customWidth="1"/>
    <col min="7687" max="7687" width="8.140625" style="120" bestFit="1" customWidth="1"/>
    <col min="7688" max="7688" width="10.140625" style="120" bestFit="1" customWidth="1"/>
    <col min="7689" max="7690" width="11" style="120" bestFit="1" customWidth="1"/>
    <col min="7691" max="7691" width="11.5703125" style="120" customWidth="1"/>
    <col min="7692" max="7692" width="11" style="120" bestFit="1" customWidth="1"/>
    <col min="7693" max="7936" width="9.140625" style="120"/>
    <col min="7937" max="7937" width="5" style="120" customWidth="1"/>
    <col min="7938" max="7938" width="9.140625" style="120"/>
    <col min="7939" max="7939" width="16.85546875" style="120" customWidth="1"/>
    <col min="7940" max="7940" width="12.140625" style="120" customWidth="1"/>
    <col min="7941" max="7941" width="4" style="120" bestFit="1" customWidth="1"/>
    <col min="7942" max="7942" width="10.140625" style="120" bestFit="1" customWidth="1"/>
    <col min="7943" max="7943" width="8.140625" style="120" bestFit="1" customWidth="1"/>
    <col min="7944" max="7944" width="10.140625" style="120" bestFit="1" customWidth="1"/>
    <col min="7945" max="7946" width="11" style="120" bestFit="1" customWidth="1"/>
    <col min="7947" max="7947" width="11.5703125" style="120" customWidth="1"/>
    <col min="7948" max="7948" width="11" style="120" bestFit="1" customWidth="1"/>
    <col min="7949" max="8192" width="9.140625" style="120"/>
    <col min="8193" max="8193" width="5" style="120" customWidth="1"/>
    <col min="8194" max="8194" width="9.140625" style="120"/>
    <col min="8195" max="8195" width="16.85546875" style="120" customWidth="1"/>
    <col min="8196" max="8196" width="12.140625" style="120" customWidth="1"/>
    <col min="8197" max="8197" width="4" style="120" bestFit="1" customWidth="1"/>
    <col min="8198" max="8198" width="10.140625" style="120" bestFit="1" customWidth="1"/>
    <col min="8199" max="8199" width="8.140625" style="120" bestFit="1" customWidth="1"/>
    <col min="8200" max="8200" width="10.140625" style="120" bestFit="1" customWidth="1"/>
    <col min="8201" max="8202" width="11" style="120" bestFit="1" customWidth="1"/>
    <col min="8203" max="8203" width="11.5703125" style="120" customWidth="1"/>
    <col min="8204" max="8204" width="11" style="120" bestFit="1" customWidth="1"/>
    <col min="8205" max="8448" width="9.140625" style="120"/>
    <col min="8449" max="8449" width="5" style="120" customWidth="1"/>
    <col min="8450" max="8450" width="9.140625" style="120"/>
    <col min="8451" max="8451" width="16.85546875" style="120" customWidth="1"/>
    <col min="8452" max="8452" width="12.140625" style="120" customWidth="1"/>
    <col min="8453" max="8453" width="4" style="120" bestFit="1" customWidth="1"/>
    <col min="8454" max="8454" width="10.140625" style="120" bestFit="1" customWidth="1"/>
    <col min="8455" max="8455" width="8.140625" style="120" bestFit="1" customWidth="1"/>
    <col min="8456" max="8456" width="10.140625" style="120" bestFit="1" customWidth="1"/>
    <col min="8457" max="8458" width="11" style="120" bestFit="1" customWidth="1"/>
    <col min="8459" max="8459" width="11.5703125" style="120" customWidth="1"/>
    <col min="8460" max="8460" width="11" style="120" bestFit="1" customWidth="1"/>
    <col min="8461" max="8704" width="9.140625" style="120"/>
    <col min="8705" max="8705" width="5" style="120" customWidth="1"/>
    <col min="8706" max="8706" width="9.140625" style="120"/>
    <col min="8707" max="8707" width="16.85546875" style="120" customWidth="1"/>
    <col min="8708" max="8708" width="12.140625" style="120" customWidth="1"/>
    <col min="8709" max="8709" width="4" style="120" bestFit="1" customWidth="1"/>
    <col min="8710" max="8710" width="10.140625" style="120" bestFit="1" customWidth="1"/>
    <col min="8711" max="8711" width="8.140625" style="120" bestFit="1" customWidth="1"/>
    <col min="8712" max="8712" width="10.140625" style="120" bestFit="1" customWidth="1"/>
    <col min="8713" max="8714" width="11" style="120" bestFit="1" customWidth="1"/>
    <col min="8715" max="8715" width="11.5703125" style="120" customWidth="1"/>
    <col min="8716" max="8716" width="11" style="120" bestFit="1" customWidth="1"/>
    <col min="8717" max="8960" width="9.140625" style="120"/>
    <col min="8961" max="8961" width="5" style="120" customWidth="1"/>
    <col min="8962" max="8962" width="9.140625" style="120"/>
    <col min="8963" max="8963" width="16.85546875" style="120" customWidth="1"/>
    <col min="8964" max="8964" width="12.140625" style="120" customWidth="1"/>
    <col min="8965" max="8965" width="4" style="120" bestFit="1" customWidth="1"/>
    <col min="8966" max="8966" width="10.140625" style="120" bestFit="1" customWidth="1"/>
    <col min="8967" max="8967" width="8.140625" style="120" bestFit="1" customWidth="1"/>
    <col min="8968" max="8968" width="10.140625" style="120" bestFit="1" customWidth="1"/>
    <col min="8969" max="8970" width="11" style="120" bestFit="1" customWidth="1"/>
    <col min="8971" max="8971" width="11.5703125" style="120" customWidth="1"/>
    <col min="8972" max="8972" width="11" style="120" bestFit="1" customWidth="1"/>
    <col min="8973" max="9216" width="9.140625" style="120"/>
    <col min="9217" max="9217" width="5" style="120" customWidth="1"/>
    <col min="9218" max="9218" width="9.140625" style="120"/>
    <col min="9219" max="9219" width="16.85546875" style="120" customWidth="1"/>
    <col min="9220" max="9220" width="12.140625" style="120" customWidth="1"/>
    <col min="9221" max="9221" width="4" style="120" bestFit="1" customWidth="1"/>
    <col min="9222" max="9222" width="10.140625" style="120" bestFit="1" customWidth="1"/>
    <col min="9223" max="9223" width="8.140625" style="120" bestFit="1" customWidth="1"/>
    <col min="9224" max="9224" width="10.140625" style="120" bestFit="1" customWidth="1"/>
    <col min="9225" max="9226" width="11" style="120" bestFit="1" customWidth="1"/>
    <col min="9227" max="9227" width="11.5703125" style="120" customWidth="1"/>
    <col min="9228" max="9228" width="11" style="120" bestFit="1" customWidth="1"/>
    <col min="9229" max="9472" width="9.140625" style="120"/>
    <col min="9473" max="9473" width="5" style="120" customWidth="1"/>
    <col min="9474" max="9474" width="9.140625" style="120"/>
    <col min="9475" max="9475" width="16.85546875" style="120" customWidth="1"/>
    <col min="9476" max="9476" width="12.140625" style="120" customWidth="1"/>
    <col min="9477" max="9477" width="4" style="120" bestFit="1" customWidth="1"/>
    <col min="9478" max="9478" width="10.140625" style="120" bestFit="1" customWidth="1"/>
    <col min="9479" max="9479" width="8.140625" style="120" bestFit="1" customWidth="1"/>
    <col min="9480" max="9480" width="10.140625" style="120" bestFit="1" customWidth="1"/>
    <col min="9481" max="9482" width="11" style="120" bestFit="1" customWidth="1"/>
    <col min="9483" max="9483" width="11.5703125" style="120" customWidth="1"/>
    <col min="9484" max="9484" width="11" style="120" bestFit="1" customWidth="1"/>
    <col min="9485" max="9728" width="9.140625" style="120"/>
    <col min="9729" max="9729" width="5" style="120" customWidth="1"/>
    <col min="9730" max="9730" width="9.140625" style="120"/>
    <col min="9731" max="9731" width="16.85546875" style="120" customWidth="1"/>
    <col min="9732" max="9732" width="12.140625" style="120" customWidth="1"/>
    <col min="9733" max="9733" width="4" style="120" bestFit="1" customWidth="1"/>
    <col min="9734" max="9734" width="10.140625" style="120" bestFit="1" customWidth="1"/>
    <col min="9735" max="9735" width="8.140625" style="120" bestFit="1" customWidth="1"/>
    <col min="9736" max="9736" width="10.140625" style="120" bestFit="1" customWidth="1"/>
    <col min="9737" max="9738" width="11" style="120" bestFit="1" customWidth="1"/>
    <col min="9739" max="9739" width="11.5703125" style="120" customWidth="1"/>
    <col min="9740" max="9740" width="11" style="120" bestFit="1" customWidth="1"/>
    <col min="9741" max="9984" width="9.140625" style="120"/>
    <col min="9985" max="9985" width="5" style="120" customWidth="1"/>
    <col min="9986" max="9986" width="9.140625" style="120"/>
    <col min="9987" max="9987" width="16.85546875" style="120" customWidth="1"/>
    <col min="9988" max="9988" width="12.140625" style="120" customWidth="1"/>
    <col min="9989" max="9989" width="4" style="120" bestFit="1" customWidth="1"/>
    <col min="9990" max="9990" width="10.140625" style="120" bestFit="1" customWidth="1"/>
    <col min="9991" max="9991" width="8.140625" style="120" bestFit="1" customWidth="1"/>
    <col min="9992" max="9992" width="10.140625" style="120" bestFit="1" customWidth="1"/>
    <col min="9993" max="9994" width="11" style="120" bestFit="1" customWidth="1"/>
    <col min="9995" max="9995" width="11.5703125" style="120" customWidth="1"/>
    <col min="9996" max="9996" width="11" style="120" bestFit="1" customWidth="1"/>
    <col min="9997" max="10240" width="9.140625" style="120"/>
    <col min="10241" max="10241" width="5" style="120" customWidth="1"/>
    <col min="10242" max="10242" width="9.140625" style="120"/>
    <col min="10243" max="10243" width="16.85546875" style="120" customWidth="1"/>
    <col min="10244" max="10244" width="12.140625" style="120" customWidth="1"/>
    <col min="10245" max="10245" width="4" style="120" bestFit="1" customWidth="1"/>
    <col min="10246" max="10246" width="10.140625" style="120" bestFit="1" customWidth="1"/>
    <col min="10247" max="10247" width="8.140625" style="120" bestFit="1" customWidth="1"/>
    <col min="10248" max="10248" width="10.140625" style="120" bestFit="1" customWidth="1"/>
    <col min="10249" max="10250" width="11" style="120" bestFit="1" customWidth="1"/>
    <col min="10251" max="10251" width="11.5703125" style="120" customWidth="1"/>
    <col min="10252" max="10252" width="11" style="120" bestFit="1" customWidth="1"/>
    <col min="10253" max="10496" width="9.140625" style="120"/>
    <col min="10497" max="10497" width="5" style="120" customWidth="1"/>
    <col min="10498" max="10498" width="9.140625" style="120"/>
    <col min="10499" max="10499" width="16.85546875" style="120" customWidth="1"/>
    <col min="10500" max="10500" width="12.140625" style="120" customWidth="1"/>
    <col min="10501" max="10501" width="4" style="120" bestFit="1" customWidth="1"/>
    <col min="10502" max="10502" width="10.140625" style="120" bestFit="1" customWidth="1"/>
    <col min="10503" max="10503" width="8.140625" style="120" bestFit="1" customWidth="1"/>
    <col min="10504" max="10504" width="10.140625" style="120" bestFit="1" customWidth="1"/>
    <col min="10505" max="10506" width="11" style="120" bestFit="1" customWidth="1"/>
    <col min="10507" max="10507" width="11.5703125" style="120" customWidth="1"/>
    <col min="10508" max="10508" width="11" style="120" bestFit="1" customWidth="1"/>
    <col min="10509" max="10752" width="9.140625" style="120"/>
    <col min="10753" max="10753" width="5" style="120" customWidth="1"/>
    <col min="10754" max="10754" width="9.140625" style="120"/>
    <col min="10755" max="10755" width="16.85546875" style="120" customWidth="1"/>
    <col min="10756" max="10756" width="12.140625" style="120" customWidth="1"/>
    <col min="10757" max="10757" width="4" style="120" bestFit="1" customWidth="1"/>
    <col min="10758" max="10758" width="10.140625" style="120" bestFit="1" customWidth="1"/>
    <col min="10759" max="10759" width="8.140625" style="120" bestFit="1" customWidth="1"/>
    <col min="10760" max="10760" width="10.140625" style="120" bestFit="1" customWidth="1"/>
    <col min="10761" max="10762" width="11" style="120" bestFit="1" customWidth="1"/>
    <col min="10763" max="10763" width="11.5703125" style="120" customWidth="1"/>
    <col min="10764" max="10764" width="11" style="120" bestFit="1" customWidth="1"/>
    <col min="10765" max="11008" width="9.140625" style="120"/>
    <col min="11009" max="11009" width="5" style="120" customWidth="1"/>
    <col min="11010" max="11010" width="9.140625" style="120"/>
    <col min="11011" max="11011" width="16.85546875" style="120" customWidth="1"/>
    <col min="11012" max="11012" width="12.140625" style="120" customWidth="1"/>
    <col min="11013" max="11013" width="4" style="120" bestFit="1" customWidth="1"/>
    <col min="11014" max="11014" width="10.140625" style="120" bestFit="1" customWidth="1"/>
    <col min="11015" max="11015" width="8.140625" style="120" bestFit="1" customWidth="1"/>
    <col min="11016" max="11016" width="10.140625" style="120" bestFit="1" customWidth="1"/>
    <col min="11017" max="11018" width="11" style="120" bestFit="1" customWidth="1"/>
    <col min="11019" max="11019" width="11.5703125" style="120" customWidth="1"/>
    <col min="11020" max="11020" width="11" style="120" bestFit="1" customWidth="1"/>
    <col min="11021" max="11264" width="9.140625" style="120"/>
    <col min="11265" max="11265" width="5" style="120" customWidth="1"/>
    <col min="11266" max="11266" width="9.140625" style="120"/>
    <col min="11267" max="11267" width="16.85546875" style="120" customWidth="1"/>
    <col min="11268" max="11268" width="12.140625" style="120" customWidth="1"/>
    <col min="11269" max="11269" width="4" style="120" bestFit="1" customWidth="1"/>
    <col min="11270" max="11270" width="10.140625" style="120" bestFit="1" customWidth="1"/>
    <col min="11271" max="11271" width="8.140625" style="120" bestFit="1" customWidth="1"/>
    <col min="11272" max="11272" width="10.140625" style="120" bestFit="1" customWidth="1"/>
    <col min="11273" max="11274" width="11" style="120" bestFit="1" customWidth="1"/>
    <col min="11275" max="11275" width="11.5703125" style="120" customWidth="1"/>
    <col min="11276" max="11276" width="11" style="120" bestFit="1" customWidth="1"/>
    <col min="11277" max="11520" width="9.140625" style="120"/>
    <col min="11521" max="11521" width="5" style="120" customWidth="1"/>
    <col min="11522" max="11522" width="9.140625" style="120"/>
    <col min="11523" max="11523" width="16.85546875" style="120" customWidth="1"/>
    <col min="11524" max="11524" width="12.140625" style="120" customWidth="1"/>
    <col min="11525" max="11525" width="4" style="120" bestFit="1" customWidth="1"/>
    <col min="11526" max="11526" width="10.140625" style="120" bestFit="1" customWidth="1"/>
    <col min="11527" max="11527" width="8.140625" style="120" bestFit="1" customWidth="1"/>
    <col min="11528" max="11528" width="10.140625" style="120" bestFit="1" customWidth="1"/>
    <col min="11529" max="11530" width="11" style="120" bestFit="1" customWidth="1"/>
    <col min="11531" max="11531" width="11.5703125" style="120" customWidth="1"/>
    <col min="11532" max="11532" width="11" style="120" bestFit="1" customWidth="1"/>
    <col min="11533" max="11776" width="9.140625" style="120"/>
    <col min="11777" max="11777" width="5" style="120" customWidth="1"/>
    <col min="11778" max="11778" width="9.140625" style="120"/>
    <col min="11779" max="11779" width="16.85546875" style="120" customWidth="1"/>
    <col min="11780" max="11780" width="12.140625" style="120" customWidth="1"/>
    <col min="11781" max="11781" width="4" style="120" bestFit="1" customWidth="1"/>
    <col min="11782" max="11782" width="10.140625" style="120" bestFit="1" customWidth="1"/>
    <col min="11783" max="11783" width="8.140625" style="120" bestFit="1" customWidth="1"/>
    <col min="11784" max="11784" width="10.140625" style="120" bestFit="1" customWidth="1"/>
    <col min="11785" max="11786" width="11" style="120" bestFit="1" customWidth="1"/>
    <col min="11787" max="11787" width="11.5703125" style="120" customWidth="1"/>
    <col min="11788" max="11788" width="11" style="120" bestFit="1" customWidth="1"/>
    <col min="11789" max="12032" width="9.140625" style="120"/>
    <col min="12033" max="12033" width="5" style="120" customWidth="1"/>
    <col min="12034" max="12034" width="9.140625" style="120"/>
    <col min="12035" max="12035" width="16.85546875" style="120" customWidth="1"/>
    <col min="12036" max="12036" width="12.140625" style="120" customWidth="1"/>
    <col min="12037" max="12037" width="4" style="120" bestFit="1" customWidth="1"/>
    <col min="12038" max="12038" width="10.140625" style="120" bestFit="1" customWidth="1"/>
    <col min="12039" max="12039" width="8.140625" style="120" bestFit="1" customWidth="1"/>
    <col min="12040" max="12040" width="10.140625" style="120" bestFit="1" customWidth="1"/>
    <col min="12041" max="12042" width="11" style="120" bestFit="1" customWidth="1"/>
    <col min="12043" max="12043" width="11.5703125" style="120" customWidth="1"/>
    <col min="12044" max="12044" width="11" style="120" bestFit="1" customWidth="1"/>
    <col min="12045" max="12288" width="9.140625" style="120"/>
    <col min="12289" max="12289" width="5" style="120" customWidth="1"/>
    <col min="12290" max="12290" width="9.140625" style="120"/>
    <col min="12291" max="12291" width="16.85546875" style="120" customWidth="1"/>
    <col min="12292" max="12292" width="12.140625" style="120" customWidth="1"/>
    <col min="12293" max="12293" width="4" style="120" bestFit="1" customWidth="1"/>
    <col min="12294" max="12294" width="10.140625" style="120" bestFit="1" customWidth="1"/>
    <col min="12295" max="12295" width="8.140625" style="120" bestFit="1" customWidth="1"/>
    <col min="12296" max="12296" width="10.140625" style="120" bestFit="1" customWidth="1"/>
    <col min="12297" max="12298" width="11" style="120" bestFit="1" customWidth="1"/>
    <col min="12299" max="12299" width="11.5703125" style="120" customWidth="1"/>
    <col min="12300" max="12300" width="11" style="120" bestFit="1" customWidth="1"/>
    <col min="12301" max="12544" width="9.140625" style="120"/>
    <col min="12545" max="12545" width="5" style="120" customWidth="1"/>
    <col min="12546" max="12546" width="9.140625" style="120"/>
    <col min="12547" max="12547" width="16.85546875" style="120" customWidth="1"/>
    <col min="12548" max="12548" width="12.140625" style="120" customWidth="1"/>
    <col min="12549" max="12549" width="4" style="120" bestFit="1" customWidth="1"/>
    <col min="12550" max="12550" width="10.140625" style="120" bestFit="1" customWidth="1"/>
    <col min="12551" max="12551" width="8.140625" style="120" bestFit="1" customWidth="1"/>
    <col min="12552" max="12552" width="10.140625" style="120" bestFit="1" customWidth="1"/>
    <col min="12553" max="12554" width="11" style="120" bestFit="1" customWidth="1"/>
    <col min="12555" max="12555" width="11.5703125" style="120" customWidth="1"/>
    <col min="12556" max="12556" width="11" style="120" bestFit="1" customWidth="1"/>
    <col min="12557" max="12800" width="9.140625" style="120"/>
    <col min="12801" max="12801" width="5" style="120" customWidth="1"/>
    <col min="12802" max="12802" width="9.140625" style="120"/>
    <col min="12803" max="12803" width="16.85546875" style="120" customWidth="1"/>
    <col min="12804" max="12804" width="12.140625" style="120" customWidth="1"/>
    <col min="12805" max="12805" width="4" style="120" bestFit="1" customWidth="1"/>
    <col min="12806" max="12806" width="10.140625" style="120" bestFit="1" customWidth="1"/>
    <col min="12807" max="12807" width="8.140625" style="120" bestFit="1" customWidth="1"/>
    <col min="12808" max="12808" width="10.140625" style="120" bestFit="1" customWidth="1"/>
    <col min="12809" max="12810" width="11" style="120" bestFit="1" customWidth="1"/>
    <col min="12811" max="12811" width="11.5703125" style="120" customWidth="1"/>
    <col min="12812" max="12812" width="11" style="120" bestFit="1" customWidth="1"/>
    <col min="12813" max="13056" width="9.140625" style="120"/>
    <col min="13057" max="13057" width="5" style="120" customWidth="1"/>
    <col min="13058" max="13058" width="9.140625" style="120"/>
    <col min="13059" max="13059" width="16.85546875" style="120" customWidth="1"/>
    <col min="13060" max="13060" width="12.140625" style="120" customWidth="1"/>
    <col min="13061" max="13061" width="4" style="120" bestFit="1" customWidth="1"/>
    <col min="13062" max="13062" width="10.140625" style="120" bestFit="1" customWidth="1"/>
    <col min="13063" max="13063" width="8.140625" style="120" bestFit="1" customWidth="1"/>
    <col min="13064" max="13064" width="10.140625" style="120" bestFit="1" customWidth="1"/>
    <col min="13065" max="13066" width="11" style="120" bestFit="1" customWidth="1"/>
    <col min="13067" max="13067" width="11.5703125" style="120" customWidth="1"/>
    <col min="13068" max="13068" width="11" style="120" bestFit="1" customWidth="1"/>
    <col min="13069" max="13312" width="9.140625" style="120"/>
    <col min="13313" max="13313" width="5" style="120" customWidth="1"/>
    <col min="13314" max="13314" width="9.140625" style="120"/>
    <col min="13315" max="13315" width="16.85546875" style="120" customWidth="1"/>
    <col min="13316" max="13316" width="12.140625" style="120" customWidth="1"/>
    <col min="13317" max="13317" width="4" style="120" bestFit="1" customWidth="1"/>
    <col min="13318" max="13318" width="10.140625" style="120" bestFit="1" customWidth="1"/>
    <col min="13319" max="13319" width="8.140625" style="120" bestFit="1" customWidth="1"/>
    <col min="13320" max="13320" width="10.140625" style="120" bestFit="1" customWidth="1"/>
    <col min="13321" max="13322" width="11" style="120" bestFit="1" customWidth="1"/>
    <col min="13323" max="13323" width="11.5703125" style="120" customWidth="1"/>
    <col min="13324" max="13324" width="11" style="120" bestFit="1" customWidth="1"/>
    <col min="13325" max="13568" width="9.140625" style="120"/>
    <col min="13569" max="13569" width="5" style="120" customWidth="1"/>
    <col min="13570" max="13570" width="9.140625" style="120"/>
    <col min="13571" max="13571" width="16.85546875" style="120" customWidth="1"/>
    <col min="13572" max="13572" width="12.140625" style="120" customWidth="1"/>
    <col min="13573" max="13573" width="4" style="120" bestFit="1" customWidth="1"/>
    <col min="13574" max="13574" width="10.140625" style="120" bestFit="1" customWidth="1"/>
    <col min="13575" max="13575" width="8.140625" style="120" bestFit="1" customWidth="1"/>
    <col min="13576" max="13576" width="10.140625" style="120" bestFit="1" customWidth="1"/>
    <col min="13577" max="13578" width="11" style="120" bestFit="1" customWidth="1"/>
    <col min="13579" max="13579" width="11.5703125" style="120" customWidth="1"/>
    <col min="13580" max="13580" width="11" style="120" bestFit="1" customWidth="1"/>
    <col min="13581" max="13824" width="9.140625" style="120"/>
    <col min="13825" max="13825" width="5" style="120" customWidth="1"/>
    <col min="13826" max="13826" width="9.140625" style="120"/>
    <col min="13827" max="13827" width="16.85546875" style="120" customWidth="1"/>
    <col min="13828" max="13828" width="12.140625" style="120" customWidth="1"/>
    <col min="13829" max="13829" width="4" style="120" bestFit="1" customWidth="1"/>
    <col min="13830" max="13830" width="10.140625" style="120" bestFit="1" customWidth="1"/>
    <col min="13831" max="13831" width="8.140625" style="120" bestFit="1" customWidth="1"/>
    <col min="13832" max="13832" width="10.140625" style="120" bestFit="1" customWidth="1"/>
    <col min="13833" max="13834" width="11" style="120" bestFit="1" customWidth="1"/>
    <col min="13835" max="13835" width="11.5703125" style="120" customWidth="1"/>
    <col min="13836" max="13836" width="11" style="120" bestFit="1" customWidth="1"/>
    <col min="13837" max="14080" width="9.140625" style="120"/>
    <col min="14081" max="14081" width="5" style="120" customWidth="1"/>
    <col min="14082" max="14082" width="9.140625" style="120"/>
    <col min="14083" max="14083" width="16.85546875" style="120" customWidth="1"/>
    <col min="14084" max="14084" width="12.140625" style="120" customWidth="1"/>
    <col min="14085" max="14085" width="4" style="120" bestFit="1" customWidth="1"/>
    <col min="14086" max="14086" width="10.140625" style="120" bestFit="1" customWidth="1"/>
    <col min="14087" max="14087" width="8.140625" style="120" bestFit="1" customWidth="1"/>
    <col min="14088" max="14088" width="10.140625" style="120" bestFit="1" customWidth="1"/>
    <col min="14089" max="14090" width="11" style="120" bestFit="1" customWidth="1"/>
    <col min="14091" max="14091" width="11.5703125" style="120" customWidth="1"/>
    <col min="14092" max="14092" width="11" style="120" bestFit="1" customWidth="1"/>
    <col min="14093" max="14336" width="9.140625" style="120"/>
    <col min="14337" max="14337" width="5" style="120" customWidth="1"/>
    <col min="14338" max="14338" width="9.140625" style="120"/>
    <col min="14339" max="14339" width="16.85546875" style="120" customWidth="1"/>
    <col min="14340" max="14340" width="12.140625" style="120" customWidth="1"/>
    <col min="14341" max="14341" width="4" style="120" bestFit="1" customWidth="1"/>
    <col min="14342" max="14342" width="10.140625" style="120" bestFit="1" customWidth="1"/>
    <col min="14343" max="14343" width="8.140625" style="120" bestFit="1" customWidth="1"/>
    <col min="14344" max="14344" width="10.140625" style="120" bestFit="1" customWidth="1"/>
    <col min="14345" max="14346" width="11" style="120" bestFit="1" customWidth="1"/>
    <col min="14347" max="14347" width="11.5703125" style="120" customWidth="1"/>
    <col min="14348" max="14348" width="11" style="120" bestFit="1" customWidth="1"/>
    <col min="14349" max="14592" width="9.140625" style="120"/>
    <col min="14593" max="14593" width="5" style="120" customWidth="1"/>
    <col min="14594" max="14594" width="9.140625" style="120"/>
    <col min="14595" max="14595" width="16.85546875" style="120" customWidth="1"/>
    <col min="14596" max="14596" width="12.140625" style="120" customWidth="1"/>
    <col min="14597" max="14597" width="4" style="120" bestFit="1" customWidth="1"/>
    <col min="14598" max="14598" width="10.140625" style="120" bestFit="1" customWidth="1"/>
    <col min="14599" max="14599" width="8.140625" style="120" bestFit="1" customWidth="1"/>
    <col min="14600" max="14600" width="10.140625" style="120" bestFit="1" customWidth="1"/>
    <col min="14601" max="14602" width="11" style="120" bestFit="1" customWidth="1"/>
    <col min="14603" max="14603" width="11.5703125" style="120" customWidth="1"/>
    <col min="14604" max="14604" width="11" style="120" bestFit="1" customWidth="1"/>
    <col min="14605" max="14848" width="9.140625" style="120"/>
    <col min="14849" max="14849" width="5" style="120" customWidth="1"/>
    <col min="14850" max="14850" width="9.140625" style="120"/>
    <col min="14851" max="14851" width="16.85546875" style="120" customWidth="1"/>
    <col min="14852" max="14852" width="12.140625" style="120" customWidth="1"/>
    <col min="14853" max="14853" width="4" style="120" bestFit="1" customWidth="1"/>
    <col min="14854" max="14854" width="10.140625" style="120" bestFit="1" customWidth="1"/>
    <col min="14855" max="14855" width="8.140625" style="120" bestFit="1" customWidth="1"/>
    <col min="14856" max="14856" width="10.140625" style="120" bestFit="1" customWidth="1"/>
    <col min="14857" max="14858" width="11" style="120" bestFit="1" customWidth="1"/>
    <col min="14859" max="14859" width="11.5703125" style="120" customWidth="1"/>
    <col min="14860" max="14860" width="11" style="120" bestFit="1" customWidth="1"/>
    <col min="14861" max="15104" width="9.140625" style="120"/>
    <col min="15105" max="15105" width="5" style="120" customWidth="1"/>
    <col min="15106" max="15106" width="9.140625" style="120"/>
    <col min="15107" max="15107" width="16.85546875" style="120" customWidth="1"/>
    <col min="15108" max="15108" width="12.140625" style="120" customWidth="1"/>
    <col min="15109" max="15109" width="4" style="120" bestFit="1" customWidth="1"/>
    <col min="15110" max="15110" width="10.140625" style="120" bestFit="1" customWidth="1"/>
    <col min="15111" max="15111" width="8.140625" style="120" bestFit="1" customWidth="1"/>
    <col min="15112" max="15112" width="10.140625" style="120" bestFit="1" customWidth="1"/>
    <col min="15113" max="15114" width="11" style="120" bestFit="1" customWidth="1"/>
    <col min="15115" max="15115" width="11.5703125" style="120" customWidth="1"/>
    <col min="15116" max="15116" width="11" style="120" bestFit="1" customWidth="1"/>
    <col min="15117" max="15360" width="9.140625" style="120"/>
    <col min="15361" max="15361" width="5" style="120" customWidth="1"/>
    <col min="15362" max="15362" width="9.140625" style="120"/>
    <col min="15363" max="15363" width="16.85546875" style="120" customWidth="1"/>
    <col min="15364" max="15364" width="12.140625" style="120" customWidth="1"/>
    <col min="15365" max="15365" width="4" style="120" bestFit="1" customWidth="1"/>
    <col min="15366" max="15366" width="10.140625" style="120" bestFit="1" customWidth="1"/>
    <col min="15367" max="15367" width="8.140625" style="120" bestFit="1" customWidth="1"/>
    <col min="15368" max="15368" width="10.140625" style="120" bestFit="1" customWidth="1"/>
    <col min="15369" max="15370" width="11" style="120" bestFit="1" customWidth="1"/>
    <col min="15371" max="15371" width="11.5703125" style="120" customWidth="1"/>
    <col min="15372" max="15372" width="11" style="120" bestFit="1" customWidth="1"/>
    <col min="15373" max="15616" width="9.140625" style="120"/>
    <col min="15617" max="15617" width="5" style="120" customWidth="1"/>
    <col min="15618" max="15618" width="9.140625" style="120"/>
    <col min="15619" max="15619" width="16.85546875" style="120" customWidth="1"/>
    <col min="15620" max="15620" width="12.140625" style="120" customWidth="1"/>
    <col min="15621" max="15621" width="4" style="120" bestFit="1" customWidth="1"/>
    <col min="15622" max="15622" width="10.140625" style="120" bestFit="1" customWidth="1"/>
    <col min="15623" max="15623" width="8.140625" style="120" bestFit="1" customWidth="1"/>
    <col min="15624" max="15624" width="10.140625" style="120" bestFit="1" customWidth="1"/>
    <col min="15625" max="15626" width="11" style="120" bestFit="1" customWidth="1"/>
    <col min="15627" max="15627" width="11.5703125" style="120" customWidth="1"/>
    <col min="15628" max="15628" width="11" style="120" bestFit="1" customWidth="1"/>
    <col min="15629" max="15872" width="9.140625" style="120"/>
    <col min="15873" max="15873" width="5" style="120" customWidth="1"/>
    <col min="15874" max="15874" width="9.140625" style="120"/>
    <col min="15875" max="15875" width="16.85546875" style="120" customWidth="1"/>
    <col min="15876" max="15876" width="12.140625" style="120" customWidth="1"/>
    <col min="15877" max="15877" width="4" style="120" bestFit="1" customWidth="1"/>
    <col min="15878" max="15878" width="10.140625" style="120" bestFit="1" customWidth="1"/>
    <col min="15879" max="15879" width="8.140625" style="120" bestFit="1" customWidth="1"/>
    <col min="15880" max="15880" width="10.140625" style="120" bestFit="1" customWidth="1"/>
    <col min="15881" max="15882" width="11" style="120" bestFit="1" customWidth="1"/>
    <col min="15883" max="15883" width="11.5703125" style="120" customWidth="1"/>
    <col min="15884" max="15884" width="11" style="120" bestFit="1" customWidth="1"/>
    <col min="15885" max="16128" width="9.140625" style="120"/>
    <col min="16129" max="16129" width="5" style="120" customWidth="1"/>
    <col min="16130" max="16130" width="9.140625" style="120"/>
    <col min="16131" max="16131" width="16.85546875" style="120" customWidth="1"/>
    <col min="16132" max="16132" width="12.140625" style="120" customWidth="1"/>
    <col min="16133" max="16133" width="4" style="120" bestFit="1" customWidth="1"/>
    <col min="16134" max="16134" width="10.140625" style="120" bestFit="1" customWidth="1"/>
    <col min="16135" max="16135" width="8.140625" style="120" bestFit="1" customWidth="1"/>
    <col min="16136" max="16136" width="10.140625" style="120" bestFit="1" customWidth="1"/>
    <col min="16137" max="16138" width="11" style="120" bestFit="1" customWidth="1"/>
    <col min="16139" max="16139" width="11.5703125" style="120" customWidth="1"/>
    <col min="16140" max="16140" width="11" style="120" bestFit="1" customWidth="1"/>
    <col min="16141" max="16384" width="9.140625" style="120"/>
  </cols>
  <sheetData>
    <row r="1" spans="1:12" ht="13.5" customHeight="1">
      <c r="A1" s="260" t="s">
        <v>716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2" ht="4.5" customHeight="1">
      <c r="A2" s="261"/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</row>
    <row r="3" spans="1:12" ht="10.5" customHeight="1">
      <c r="A3" s="252" t="s">
        <v>674</v>
      </c>
      <c r="B3" s="252"/>
      <c r="C3" s="252"/>
      <c r="D3" s="252" t="s">
        <v>675</v>
      </c>
      <c r="E3" s="252"/>
      <c r="F3" s="252"/>
      <c r="G3" s="252"/>
      <c r="H3" s="252" t="s">
        <v>676</v>
      </c>
      <c r="I3" s="252"/>
      <c r="J3" s="252"/>
      <c r="K3" s="252"/>
      <c r="L3" s="252"/>
    </row>
    <row r="4" spans="1:12" ht="13.5" thickBot="1">
      <c r="A4" s="255" t="s">
        <v>697</v>
      </c>
      <c r="B4" s="255"/>
      <c r="C4" s="255"/>
      <c r="D4" s="255" t="s">
        <v>698</v>
      </c>
      <c r="E4" s="255"/>
      <c r="F4" s="255"/>
      <c r="G4" s="255"/>
      <c r="H4" s="255" t="s">
        <v>699</v>
      </c>
      <c r="I4" s="255"/>
      <c r="J4" s="255"/>
      <c r="K4" s="255"/>
      <c r="L4" s="255"/>
    </row>
    <row r="5" spans="1:12" ht="10.5" customHeight="1">
      <c r="A5" s="252" t="s">
        <v>677</v>
      </c>
      <c r="B5" s="252"/>
      <c r="C5" s="252"/>
      <c r="D5" s="252"/>
      <c r="E5" s="252" t="s">
        <v>678</v>
      </c>
      <c r="F5" s="252"/>
      <c r="G5" s="252"/>
      <c r="H5" s="253"/>
      <c r="I5" s="254"/>
      <c r="J5" s="253"/>
      <c r="K5" s="254"/>
      <c r="L5" s="252"/>
    </row>
    <row r="6" spans="1:12" ht="13.5" customHeight="1" thickBot="1">
      <c r="A6" s="255" t="s">
        <v>703</v>
      </c>
      <c r="B6" s="255"/>
      <c r="C6" s="255"/>
      <c r="D6" s="255"/>
      <c r="E6" s="255" t="s">
        <v>704</v>
      </c>
      <c r="F6" s="255"/>
      <c r="G6" s="255"/>
      <c r="H6" s="256"/>
      <c r="I6" s="257"/>
      <c r="J6" s="258"/>
      <c r="K6" s="257"/>
      <c r="L6" s="259"/>
    </row>
    <row r="7" spans="1:12" ht="3" customHeight="1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</row>
    <row r="8" spans="1:12" ht="10.5" customHeight="1">
      <c r="A8" s="253" t="s">
        <v>701</v>
      </c>
      <c r="B8" s="262"/>
      <c r="C8" s="262"/>
      <c r="D8" s="254"/>
      <c r="E8" s="252" t="s">
        <v>679</v>
      </c>
      <c r="F8" s="253"/>
      <c r="G8" s="254"/>
      <c r="H8" s="252"/>
      <c r="I8" s="252" t="s">
        <v>680</v>
      </c>
      <c r="J8" s="252"/>
      <c r="K8" s="252" t="s">
        <v>681</v>
      </c>
      <c r="L8" s="252"/>
    </row>
    <row r="9" spans="1:12" ht="12" customHeight="1" thickBot="1">
      <c r="A9" s="263" t="s">
        <v>700</v>
      </c>
      <c r="B9" s="264"/>
      <c r="C9" s="264"/>
      <c r="D9" s="265"/>
      <c r="E9" s="266">
        <f>'Obra Civil'!J345</f>
        <v>657764.7673000166</v>
      </c>
      <c r="F9" s="256"/>
      <c r="G9" s="267"/>
      <c r="H9" s="255"/>
      <c r="I9" s="255" t="s">
        <v>714</v>
      </c>
      <c r="J9" s="255"/>
      <c r="K9" s="255" t="s">
        <v>715</v>
      </c>
      <c r="L9" s="255"/>
    </row>
    <row r="10" spans="1:12" ht="5.25" customHeight="1" thickBot="1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</row>
    <row r="11" spans="1:12" ht="16.5" customHeight="1" thickTop="1" thickBot="1">
      <c r="A11" s="274" t="s">
        <v>682</v>
      </c>
      <c r="B11" s="275"/>
      <c r="C11" s="275"/>
      <c r="D11" s="275"/>
      <c r="E11" s="275"/>
      <c r="F11" s="275"/>
      <c r="G11" s="275"/>
      <c r="H11" s="275"/>
      <c r="I11" s="275"/>
      <c r="J11" s="275"/>
      <c r="K11" s="275"/>
      <c r="L11" s="276"/>
    </row>
    <row r="12" spans="1:12" ht="13.5" thickTop="1">
      <c r="A12" s="277" t="s">
        <v>683</v>
      </c>
      <c r="B12" s="279" t="s">
        <v>684</v>
      </c>
      <c r="C12" s="280"/>
      <c r="D12" s="281"/>
      <c r="E12" s="285"/>
      <c r="F12" s="286"/>
      <c r="G12" s="287" t="s">
        <v>685</v>
      </c>
      <c r="H12" s="288"/>
      <c r="I12" s="289"/>
      <c r="J12" s="287" t="s">
        <v>686</v>
      </c>
      <c r="K12" s="288"/>
      <c r="L12" s="290"/>
    </row>
    <row r="13" spans="1:12" ht="13.5" thickBot="1">
      <c r="A13" s="278"/>
      <c r="B13" s="282"/>
      <c r="C13" s="283"/>
      <c r="D13" s="284"/>
      <c r="E13" s="123" t="s">
        <v>687</v>
      </c>
      <c r="F13" s="123" t="s">
        <v>688</v>
      </c>
      <c r="G13" s="123" t="s">
        <v>689</v>
      </c>
      <c r="H13" s="123" t="s">
        <v>690</v>
      </c>
      <c r="I13" s="123" t="s">
        <v>691</v>
      </c>
      <c r="J13" s="123" t="s">
        <v>692</v>
      </c>
      <c r="K13" s="123" t="s">
        <v>690</v>
      </c>
      <c r="L13" s="124" t="s">
        <v>693</v>
      </c>
    </row>
    <row r="14" spans="1:12">
      <c r="A14" s="143" t="str">
        <f>'Obra Civil'!A8</f>
        <v>1.0</v>
      </c>
      <c r="B14" s="268" t="str">
        <f>'[2]Duque licitaddo'!B14:I14</f>
        <v>SERVIÇOS INICIAIS</v>
      </c>
      <c r="C14" s="269"/>
      <c r="D14" s="270"/>
      <c r="E14" s="144"/>
      <c r="F14" s="144"/>
      <c r="G14" s="144"/>
      <c r="H14" s="144"/>
      <c r="I14" s="144"/>
      <c r="J14" s="144"/>
      <c r="K14" s="144"/>
      <c r="L14" s="145"/>
    </row>
    <row r="15" spans="1:12">
      <c r="A15" s="128" t="str">
        <f>'Obra Civil'!A9</f>
        <v>1.1</v>
      </c>
      <c r="B15" s="271" t="str">
        <f>'Obra Civil'!B9</f>
        <v>Placa da obra - padrão Governo Federal</v>
      </c>
      <c r="C15" s="272"/>
      <c r="D15" s="273"/>
      <c r="E15" s="129" t="str">
        <f>'Obra Civil'!C9</f>
        <v xml:space="preserve"> m²</v>
      </c>
      <c r="F15" s="130">
        <f>'Obra Civil'!G9</f>
        <v>473</v>
      </c>
      <c r="G15" s="131">
        <f>'Obra Civil'!D9</f>
        <v>4</v>
      </c>
      <c r="H15" s="132">
        <v>0</v>
      </c>
      <c r="I15" s="132">
        <v>4</v>
      </c>
      <c r="J15" s="132">
        <f>F15*G15</f>
        <v>1892</v>
      </c>
      <c r="K15" s="132">
        <f>H15*F15</f>
        <v>0</v>
      </c>
      <c r="L15" s="133">
        <f>I15*F15</f>
        <v>1892</v>
      </c>
    </row>
    <row r="16" spans="1:12">
      <c r="A16" s="128" t="str">
        <f>'Obra Civil'!A10</f>
        <v>1.2</v>
      </c>
      <c r="B16" s="271" t="str">
        <f>'Obra Civil'!B10</f>
        <v xml:space="preserve">Ligação provisória de água </v>
      </c>
      <c r="C16" s="272"/>
      <c r="D16" s="273"/>
      <c r="E16" s="129" t="str">
        <f>'Obra Civil'!C10</f>
        <v>unid</v>
      </c>
      <c r="F16" s="130">
        <f>'Obra Civil'!G10</f>
        <v>766</v>
      </c>
      <c r="G16" s="131">
        <f>'Obra Civil'!D10</f>
        <v>1</v>
      </c>
      <c r="H16" s="132">
        <v>0</v>
      </c>
      <c r="I16" s="132">
        <v>1</v>
      </c>
      <c r="J16" s="132">
        <f>F16*G16</f>
        <v>766</v>
      </c>
      <c r="K16" s="132">
        <f>H16*F16</f>
        <v>0</v>
      </c>
      <c r="L16" s="133">
        <f>I16*F16</f>
        <v>766</v>
      </c>
    </row>
    <row r="17" spans="1:12">
      <c r="A17" s="128" t="str">
        <f>'Obra Civil'!A11</f>
        <v>1.3</v>
      </c>
      <c r="B17" s="271" t="str">
        <f>'Obra Civil'!B11</f>
        <v xml:space="preserve">Ligação provisória de energia elétrica em baixa tensão </v>
      </c>
      <c r="C17" s="272"/>
      <c r="D17" s="273"/>
      <c r="E17" s="129" t="str">
        <f>'Obra Civil'!C11</f>
        <v>unid</v>
      </c>
      <c r="F17" s="130">
        <f>'Obra Civil'!G11</f>
        <v>1650</v>
      </c>
      <c r="G17" s="131">
        <f>'Obra Civil'!D11</f>
        <v>1</v>
      </c>
      <c r="H17" s="132">
        <v>0</v>
      </c>
      <c r="I17" s="132">
        <v>1</v>
      </c>
      <c r="J17" s="132">
        <f>F17*G17</f>
        <v>1650</v>
      </c>
      <c r="K17" s="132">
        <f>H17*F17</f>
        <v>0</v>
      </c>
      <c r="L17" s="133">
        <f>I17*F17</f>
        <v>1650</v>
      </c>
    </row>
    <row r="18" spans="1:12">
      <c r="A18" s="128" t="str">
        <f>'Obra Civil'!A12</f>
        <v>1.4</v>
      </c>
      <c r="B18" s="271" t="str">
        <f>'Obra Civil'!B12</f>
        <v>Barracões provisórios (depósito, escritório, vestiário e refeitório) com piso cimentado</v>
      </c>
      <c r="C18" s="272"/>
      <c r="D18" s="273"/>
      <c r="E18" s="129" t="str">
        <f>'Obra Civil'!C12</f>
        <v xml:space="preserve"> m²</v>
      </c>
      <c r="F18" s="130">
        <f>'Obra Civil'!G12</f>
        <v>390</v>
      </c>
      <c r="G18" s="131">
        <f>'Obra Civil'!D12</f>
        <v>20</v>
      </c>
      <c r="H18" s="132">
        <v>0</v>
      </c>
      <c r="I18" s="132">
        <v>20</v>
      </c>
      <c r="J18" s="132">
        <f>F18*G18</f>
        <v>7800</v>
      </c>
      <c r="K18" s="132">
        <f>H18*F18</f>
        <v>0</v>
      </c>
      <c r="L18" s="133">
        <f>I18*F18</f>
        <v>7800</v>
      </c>
    </row>
    <row r="19" spans="1:12">
      <c r="A19" s="128" t="str">
        <f>'Obra Civil'!A13</f>
        <v>1.5</v>
      </c>
      <c r="B19" s="271" t="str">
        <f>'Obra Civil'!B13</f>
        <v xml:space="preserve">Locação da obra (execução de gabarito) </v>
      </c>
      <c r="C19" s="272"/>
      <c r="D19" s="273"/>
      <c r="E19" s="129" t="str">
        <f>'Obra Civil'!C13</f>
        <v xml:space="preserve"> m²</v>
      </c>
      <c r="F19" s="130">
        <f>'Obra Civil'!G13</f>
        <v>4.2</v>
      </c>
      <c r="G19" s="131">
        <f>'Obra Civil'!D13</f>
        <v>564.5</v>
      </c>
      <c r="H19" s="132">
        <v>0</v>
      </c>
      <c r="I19" s="132">
        <v>564.5</v>
      </c>
      <c r="J19" s="132">
        <f>F19*G19</f>
        <v>2370.9</v>
      </c>
      <c r="K19" s="132">
        <f>H19*F19</f>
        <v>0</v>
      </c>
      <c r="L19" s="133">
        <f>I19*F19</f>
        <v>2370.9</v>
      </c>
    </row>
    <row r="20" spans="1:12">
      <c r="A20" s="143" t="str">
        <f>'Obra Civil'!A15</f>
        <v>2.0</v>
      </c>
      <c r="B20" s="268" t="str">
        <f>'Obra Civil'!B15</f>
        <v xml:space="preserve">MOVIMENTO DE TERRAS </v>
      </c>
      <c r="C20" s="269"/>
      <c r="D20" s="270"/>
      <c r="E20" s="146"/>
      <c r="F20" s="147"/>
      <c r="G20" s="148"/>
      <c r="H20" s="149"/>
      <c r="I20" s="149"/>
      <c r="J20" s="149"/>
      <c r="K20" s="149"/>
      <c r="L20" s="150"/>
    </row>
    <row r="21" spans="1:12">
      <c r="A21" s="128" t="str">
        <f>'Obra Civil'!A16</f>
        <v>2.1</v>
      </c>
      <c r="B21" s="271" t="str">
        <f>'Obra Civil'!B16</f>
        <v>Aterro apiloado em camadas de 0,20 m com material argilo - arenoso (entre baldrames)</v>
      </c>
      <c r="C21" s="272"/>
      <c r="D21" s="273"/>
      <c r="E21" s="129" t="str">
        <f>'Obra Civil'!C16</f>
        <v>m³</v>
      </c>
      <c r="F21" s="130">
        <f>'Obra Civil'!G16</f>
        <v>38</v>
      </c>
      <c r="G21" s="131">
        <f>'Obra Civil'!D16</f>
        <v>225.6</v>
      </c>
      <c r="H21" s="132">
        <v>0</v>
      </c>
      <c r="I21" s="132">
        <v>225.6</v>
      </c>
      <c r="J21" s="132">
        <f>F21*G21</f>
        <v>8572.7999999999993</v>
      </c>
      <c r="K21" s="132">
        <f>H21*F21</f>
        <v>0</v>
      </c>
      <c r="L21" s="133">
        <f>I21*F21</f>
        <v>8572.7999999999993</v>
      </c>
    </row>
    <row r="22" spans="1:12">
      <c r="A22" s="128" t="str">
        <f>'Obra Civil'!A17</f>
        <v>2.2</v>
      </c>
      <c r="B22" s="271" t="str">
        <f>'Obra Civil'!B17</f>
        <v xml:space="preserve">Escavação manual de valas em qualquer terreno exceto rocha até h=1,50 m </v>
      </c>
      <c r="C22" s="272"/>
      <c r="D22" s="273"/>
      <c r="E22" s="129" t="str">
        <f>'Obra Civil'!C17</f>
        <v>m³</v>
      </c>
      <c r="F22" s="130">
        <f>'Obra Civil'!G17</f>
        <v>34</v>
      </c>
      <c r="G22" s="131">
        <f>'Obra Civil'!D17</f>
        <v>137.63999999999999</v>
      </c>
      <c r="H22" s="132">
        <v>0</v>
      </c>
      <c r="I22" s="132">
        <v>137.63999999999999</v>
      </c>
      <c r="J22" s="132">
        <f>F22*G22</f>
        <v>4679.7599999999993</v>
      </c>
      <c r="K22" s="132">
        <f>H22*F22</f>
        <v>0</v>
      </c>
      <c r="L22" s="133">
        <f>I22*F22</f>
        <v>4679.7599999999993</v>
      </c>
    </row>
    <row r="23" spans="1:12">
      <c r="A23" s="128" t="str">
        <f>'Obra Civil'!A18</f>
        <v>2.3</v>
      </c>
      <c r="B23" s="271" t="str">
        <f>'Obra Civil'!B18</f>
        <v xml:space="preserve">Regularização e compactação do fundo de valas </v>
      </c>
      <c r="C23" s="272"/>
      <c r="D23" s="273"/>
      <c r="E23" s="129" t="str">
        <f>'Obra Civil'!C18</f>
        <v>m²</v>
      </c>
      <c r="F23" s="130">
        <f>'Obra Civil'!G18</f>
        <v>5.68</v>
      </c>
      <c r="G23" s="131">
        <f>'Obra Civil'!D18</f>
        <v>121.3</v>
      </c>
      <c r="H23" s="132">
        <v>0</v>
      </c>
      <c r="I23" s="132">
        <v>121.3</v>
      </c>
      <c r="J23" s="132">
        <f>F23*G23</f>
        <v>688.98399999999992</v>
      </c>
      <c r="K23" s="132">
        <f>H23*F23</f>
        <v>0</v>
      </c>
      <c r="L23" s="133">
        <f>I23*F23</f>
        <v>688.98399999999992</v>
      </c>
    </row>
    <row r="24" spans="1:12">
      <c r="A24" s="128" t="str">
        <f>'Obra Civil'!A19</f>
        <v>2.4</v>
      </c>
      <c r="B24" s="271" t="str">
        <f>'Obra Civil'!B19</f>
        <v xml:space="preserve">Reaterro apiloado de vala com material da obra  </v>
      </c>
      <c r="C24" s="272"/>
      <c r="D24" s="273"/>
      <c r="E24" s="129" t="str">
        <f>'Obra Civil'!C19</f>
        <v>m³</v>
      </c>
      <c r="F24" s="130">
        <f>'Obra Civil'!G19</f>
        <v>26</v>
      </c>
      <c r="G24" s="131">
        <f>'Obra Civil'!D19</f>
        <v>74.88</v>
      </c>
      <c r="H24" s="132">
        <v>0</v>
      </c>
      <c r="I24" s="132">
        <v>74.88</v>
      </c>
      <c r="J24" s="132">
        <f>F24*G24</f>
        <v>1946.8799999999999</v>
      </c>
      <c r="K24" s="132">
        <f>H24*F24</f>
        <v>0</v>
      </c>
      <c r="L24" s="133">
        <f>I24*F24</f>
        <v>1946.8799999999999</v>
      </c>
    </row>
    <row r="25" spans="1:12">
      <c r="A25" s="143" t="str">
        <f>'Obra Civil'!A21</f>
        <v>3.0</v>
      </c>
      <c r="B25" s="268" t="str">
        <f>'Obra Civil'!B21</f>
        <v xml:space="preserve">INFRA-ESTRUTURA: FUNDAÇÕES </v>
      </c>
      <c r="C25" s="269"/>
      <c r="D25" s="270"/>
      <c r="E25" s="146"/>
      <c r="F25" s="147"/>
      <c r="G25" s="148"/>
      <c r="H25" s="149"/>
      <c r="I25" s="149"/>
      <c r="J25" s="149"/>
      <c r="K25" s="149"/>
      <c r="L25" s="150"/>
    </row>
    <row r="26" spans="1:12">
      <c r="A26" s="125" t="str">
        <f>'Obra Civil'!A22</f>
        <v>3.1</v>
      </c>
      <c r="B26" s="291" t="str">
        <f>'Obra Civil'!B22</f>
        <v>CONCRETO ARMADO PARA FUNDAÇÕES - SAPATAS</v>
      </c>
      <c r="C26" s="292"/>
      <c r="D26" s="293"/>
      <c r="E26" s="129"/>
      <c r="F26" s="130"/>
      <c r="G26" s="131"/>
      <c r="H26" s="132"/>
      <c r="I26" s="132"/>
      <c r="J26" s="132"/>
      <c r="K26" s="132"/>
      <c r="L26" s="133"/>
    </row>
    <row r="27" spans="1:12">
      <c r="A27" s="128" t="str">
        <f>'Obra Civil'!A23</f>
        <v>3.1.1</v>
      </c>
      <c r="B27" s="271" t="str">
        <f>'Obra Civil'!B23</f>
        <v>Lastro de concreto magro (e=3,0 cm) - preparo mecânico - inclusive aditivo</v>
      </c>
      <c r="C27" s="272"/>
      <c r="D27" s="273"/>
      <c r="E27" s="129" t="str">
        <f>'Obra Civil'!C23</f>
        <v>m²</v>
      </c>
      <c r="F27" s="130">
        <f>'Obra Civil'!G23</f>
        <v>15.2</v>
      </c>
      <c r="G27" s="131">
        <f>'Obra Civil'!D23</f>
        <v>84.94</v>
      </c>
      <c r="H27" s="132">
        <v>0</v>
      </c>
      <c r="I27" s="132">
        <v>84.94</v>
      </c>
      <c r="J27" s="132">
        <f>F27*G27</f>
        <v>1291.088</v>
      </c>
      <c r="K27" s="132">
        <f>H27*F27</f>
        <v>0</v>
      </c>
      <c r="L27" s="133">
        <f>I27*F27</f>
        <v>1291.088</v>
      </c>
    </row>
    <row r="28" spans="1:12" ht="25.5" customHeight="1">
      <c r="A28" s="128" t="str">
        <f>'Obra Civil'!A24</f>
        <v>3.1.2</v>
      </c>
      <c r="B28" s="294" t="str">
        <f>'Obra Civil'!B24</f>
        <v>Concreto armado - para sapatas inclusive arranque dos pilares - (fck=25MPa), incluindo preparo, lançamento, adensamento e cura. Inclusive formas para reutilização 2x, conforme projeto.</v>
      </c>
      <c r="C28" s="295"/>
      <c r="D28" s="296"/>
      <c r="E28" s="129" t="str">
        <f>'Obra Civil'!C24</f>
        <v>m³</v>
      </c>
      <c r="F28" s="130">
        <f>'Obra Civil'!G24</f>
        <v>1320</v>
      </c>
      <c r="G28" s="131">
        <f>'Obra Civil'!D24</f>
        <v>26.34</v>
      </c>
      <c r="H28" s="132">
        <v>0</v>
      </c>
      <c r="I28" s="132">
        <v>26.34</v>
      </c>
      <c r="J28" s="132">
        <f>F28*G28</f>
        <v>34768.800000000003</v>
      </c>
      <c r="K28" s="132">
        <f>H28*F28</f>
        <v>0</v>
      </c>
      <c r="L28" s="133">
        <f>I28*F28</f>
        <v>34768.800000000003</v>
      </c>
    </row>
    <row r="29" spans="1:12">
      <c r="A29" s="143" t="str">
        <f>'Obra Civil'!A25</f>
        <v>3.2</v>
      </c>
      <c r="B29" s="268" t="str">
        <f>'Obra Civil'!B25</f>
        <v>CONCRETO ARMADO PARA FUNDAÇÕES - VIGAS BALDRAMES</v>
      </c>
      <c r="C29" s="269"/>
      <c r="D29" s="270"/>
      <c r="E29" s="146"/>
      <c r="F29" s="147"/>
      <c r="G29" s="148"/>
      <c r="H29" s="149"/>
      <c r="I29" s="149"/>
      <c r="J29" s="149"/>
      <c r="K29" s="149"/>
      <c r="L29" s="150"/>
    </row>
    <row r="30" spans="1:12">
      <c r="A30" s="128" t="str">
        <f>'Obra Civil'!A26</f>
        <v>3.2.1</v>
      </c>
      <c r="B30" s="271" t="str">
        <f>'Obra Civil'!B26</f>
        <v>Lastro de concreto magro, e=3,0 cm-reparo mecânico - inclusive aditivo, conforme projeto.</v>
      </c>
      <c r="C30" s="272"/>
      <c r="D30" s="273"/>
      <c r="E30" s="129" t="str">
        <f>'Obra Civil'!C26</f>
        <v>m²</v>
      </c>
      <c r="F30" s="130">
        <f>'Obra Civil'!G26</f>
        <v>15.2</v>
      </c>
      <c r="G30" s="131">
        <f>'Obra Civil'!D26</f>
        <v>87.74</v>
      </c>
      <c r="H30" s="132">
        <v>0</v>
      </c>
      <c r="I30" s="132">
        <v>87.74</v>
      </c>
      <c r="J30" s="132">
        <f>F30*G30</f>
        <v>1333.6479999999999</v>
      </c>
      <c r="K30" s="132">
        <f>H30*F30</f>
        <v>0</v>
      </c>
      <c r="L30" s="133">
        <f>I30*F30</f>
        <v>1333.6479999999999</v>
      </c>
    </row>
    <row r="31" spans="1:12" ht="23.25" customHeight="1">
      <c r="A31" s="128" t="str">
        <f>'Obra Civil'!A27</f>
        <v>3.2.2</v>
      </c>
      <c r="B31" s="294" t="str">
        <f>'Obra Civil'!B27</f>
        <v>Concreto armado - para vigas baldrames (fck25MPa), incluindo preparo, lançamento, adensamento e cura. Inclusive formas para reutilização 2x, conforme projeto.</v>
      </c>
      <c r="C31" s="295"/>
      <c r="D31" s="296"/>
      <c r="E31" s="129" t="str">
        <f>'Obra Civil'!C27</f>
        <v>m³</v>
      </c>
      <c r="F31" s="130">
        <f>'Obra Civil'!G27</f>
        <v>1320</v>
      </c>
      <c r="G31" s="131">
        <f>'Obra Civil'!D27</f>
        <v>26.32</v>
      </c>
      <c r="H31" s="132">
        <v>0</v>
      </c>
      <c r="I31" s="132">
        <v>26.32</v>
      </c>
      <c r="J31" s="132">
        <f>F31*G31</f>
        <v>34742.400000000001</v>
      </c>
      <c r="K31" s="132">
        <f>H31*F31</f>
        <v>0</v>
      </c>
      <c r="L31" s="133">
        <f>I31*F31</f>
        <v>34742.400000000001</v>
      </c>
    </row>
    <row r="32" spans="1:12">
      <c r="A32" s="143" t="str">
        <f>'Obra Civil'!A29</f>
        <v>4.0</v>
      </c>
      <c r="B32" s="268" t="str">
        <f>'Obra Civil'!B29</f>
        <v xml:space="preserve">SUPERESTRUTURA </v>
      </c>
      <c r="C32" s="269"/>
      <c r="D32" s="270"/>
      <c r="E32" s="146"/>
      <c r="F32" s="147"/>
      <c r="G32" s="148"/>
      <c r="H32" s="149"/>
      <c r="I32" s="149"/>
      <c r="J32" s="149"/>
      <c r="K32" s="149"/>
      <c r="L32" s="150"/>
    </row>
    <row r="33" spans="1:12">
      <c r="A33" s="125" t="str">
        <f>'Obra Civil'!A30</f>
        <v>4.1</v>
      </c>
      <c r="B33" s="291" t="str">
        <f>'Obra Civil'!B30</f>
        <v>CONCRETO ARMADO PARA PILARES</v>
      </c>
      <c r="C33" s="292"/>
      <c r="D33" s="293"/>
      <c r="E33" s="129"/>
      <c r="F33" s="130"/>
      <c r="G33" s="131"/>
      <c r="H33" s="132"/>
      <c r="I33" s="132"/>
      <c r="J33" s="132"/>
      <c r="K33" s="132"/>
      <c r="L33" s="133"/>
    </row>
    <row r="34" spans="1:12" ht="24.75" customHeight="1">
      <c r="A34" s="128" t="str">
        <f>'Obra Civil'!A31</f>
        <v>4.1.1</v>
      </c>
      <c r="B34" s="294" t="str">
        <f>'Obra Civil'!B31</f>
        <v>Concreto armado - para pilares - (fck=25MPa), incluindo preparo, lançamento, adensamento e cura. Inclusive formas para reutilização 2x, conforme projeto.</v>
      </c>
      <c r="C34" s="295"/>
      <c r="D34" s="296"/>
      <c r="E34" s="129" t="str">
        <f>'Obra Civil'!C31</f>
        <v>m³</v>
      </c>
      <c r="F34" s="130">
        <f>'Obra Civil'!G31</f>
        <v>1795</v>
      </c>
      <c r="G34" s="131">
        <f>'Obra Civil'!D31</f>
        <v>10.220000000000001</v>
      </c>
      <c r="H34" s="132">
        <v>0</v>
      </c>
      <c r="I34" s="132">
        <v>10.220000000000001</v>
      </c>
      <c r="J34" s="132">
        <f>F34*G34</f>
        <v>18344.900000000001</v>
      </c>
      <c r="K34" s="132">
        <f>H34*F34</f>
        <v>0</v>
      </c>
      <c r="L34" s="133">
        <f>I34*F34</f>
        <v>18344.900000000001</v>
      </c>
    </row>
    <row r="35" spans="1:12">
      <c r="A35" s="125" t="str">
        <f>'Obra Civil'!A32</f>
        <v>4.2</v>
      </c>
      <c r="B35" s="291" t="str">
        <f>'Obra Civil'!B32</f>
        <v>CONCRETO ARMADO PARA VIGAS DE RESPALDO</v>
      </c>
      <c r="C35" s="292"/>
      <c r="D35" s="293"/>
      <c r="E35" s="129"/>
      <c r="F35" s="130"/>
      <c r="G35" s="131"/>
      <c r="H35" s="132"/>
      <c r="I35" s="132"/>
      <c r="J35" s="132"/>
      <c r="K35" s="132"/>
      <c r="L35" s="133"/>
    </row>
    <row r="36" spans="1:12" ht="24.75" customHeight="1">
      <c r="A36" s="128" t="str">
        <f>'Obra Civil'!A33</f>
        <v>4.2.1</v>
      </c>
      <c r="B36" s="294" t="str">
        <f>'Obra Civil'!B33</f>
        <v>Concreto armado - para Vigas nível 3,15 m - (fck=25MPa), incluindo preparo, lançamento, adensamento e cura. Inclusive formas para reutilização 2x, conforme projeto.</v>
      </c>
      <c r="C36" s="295"/>
      <c r="D36" s="296"/>
      <c r="E36" s="129" t="str">
        <f>'Obra Civil'!C33</f>
        <v>m³</v>
      </c>
      <c r="F36" s="130">
        <f>'Obra Civil'!G33</f>
        <v>1795</v>
      </c>
      <c r="G36" s="131">
        <f>'Obra Civil'!D33</f>
        <v>34.58</v>
      </c>
      <c r="H36" s="132">
        <v>0</v>
      </c>
      <c r="I36" s="132">
        <v>17.29</v>
      </c>
      <c r="J36" s="132">
        <f>F36*G36</f>
        <v>62071.1</v>
      </c>
      <c r="K36" s="132">
        <f>H36*F36</f>
        <v>0</v>
      </c>
      <c r="L36" s="133">
        <f>I36*F36</f>
        <v>31035.55</v>
      </c>
    </row>
    <row r="37" spans="1:12">
      <c r="A37" s="128" t="str">
        <f>'Obra Civil'!A34</f>
        <v>4.3</v>
      </c>
      <c r="B37" s="271" t="str">
        <f>'Obra Civil'!B34</f>
        <v>CONCRETO ARMADO PARA VERGAS</v>
      </c>
      <c r="C37" s="272"/>
      <c r="D37" s="273"/>
      <c r="E37" s="129"/>
      <c r="F37" s="130"/>
      <c r="G37" s="131"/>
      <c r="H37" s="132"/>
      <c r="I37" s="132"/>
      <c r="J37" s="132"/>
      <c r="K37" s="132"/>
      <c r="L37" s="133"/>
    </row>
    <row r="38" spans="1:12">
      <c r="A38" s="128" t="str">
        <f>'Obra Civil'!A35</f>
        <v>4.3.1</v>
      </c>
      <c r="B38" s="271" t="str">
        <f>'Obra Civil'!B35</f>
        <v>Verga pré-moldada em concreto armado fck 15Mpa - 10x10cm, conforme projeto.</v>
      </c>
      <c r="C38" s="272"/>
      <c r="D38" s="273"/>
      <c r="E38" s="129" t="str">
        <f>'Obra Civil'!C35</f>
        <v>m³</v>
      </c>
      <c r="F38" s="130">
        <f>'Obra Civil'!G35</f>
        <v>1390</v>
      </c>
      <c r="G38" s="131">
        <f>'Obra Civil'!D35</f>
        <v>1.6</v>
      </c>
      <c r="H38" s="132">
        <v>0</v>
      </c>
      <c r="I38" s="132">
        <v>1.6</v>
      </c>
      <c r="J38" s="132">
        <f>F38*G38</f>
        <v>2224</v>
      </c>
      <c r="K38" s="132">
        <f>H38*F38</f>
        <v>0</v>
      </c>
      <c r="L38" s="133">
        <f>I38*F38</f>
        <v>2224</v>
      </c>
    </row>
    <row r="39" spans="1:12">
      <c r="A39" s="125" t="str">
        <f>'Obra Civil'!A36</f>
        <v>4.4</v>
      </c>
      <c r="B39" s="291" t="str">
        <f>'Obra Civil'!B36</f>
        <v>LAJE PRÉ-MOLDADA</v>
      </c>
      <c r="C39" s="292"/>
      <c r="D39" s="293"/>
      <c r="E39" s="129"/>
      <c r="F39" s="130"/>
      <c r="G39" s="131"/>
      <c r="H39" s="132"/>
      <c r="I39" s="132"/>
      <c r="J39" s="132"/>
      <c r="K39" s="132"/>
      <c r="L39" s="133"/>
    </row>
    <row r="40" spans="1:12" ht="33" customHeight="1">
      <c r="A40" s="128" t="str">
        <f>'Obra Civil'!A37</f>
        <v>4.4.1</v>
      </c>
      <c r="B40" s="294" t="str">
        <f>'Obra Civil'!B37</f>
        <v>Laje pré-moldada para cobertura, intereixo 38cm, h=12cm, elemento de enchimento em bloco cerâmico, capeamento de 4cm, inclusive armadura, escoramento, material e mão-de-obra, conforme projeto.</v>
      </c>
      <c r="C40" s="295"/>
      <c r="D40" s="296"/>
      <c r="E40" s="129" t="str">
        <f>'Obra Civil'!C37</f>
        <v>m²</v>
      </c>
      <c r="F40" s="130">
        <f>'Obra Civil'!G37</f>
        <v>58.56</v>
      </c>
      <c r="G40" s="131">
        <f>'Obra Civil'!D37</f>
        <v>617.89</v>
      </c>
      <c r="H40" s="132">
        <v>617.89</v>
      </c>
      <c r="I40" s="132">
        <v>617.89</v>
      </c>
      <c r="J40" s="132">
        <f>F40*G40</f>
        <v>36183.638400000003</v>
      </c>
      <c r="K40" s="132">
        <f>H40*F40</f>
        <v>36183.638400000003</v>
      </c>
      <c r="L40" s="133">
        <f>I40*F40</f>
        <v>36183.638400000003</v>
      </c>
    </row>
    <row r="41" spans="1:12">
      <c r="A41" s="143" t="str">
        <f>'Obra Civil'!A39</f>
        <v>5.0</v>
      </c>
      <c r="B41" s="268" t="str">
        <f>'Obra Civil'!B39</f>
        <v xml:space="preserve">PAREDES E PAINEIS </v>
      </c>
      <c r="C41" s="269"/>
      <c r="D41" s="270"/>
      <c r="E41" s="146"/>
      <c r="F41" s="147"/>
      <c r="G41" s="148"/>
      <c r="H41" s="149"/>
      <c r="I41" s="149"/>
      <c r="J41" s="149"/>
      <c r="K41" s="149"/>
      <c r="L41" s="150"/>
    </row>
    <row r="42" spans="1:12">
      <c r="A42" s="128" t="str">
        <f>'Obra Civil'!A40</f>
        <v>5.1</v>
      </c>
      <c r="B42" s="291" t="str">
        <f>'Obra Civil'!B40</f>
        <v>ELEMENTOS VAZADOS</v>
      </c>
      <c r="C42" s="292"/>
      <c r="D42" s="293"/>
      <c r="E42" s="129"/>
      <c r="F42" s="130"/>
      <c r="G42" s="131"/>
      <c r="H42" s="132"/>
      <c r="I42" s="132"/>
      <c r="J42" s="132"/>
      <c r="K42" s="132"/>
      <c r="L42" s="133"/>
    </row>
    <row r="43" spans="1:12" ht="21.75" customHeight="1">
      <c r="A43" s="128" t="str">
        <f>'Obra Civil'!A41</f>
        <v>5.1.1</v>
      </c>
      <c r="B43" s="294" t="str">
        <f>'Obra Civil'!B41</f>
        <v>Cobogó de concreto - (7,0x30,0x30,0cm) assentado com argamassa traço 1:4 (cimento, areia)</v>
      </c>
      <c r="C43" s="295"/>
      <c r="D43" s="296"/>
      <c r="E43" s="129" t="str">
        <f>'Obra Civil'!C41</f>
        <v>m²</v>
      </c>
      <c r="F43" s="130">
        <f>'Obra Civil'!G41</f>
        <v>77.650000000000006</v>
      </c>
      <c r="G43" s="131">
        <f>'Obra Civil'!D41</f>
        <v>48.65</v>
      </c>
      <c r="H43" s="132">
        <v>0</v>
      </c>
      <c r="I43" s="132">
        <v>0</v>
      </c>
      <c r="J43" s="132">
        <f>F43*G43</f>
        <v>3777.6725000000001</v>
      </c>
      <c r="K43" s="132">
        <f>H43*F43</f>
        <v>0</v>
      </c>
      <c r="L43" s="133">
        <f>I43*F43</f>
        <v>0</v>
      </c>
    </row>
    <row r="44" spans="1:12">
      <c r="A44" s="125" t="str">
        <f>'Obra Civil'!A42</f>
        <v>5.2</v>
      </c>
      <c r="B44" s="291" t="str">
        <f>'Obra Civil'!B42</f>
        <v>ALVENARIA DE VEDAÇÃO</v>
      </c>
      <c r="C44" s="292"/>
      <c r="D44" s="293"/>
      <c r="E44" s="129"/>
      <c r="F44" s="130"/>
      <c r="G44" s="131"/>
      <c r="H44" s="132"/>
      <c r="I44" s="132"/>
      <c r="J44" s="132">
        <f>F44*G44</f>
        <v>0</v>
      </c>
      <c r="K44" s="132">
        <f>H44*F44</f>
        <v>0</v>
      </c>
      <c r="L44" s="133">
        <f>I44*F44</f>
        <v>0</v>
      </c>
    </row>
    <row r="45" spans="1:12" ht="24" customHeight="1">
      <c r="A45" s="128" t="str">
        <f>'Obra Civil'!A43</f>
        <v>5.2.1</v>
      </c>
      <c r="B45" s="294" t="str">
        <f>'Obra Civil'!B43</f>
        <v>Alvenaria de vedação de 1/2 vez em tijolos cerâmicos de 08 furos (dimensões nominais: 19x19x09); assentamento em argamassa no traço 1:6 (cimento e areia) em volume</v>
      </c>
      <c r="C45" s="295"/>
      <c r="D45" s="296"/>
      <c r="E45" s="129" t="str">
        <f>'Obra Civil'!C43</f>
        <v>m²</v>
      </c>
      <c r="F45" s="130">
        <f>'Obra Civil'!G43</f>
        <v>30</v>
      </c>
      <c r="G45" s="131">
        <f>'Obra Civil'!D43</f>
        <v>1019.74</v>
      </c>
      <c r="H45" s="132">
        <v>0</v>
      </c>
      <c r="I45" s="132">
        <v>1019.74</v>
      </c>
      <c r="J45" s="132">
        <f>F45*G45</f>
        <v>30592.2</v>
      </c>
      <c r="K45" s="132">
        <f>H45*F45</f>
        <v>0</v>
      </c>
      <c r="L45" s="133">
        <f>I45*F45</f>
        <v>30592.2</v>
      </c>
    </row>
    <row r="46" spans="1:12" ht="21.75" customHeight="1">
      <c r="A46" s="128" t="str">
        <f>'Obra Civil'!A44</f>
        <v>5.2.3</v>
      </c>
      <c r="B46" s="294" t="str">
        <f>'Obra Civil'!B44</f>
        <v>Divisória de banheiros e sanitários em granito com espessura de 2cm polido assentado com argamassa traço 1:4</v>
      </c>
      <c r="C46" s="295"/>
      <c r="D46" s="296"/>
      <c r="E46" s="129" t="str">
        <f>'Obra Civil'!C44</f>
        <v>m²</v>
      </c>
      <c r="F46" s="130">
        <f>'Obra Civil'!G44</f>
        <v>138.44999999999999</v>
      </c>
      <c r="G46" s="131">
        <f>'Obra Civil'!D44</f>
        <v>33.85</v>
      </c>
      <c r="H46" s="132">
        <v>0</v>
      </c>
      <c r="I46" s="132">
        <v>0</v>
      </c>
      <c r="J46" s="132">
        <f>F46*G46</f>
        <v>4686.5325000000003</v>
      </c>
      <c r="K46" s="132">
        <f>H46*F46</f>
        <v>0</v>
      </c>
      <c r="L46" s="133">
        <f>I46*F46</f>
        <v>0</v>
      </c>
    </row>
    <row r="47" spans="1:12">
      <c r="A47" s="143" t="str">
        <f>'Obra Civil'!A46</f>
        <v>6.0</v>
      </c>
      <c r="B47" s="268" t="str">
        <f>'Obra Civil'!B46</f>
        <v xml:space="preserve">ESQUADRIAS </v>
      </c>
      <c r="C47" s="269"/>
      <c r="D47" s="270"/>
      <c r="E47" s="146"/>
      <c r="F47" s="147"/>
      <c r="G47" s="148"/>
      <c r="H47" s="149"/>
      <c r="I47" s="149"/>
      <c r="J47" s="149"/>
      <c r="K47" s="149"/>
      <c r="L47" s="150"/>
    </row>
    <row r="48" spans="1:12">
      <c r="A48" s="125" t="str">
        <f>'Obra Civil'!A47</f>
        <v>6.1</v>
      </c>
      <c r="B48" s="291" t="str">
        <f>'Obra Civil'!B47</f>
        <v>PORTAS DE MADEIRA</v>
      </c>
      <c r="C48" s="292"/>
      <c r="D48" s="293"/>
      <c r="E48" s="129"/>
      <c r="F48" s="130"/>
      <c r="G48" s="131"/>
      <c r="H48" s="132"/>
      <c r="I48" s="132"/>
      <c r="J48" s="132"/>
      <c r="K48" s="132"/>
      <c r="L48" s="133"/>
    </row>
    <row r="49" spans="1:13">
      <c r="A49" s="128" t="str">
        <f>'Obra Civil'!A48</f>
        <v>6.1.1</v>
      </c>
      <c r="B49" s="271" t="str">
        <f>'Obra Civil'!B48</f>
        <v xml:space="preserve">Porta de Madeira - P01 - com ferragens, conforme projeto de esquadrias </v>
      </c>
      <c r="C49" s="272"/>
      <c r="D49" s="273"/>
      <c r="E49" s="129" t="str">
        <f>'Obra Civil'!C48</f>
        <v>und</v>
      </c>
      <c r="F49" s="130">
        <f>'Obra Civil'!G48</f>
        <v>412.3</v>
      </c>
      <c r="G49" s="131">
        <f>'Obra Civil'!D48</f>
        <v>9</v>
      </c>
      <c r="H49" s="132">
        <v>0</v>
      </c>
      <c r="I49" s="132">
        <v>0</v>
      </c>
      <c r="J49" s="132">
        <f t="shared" ref="J49:J55" si="0">F49*G49</f>
        <v>3710.7000000000003</v>
      </c>
      <c r="K49" s="132">
        <f t="shared" ref="K49:K55" si="1">H49*F49</f>
        <v>0</v>
      </c>
      <c r="L49" s="133">
        <f t="shared" ref="L49:L55" si="2">I49*F49</f>
        <v>0</v>
      </c>
    </row>
    <row r="50" spans="1:13">
      <c r="A50" s="128" t="str">
        <f>'Obra Civil'!A49</f>
        <v>6.1.2</v>
      </c>
      <c r="B50" s="271" t="str">
        <f>'Obra Civil'!B49</f>
        <v xml:space="preserve">Porta de Madeira - P02 - com ferragens, conforme projeto de esquadrias </v>
      </c>
      <c r="C50" s="272"/>
      <c r="D50" s="273"/>
      <c r="E50" s="129" t="str">
        <f>'Obra Civil'!C49</f>
        <v>und</v>
      </c>
      <c r="F50" s="130">
        <f>'Obra Civil'!G49</f>
        <v>297.64999999999998</v>
      </c>
      <c r="G50" s="131">
        <f>'Obra Civil'!D49</f>
        <v>6</v>
      </c>
      <c r="H50" s="132">
        <v>0</v>
      </c>
      <c r="I50" s="132">
        <v>0</v>
      </c>
      <c r="J50" s="132">
        <f t="shared" si="0"/>
        <v>1785.8999999999999</v>
      </c>
      <c r="K50" s="132">
        <f t="shared" si="1"/>
        <v>0</v>
      </c>
      <c r="L50" s="133">
        <f t="shared" si="2"/>
        <v>0</v>
      </c>
    </row>
    <row r="51" spans="1:13">
      <c r="A51" s="128" t="str">
        <f>'Obra Civil'!A50</f>
        <v>6.1.3</v>
      </c>
      <c r="B51" s="271" t="str">
        <f>'Obra Civil'!B50</f>
        <v>Porta de Madeira - P03 - com ferragens, conforme projeto de esquadrias</v>
      </c>
      <c r="C51" s="272"/>
      <c r="D51" s="273"/>
      <c r="E51" s="129" t="str">
        <f>'Obra Civil'!C50</f>
        <v>und</v>
      </c>
      <c r="F51" s="130">
        <f>'Obra Civil'!G50</f>
        <v>343.2</v>
      </c>
      <c r="G51" s="131">
        <f>'Obra Civil'!D50</f>
        <v>6</v>
      </c>
      <c r="H51" s="132">
        <v>0</v>
      </c>
      <c r="I51" s="132">
        <v>0</v>
      </c>
      <c r="J51" s="132">
        <f t="shared" si="0"/>
        <v>2059.1999999999998</v>
      </c>
      <c r="K51" s="132">
        <f t="shared" si="1"/>
        <v>0</v>
      </c>
      <c r="L51" s="133">
        <f t="shared" si="2"/>
        <v>0</v>
      </c>
    </row>
    <row r="52" spans="1:13">
      <c r="A52" s="128" t="str">
        <f>'Obra Civil'!A51</f>
        <v>6.1.4</v>
      </c>
      <c r="B52" s="271" t="str">
        <f>'Obra Civil'!B51</f>
        <v>Porta de Madeira - P05 - com ferragens, conforme projeto de esquadrias</v>
      </c>
      <c r="C52" s="272"/>
      <c r="D52" s="273"/>
      <c r="E52" s="129" t="str">
        <f>'Obra Civil'!C51</f>
        <v>und</v>
      </c>
      <c r="F52" s="130">
        <f>'Obra Civil'!G51</f>
        <v>265.3</v>
      </c>
      <c r="G52" s="131">
        <f>'Obra Civil'!D51</f>
        <v>9</v>
      </c>
      <c r="H52" s="132">
        <v>0</v>
      </c>
      <c r="I52" s="132">
        <v>0</v>
      </c>
      <c r="J52" s="132">
        <f t="shared" si="0"/>
        <v>2387.7000000000003</v>
      </c>
      <c r="K52" s="132">
        <f t="shared" si="1"/>
        <v>0</v>
      </c>
      <c r="L52" s="133">
        <f t="shared" si="2"/>
        <v>0</v>
      </c>
    </row>
    <row r="53" spans="1:13">
      <c r="A53" s="128" t="str">
        <f>'Obra Civil'!A52</f>
        <v>6.1.5</v>
      </c>
      <c r="B53" s="271" t="str">
        <f>'Obra Civil'!B52</f>
        <v>Porta de Madeira - PM04B - com ferragens, conforme projeto de esquadrias</v>
      </c>
      <c r="C53" s="272"/>
      <c r="D53" s="273"/>
      <c r="E53" s="129" t="str">
        <f>'Obra Civil'!C52</f>
        <v>und</v>
      </c>
      <c r="F53" s="130">
        <f>'Obra Civil'!G52</f>
        <v>203.35</v>
      </c>
      <c r="G53" s="131">
        <f>'Obra Civil'!D52</f>
        <v>2</v>
      </c>
      <c r="H53" s="132">
        <v>0</v>
      </c>
      <c r="I53" s="132">
        <v>0</v>
      </c>
      <c r="J53" s="132">
        <f t="shared" si="0"/>
        <v>406.7</v>
      </c>
      <c r="K53" s="132">
        <f t="shared" si="1"/>
        <v>0</v>
      </c>
      <c r="L53" s="133">
        <f t="shared" si="2"/>
        <v>0</v>
      </c>
    </row>
    <row r="54" spans="1:13">
      <c r="A54" s="128" t="str">
        <f>'Obra Civil'!A53</f>
        <v>6.1.6</v>
      </c>
      <c r="B54" s="271" t="str">
        <f>'Obra Civil'!B53</f>
        <v>Porta de Madeira - PM04C - com ferragens, conforme projeto de esquadrias</v>
      </c>
      <c r="C54" s="272"/>
      <c r="D54" s="273"/>
      <c r="E54" s="129" t="str">
        <f>'Obra Civil'!C53</f>
        <v>und</v>
      </c>
      <c r="F54" s="130">
        <f>'Obra Civil'!G53</f>
        <v>233.58</v>
      </c>
      <c r="G54" s="131">
        <f>'Obra Civil'!D53</f>
        <v>2</v>
      </c>
      <c r="H54" s="132">
        <v>0</v>
      </c>
      <c r="I54" s="132">
        <v>0</v>
      </c>
      <c r="J54" s="132">
        <f t="shared" si="0"/>
        <v>467.16</v>
      </c>
      <c r="K54" s="132">
        <f t="shared" si="1"/>
        <v>0</v>
      </c>
      <c r="L54" s="133">
        <f t="shared" si="2"/>
        <v>0</v>
      </c>
    </row>
    <row r="55" spans="1:13">
      <c r="A55" s="128" t="str">
        <f>'Obra Civil'!A54</f>
        <v>6.1.7</v>
      </c>
      <c r="B55" s="271" t="str">
        <f>'Obra Civil'!B54</f>
        <v xml:space="preserve">Porta de Madeira - Banheiros e Sanitários completa inclusive targeta metálica </v>
      </c>
      <c r="C55" s="272"/>
      <c r="D55" s="273"/>
      <c r="E55" s="129" t="str">
        <f>'Obra Civil'!C54</f>
        <v>und</v>
      </c>
      <c r="F55" s="130">
        <f>'Obra Civil'!G54</f>
        <v>265.98</v>
      </c>
      <c r="G55" s="131">
        <f>'Obra Civil'!D54</f>
        <v>13</v>
      </c>
      <c r="H55" s="132">
        <v>0</v>
      </c>
      <c r="I55" s="132">
        <v>0</v>
      </c>
      <c r="J55" s="132">
        <f t="shared" si="0"/>
        <v>3457.7400000000002</v>
      </c>
      <c r="K55" s="132">
        <f t="shared" si="1"/>
        <v>0</v>
      </c>
      <c r="L55" s="133">
        <f t="shared" si="2"/>
        <v>0</v>
      </c>
    </row>
    <row r="56" spans="1:13">
      <c r="A56" s="151" t="str">
        <f>'Obra Civil'!A55</f>
        <v>6.2</v>
      </c>
      <c r="B56" s="303" t="str">
        <f>'Obra Civil'!B55</f>
        <v>PORTAS DE FERRO</v>
      </c>
      <c r="C56" s="304"/>
      <c r="D56" s="305"/>
      <c r="E56" s="152"/>
      <c r="F56" s="153"/>
      <c r="G56" s="154"/>
      <c r="H56" s="155"/>
      <c r="I56" s="155"/>
      <c r="J56" s="155"/>
      <c r="K56" s="155"/>
      <c r="L56" s="156"/>
    </row>
    <row r="57" spans="1:13">
      <c r="A57" s="128" t="str">
        <f>'Obra Civil'!A56</f>
        <v>6.2.1</v>
      </c>
      <c r="B57" s="271" t="str">
        <f>'Obra Civil'!B56</f>
        <v>Porta de Ferro - PF1 - com ferragens, conforme projeto de esquadrias</v>
      </c>
      <c r="C57" s="272"/>
      <c r="D57" s="273"/>
      <c r="E57" s="129" t="str">
        <f>'Obra Civil'!C56</f>
        <v>m²</v>
      </c>
      <c r="F57" s="130">
        <f>'Obra Civil'!G56</f>
        <v>217.13</v>
      </c>
      <c r="G57" s="131">
        <f>'Obra Civil'!D56</f>
        <v>1</v>
      </c>
      <c r="H57" s="132">
        <v>0</v>
      </c>
      <c r="I57" s="132">
        <v>0</v>
      </c>
      <c r="J57" s="132">
        <f t="shared" ref="J57:J65" si="3">F57*G57</f>
        <v>217.13</v>
      </c>
      <c r="K57" s="132">
        <f t="shared" ref="K57:K65" si="4">H57*F57</f>
        <v>0</v>
      </c>
      <c r="L57" s="133">
        <f t="shared" ref="L57:L65" si="5">I57*F57</f>
        <v>0</v>
      </c>
    </row>
    <row r="58" spans="1:13">
      <c r="A58" s="128" t="str">
        <f>'Obra Civil'!A57</f>
        <v>6.2.2</v>
      </c>
      <c r="B58" s="271" t="str">
        <f>'Obra Civil'!B57</f>
        <v>Porta de Ferro - PF2 - com ferragens, conforme projeto de esquadrias</v>
      </c>
      <c r="C58" s="272"/>
      <c r="D58" s="273"/>
      <c r="E58" s="129" t="str">
        <f>'Obra Civil'!C57</f>
        <v>m²</v>
      </c>
      <c r="F58" s="130">
        <f>'Obra Civil'!G57</f>
        <v>134.5</v>
      </c>
      <c r="G58" s="131">
        <f>'Obra Civil'!D57</f>
        <v>1</v>
      </c>
      <c r="H58" s="132">
        <v>0</v>
      </c>
      <c r="I58" s="132">
        <v>0</v>
      </c>
      <c r="J58" s="132">
        <f t="shared" si="3"/>
        <v>134.5</v>
      </c>
      <c r="K58" s="132">
        <f t="shared" si="4"/>
        <v>0</v>
      </c>
      <c r="L58" s="133">
        <f t="shared" si="5"/>
        <v>0</v>
      </c>
    </row>
    <row r="59" spans="1:13">
      <c r="A59" s="125" t="str">
        <f>'Obra Civil'!A58</f>
        <v>6.3</v>
      </c>
      <c r="B59" s="291" t="str">
        <f>'Obra Civil'!B58</f>
        <v>JANELAS DE FERRO</v>
      </c>
      <c r="C59" s="292"/>
      <c r="D59" s="293"/>
      <c r="E59" s="129"/>
      <c r="F59" s="130">
        <f>'Obra Civil'!G58</f>
        <v>0</v>
      </c>
      <c r="G59" s="131">
        <f>'Obra Civil'!D58</f>
        <v>0</v>
      </c>
      <c r="H59" s="132">
        <v>0</v>
      </c>
      <c r="I59" s="132">
        <v>0</v>
      </c>
      <c r="J59" s="132">
        <f t="shared" si="3"/>
        <v>0</v>
      </c>
      <c r="K59" s="132">
        <f t="shared" si="4"/>
        <v>0</v>
      </c>
      <c r="L59" s="133">
        <f t="shared" si="5"/>
        <v>0</v>
      </c>
    </row>
    <row r="60" spans="1:13" ht="20.25" customHeight="1">
      <c r="A60" s="128" t="str">
        <f>'Obra Civil'!A59</f>
        <v>6.3.1</v>
      </c>
      <c r="B60" s="294" t="str">
        <f>'Obra Civil'!B59</f>
        <v xml:space="preserve">Janela de Ferro EF-17-A - com ferragens, conforme projeto de esquadrias - Basculante - inclusive vidro 4mm </v>
      </c>
      <c r="C60" s="295"/>
      <c r="D60" s="296"/>
      <c r="E60" s="129" t="str">
        <f>'Obra Civil'!C59</f>
        <v>m²</v>
      </c>
      <c r="F60" s="130">
        <f>'Obra Civil'!G59</f>
        <v>278.12</v>
      </c>
      <c r="G60" s="131">
        <f>'Obra Civil'!D59</f>
        <v>3.6</v>
      </c>
      <c r="H60" s="132">
        <v>0</v>
      </c>
      <c r="I60" s="132">
        <v>0</v>
      </c>
      <c r="J60" s="132">
        <f t="shared" si="3"/>
        <v>1001.2320000000001</v>
      </c>
      <c r="K60" s="132">
        <f t="shared" si="4"/>
        <v>0</v>
      </c>
      <c r="L60" s="133">
        <f t="shared" si="5"/>
        <v>0</v>
      </c>
    </row>
    <row r="61" spans="1:13" ht="21.75" customHeight="1">
      <c r="A61" s="128" t="str">
        <f>'Obra Civil'!A60</f>
        <v>6.3.2</v>
      </c>
      <c r="B61" s="294" t="str">
        <f>'Obra Civil'!B60</f>
        <v xml:space="preserve">Janela de Ferro EF-17-B - com ferragens, conforme projeto de esquadrias - Basculante- inclusive vidro 4mm </v>
      </c>
      <c r="C61" s="295"/>
      <c r="D61" s="296"/>
      <c r="E61" s="129" t="str">
        <f>'Obra Civil'!C60</f>
        <v>m²</v>
      </c>
      <c r="F61" s="130">
        <f>'Obra Civil'!G60</f>
        <v>278.12</v>
      </c>
      <c r="G61" s="131">
        <f>'Obra Civil'!D60</f>
        <v>2.52</v>
      </c>
      <c r="H61" s="132">
        <v>0</v>
      </c>
      <c r="I61" s="132">
        <v>0</v>
      </c>
      <c r="J61" s="132">
        <f t="shared" si="3"/>
        <v>700.86239999999998</v>
      </c>
      <c r="K61" s="132">
        <f t="shared" si="4"/>
        <v>0</v>
      </c>
      <c r="L61" s="133">
        <f t="shared" si="5"/>
        <v>0</v>
      </c>
    </row>
    <row r="62" spans="1:13" ht="21.75" customHeight="1">
      <c r="A62" s="128" t="str">
        <f>'Obra Civil'!A61</f>
        <v>6.3.3</v>
      </c>
      <c r="B62" s="294" t="str">
        <f>'Obra Civil'!B61</f>
        <v xml:space="preserve">Janela de Ferro EF-19 - com ferragens, conforme projeto de esquadrias - Corrediça- inclusive vidro 4mm </v>
      </c>
      <c r="C62" s="295"/>
      <c r="D62" s="296"/>
      <c r="E62" s="129" t="str">
        <f>'Obra Civil'!C61</f>
        <v>m²</v>
      </c>
      <c r="F62" s="130">
        <f>'Obra Civil'!G61</f>
        <v>295.76</v>
      </c>
      <c r="G62" s="131">
        <f>'Obra Civil'!D61</f>
        <v>12.96</v>
      </c>
      <c r="H62" s="132">
        <v>0</v>
      </c>
      <c r="I62" s="132">
        <v>0</v>
      </c>
      <c r="J62" s="132">
        <f t="shared" si="3"/>
        <v>3833.0496000000003</v>
      </c>
      <c r="K62" s="132">
        <f t="shared" si="4"/>
        <v>0</v>
      </c>
      <c r="L62" s="133">
        <f t="shared" si="5"/>
        <v>0</v>
      </c>
      <c r="M62" s="142"/>
    </row>
    <row r="63" spans="1:13" ht="21" customHeight="1">
      <c r="A63" s="128" t="str">
        <f>'Obra Civil'!A62</f>
        <v>6.3.4</v>
      </c>
      <c r="B63" s="294" t="str">
        <f>'Obra Civil'!B62</f>
        <v xml:space="preserve">Janela de Ferro EF-28 - com ferragens, conforme projeto de esquadrias - Corrediça- inclusive vidro 4mm </v>
      </c>
      <c r="C63" s="295"/>
      <c r="D63" s="296"/>
      <c r="E63" s="129" t="str">
        <f>'Obra Civil'!C62</f>
        <v>m²</v>
      </c>
      <c r="F63" s="130">
        <f>'Obra Civil'!G62</f>
        <v>295.76</v>
      </c>
      <c r="G63" s="131">
        <f>'Obra Civil'!D62</f>
        <v>2.16</v>
      </c>
      <c r="H63" s="132">
        <v>0</v>
      </c>
      <c r="I63" s="132">
        <v>0</v>
      </c>
      <c r="J63" s="132">
        <f t="shared" si="3"/>
        <v>638.84159999999997</v>
      </c>
      <c r="K63" s="132">
        <f t="shared" si="4"/>
        <v>0</v>
      </c>
      <c r="L63" s="133">
        <f t="shared" si="5"/>
        <v>0</v>
      </c>
    </row>
    <row r="64" spans="1:13" ht="24.75" customHeight="1">
      <c r="A64" s="128" t="str">
        <f>'Obra Civil'!A63</f>
        <v>6.3.5</v>
      </c>
      <c r="B64" s="294" t="str">
        <f>'Obra Civil'!B63</f>
        <v xml:space="preserve">Janela de Ferro EF-31 - com ferragens, conforme projeto de esquadrias - Corrediça- inclusive vidro 4mm </v>
      </c>
      <c r="C64" s="295"/>
      <c r="D64" s="296"/>
      <c r="E64" s="129" t="str">
        <f>'Obra Civil'!C63</f>
        <v>m²</v>
      </c>
      <c r="F64" s="130">
        <f>'Obra Civil'!G63</f>
        <v>295.76</v>
      </c>
      <c r="G64" s="131">
        <f>'Obra Civil'!D63</f>
        <v>34.56</v>
      </c>
      <c r="H64" s="132">
        <v>0</v>
      </c>
      <c r="I64" s="132">
        <v>0</v>
      </c>
      <c r="J64" s="132">
        <f t="shared" si="3"/>
        <v>10221.4656</v>
      </c>
      <c r="K64" s="132">
        <f t="shared" si="4"/>
        <v>0</v>
      </c>
      <c r="L64" s="133">
        <f t="shared" si="5"/>
        <v>0</v>
      </c>
    </row>
    <row r="65" spans="1:13" ht="23.25" customHeight="1">
      <c r="A65" s="128" t="str">
        <f>'Obra Civil'!A64</f>
        <v>6.3.6</v>
      </c>
      <c r="B65" s="294" t="str">
        <f>'Obra Civil'!B64</f>
        <v>Janela de Ferro EF-32 - com ferragens, conforme projeto de esquadrias - Basculante- inclusive vidro 4mm</v>
      </c>
      <c r="C65" s="295"/>
      <c r="D65" s="296"/>
      <c r="E65" s="129" t="str">
        <f>'Obra Civil'!C64</f>
        <v>m²</v>
      </c>
      <c r="F65" s="130">
        <f>'Obra Civil'!G64</f>
        <v>278.12</v>
      </c>
      <c r="G65" s="131">
        <f>'Obra Civil'!D64</f>
        <v>8.2799999999999994</v>
      </c>
      <c r="H65" s="132">
        <v>0</v>
      </c>
      <c r="I65" s="132">
        <v>0</v>
      </c>
      <c r="J65" s="132">
        <f t="shared" si="3"/>
        <v>2302.8335999999999</v>
      </c>
      <c r="K65" s="132">
        <f t="shared" si="4"/>
        <v>0</v>
      </c>
      <c r="L65" s="133">
        <f t="shared" si="5"/>
        <v>0</v>
      </c>
    </row>
    <row r="66" spans="1:13" ht="11.25" customHeight="1">
      <c r="A66" s="128" t="str">
        <f>'Obra Civil'!A65</f>
        <v>6.4</v>
      </c>
      <c r="B66" s="271" t="str">
        <f>'Obra Civil'!B65</f>
        <v>FECHAMENTO DE MEIA-PAREDE (CRECHE I)</v>
      </c>
      <c r="C66" s="272"/>
      <c r="D66" s="273"/>
      <c r="E66" s="129"/>
      <c r="F66" s="130"/>
      <c r="G66" s="131"/>
      <c r="H66" s="132"/>
      <c r="I66" s="132"/>
      <c r="J66" s="132"/>
      <c r="K66" s="132"/>
      <c r="L66" s="133"/>
    </row>
    <row r="67" spans="1:13" ht="12.75" customHeight="1">
      <c r="A67" s="128" t="str">
        <f>'Obra Civil'!A66</f>
        <v>6.4.1</v>
      </c>
      <c r="B67" s="271" t="str">
        <f>'Obra Civil'!B66</f>
        <v>Estrutura metálica com vidro fixo 8 mm</v>
      </c>
      <c r="C67" s="272"/>
      <c r="D67" s="273"/>
      <c r="E67" s="129" t="str">
        <f>'Obra Civil'!C66</f>
        <v>m²</v>
      </c>
      <c r="F67" s="130">
        <f>'Obra Civil'!G66</f>
        <v>198.76</v>
      </c>
      <c r="G67" s="131">
        <f>'Obra Civil'!D66</f>
        <v>5.75</v>
      </c>
      <c r="H67" s="132">
        <v>0</v>
      </c>
      <c r="I67" s="132">
        <v>0</v>
      </c>
      <c r="J67" s="132">
        <f t="shared" ref="J67:J72" si="6">F67*G67</f>
        <v>1142.8699999999999</v>
      </c>
      <c r="K67" s="132">
        <f t="shared" ref="K67:K72" si="7">H67*F67</f>
        <v>0</v>
      </c>
      <c r="L67" s="133">
        <f t="shared" ref="L67:L72" si="8">I67*F67</f>
        <v>0</v>
      </c>
      <c r="M67" s="142"/>
    </row>
    <row r="68" spans="1:13">
      <c r="A68" s="143" t="str">
        <f>'Obra Civil'!A68</f>
        <v>7.0</v>
      </c>
      <c r="B68" s="268" t="str">
        <f>'Obra Civil'!B68</f>
        <v xml:space="preserve">COBERTURA </v>
      </c>
      <c r="C68" s="269"/>
      <c r="D68" s="270"/>
      <c r="E68" s="146"/>
      <c r="F68" s="147">
        <f>'Obra Civil'!G68</f>
        <v>0</v>
      </c>
      <c r="G68" s="148">
        <f>'Obra Civil'!D68</f>
        <v>0</v>
      </c>
      <c r="H68" s="149">
        <v>0</v>
      </c>
      <c r="I68" s="149">
        <v>0</v>
      </c>
      <c r="J68" s="149">
        <f t="shared" si="6"/>
        <v>0</v>
      </c>
      <c r="K68" s="149">
        <f t="shared" si="7"/>
        <v>0</v>
      </c>
      <c r="L68" s="150">
        <f t="shared" si="8"/>
        <v>0</v>
      </c>
    </row>
    <row r="69" spans="1:13" ht="14.25" customHeight="1">
      <c r="A69" s="128" t="str">
        <f>'Obra Civil'!A69</f>
        <v>7.1</v>
      </c>
      <c r="B69" s="271" t="str">
        <f>'Obra Civil'!B69</f>
        <v xml:space="preserve">Estrutura de Madeira aparelhada com tesoura vão de 3,0 a 7,0 m para telha cerâmica </v>
      </c>
      <c r="C69" s="272"/>
      <c r="D69" s="273"/>
      <c r="E69" s="129" t="str">
        <f>'Obra Civil'!C69</f>
        <v>m²</v>
      </c>
      <c r="F69" s="130">
        <f>'Obra Civil'!G69</f>
        <v>29.94</v>
      </c>
      <c r="G69" s="131">
        <f>'Obra Civil'!D69</f>
        <v>595.08000000000004</v>
      </c>
      <c r="H69" s="132">
        <v>0</v>
      </c>
      <c r="I69" s="132">
        <v>0</v>
      </c>
      <c r="J69" s="132">
        <f t="shared" si="6"/>
        <v>17816.695200000002</v>
      </c>
      <c r="K69" s="132">
        <f t="shared" si="7"/>
        <v>0</v>
      </c>
      <c r="L69" s="133">
        <f t="shared" si="8"/>
        <v>0</v>
      </c>
    </row>
    <row r="70" spans="1:13">
      <c r="A70" s="128" t="str">
        <f>'Obra Civil'!A70</f>
        <v>7.2</v>
      </c>
      <c r="B70" s="271" t="str">
        <f>'Obra Civil'!B70</f>
        <v xml:space="preserve">Cobertura em telha cerâmica tipo capa e canal </v>
      </c>
      <c r="C70" s="272"/>
      <c r="D70" s="273"/>
      <c r="E70" s="129" t="str">
        <f>'Obra Civil'!C70</f>
        <v>m²</v>
      </c>
      <c r="F70" s="130">
        <f>'Obra Civil'!G70</f>
        <v>39.06</v>
      </c>
      <c r="G70" s="131">
        <f>'Obra Civil'!D70</f>
        <v>595.08000000000004</v>
      </c>
      <c r="H70" s="132">
        <v>0</v>
      </c>
      <c r="I70" s="132">
        <v>0</v>
      </c>
      <c r="J70" s="132">
        <f t="shared" si="6"/>
        <v>23243.824800000002</v>
      </c>
      <c r="K70" s="132">
        <f t="shared" si="7"/>
        <v>0</v>
      </c>
      <c r="L70" s="133">
        <f t="shared" si="8"/>
        <v>0</v>
      </c>
    </row>
    <row r="71" spans="1:13">
      <c r="A71" s="128" t="str">
        <f>'Obra Civil'!A71</f>
        <v>7.3</v>
      </c>
      <c r="B71" s="271" t="str">
        <f>'Obra Civil'!B71</f>
        <v xml:space="preserve">Cumeeira com telha cerâmica emboçada com argamassa traço 1:2:8 </v>
      </c>
      <c r="C71" s="272"/>
      <c r="D71" s="273"/>
      <c r="E71" s="129" t="str">
        <f>'Obra Civil'!C71</f>
        <v>m</v>
      </c>
      <c r="F71" s="130">
        <f>'Obra Civil'!G71</f>
        <v>12.97</v>
      </c>
      <c r="G71" s="131">
        <f>'Obra Civil'!D71</f>
        <v>159</v>
      </c>
      <c r="H71" s="132">
        <v>0</v>
      </c>
      <c r="I71" s="132">
        <v>0</v>
      </c>
      <c r="J71" s="132">
        <f t="shared" si="6"/>
        <v>2062.23</v>
      </c>
      <c r="K71" s="132">
        <f t="shared" si="7"/>
        <v>0</v>
      </c>
      <c r="L71" s="133">
        <f t="shared" si="8"/>
        <v>0</v>
      </c>
    </row>
    <row r="72" spans="1:13" ht="15.75" customHeight="1">
      <c r="A72" s="128" t="str">
        <f>'Obra Civil'!A72</f>
        <v>7.4</v>
      </c>
      <c r="B72" s="271" t="str">
        <f>'Obra Civil'!B72</f>
        <v>Calha em chapa de aço galvanizado nr. 24 desenvolvimento 33 cm</v>
      </c>
      <c r="C72" s="272"/>
      <c r="D72" s="273"/>
      <c r="E72" s="129" t="str">
        <f>'Obra Civil'!C72</f>
        <v>m</v>
      </c>
      <c r="F72" s="130">
        <f>'Obra Civil'!G72</f>
        <v>22.07</v>
      </c>
      <c r="G72" s="131">
        <f>'Obra Civil'!D72</f>
        <v>6.5</v>
      </c>
      <c r="H72" s="132">
        <v>0</v>
      </c>
      <c r="I72" s="132">
        <v>0</v>
      </c>
      <c r="J72" s="132">
        <f t="shared" si="6"/>
        <v>143.45500000000001</v>
      </c>
      <c r="K72" s="132">
        <f t="shared" si="7"/>
        <v>0</v>
      </c>
      <c r="L72" s="133">
        <f t="shared" si="8"/>
        <v>0</v>
      </c>
    </row>
    <row r="73" spans="1:13">
      <c r="A73" s="143" t="str">
        <f>'Obra Civil'!A74</f>
        <v>8.0</v>
      </c>
      <c r="B73" s="268" t="str">
        <f>'Obra Civil'!B74</f>
        <v xml:space="preserve">IMPERMEABILIZAÇÀO </v>
      </c>
      <c r="C73" s="269"/>
      <c r="D73" s="270"/>
      <c r="E73" s="146"/>
      <c r="F73" s="147"/>
      <c r="G73" s="148"/>
      <c r="H73" s="149"/>
      <c r="I73" s="149"/>
      <c r="J73" s="149"/>
      <c r="K73" s="149"/>
      <c r="L73" s="150"/>
    </row>
    <row r="74" spans="1:13">
      <c r="A74" s="128" t="str">
        <f>'Obra Civil'!A75</f>
        <v>8.1</v>
      </c>
      <c r="B74" s="271" t="str">
        <f>'Obra Civil'!B75</f>
        <v xml:space="preserve">Impermeabilização com tinta betuminosa em fundações, baldrames e muros de arrimo </v>
      </c>
      <c r="C74" s="272"/>
      <c r="D74" s="273"/>
      <c r="E74" s="129" t="str">
        <f>'Obra Civil'!C75</f>
        <v>m²</v>
      </c>
      <c r="F74" s="130">
        <f>'Obra Civil'!G75</f>
        <v>6.35</v>
      </c>
      <c r="G74" s="131">
        <f>'Obra Civil'!D75</f>
        <v>148.52000000000001</v>
      </c>
      <c r="H74" s="132">
        <v>148.52000000000001</v>
      </c>
      <c r="I74" s="132">
        <v>148.52000000000001</v>
      </c>
      <c r="J74" s="132">
        <f>F74*G74</f>
        <v>943.10199999999998</v>
      </c>
      <c r="K74" s="132">
        <f>H74*F74</f>
        <v>943.10199999999998</v>
      </c>
      <c r="L74" s="133">
        <f>I74*F74</f>
        <v>943.10199999999998</v>
      </c>
    </row>
    <row r="75" spans="1:13">
      <c r="A75" s="128" t="str">
        <f>'Obra Civil'!A76</f>
        <v>8.2</v>
      </c>
      <c r="B75" s="271" t="str">
        <f>'Obra Civil'!B76</f>
        <v>Impermeabilização de calhas de concreto com mastique betuminoso a frio</v>
      </c>
      <c r="C75" s="272"/>
      <c r="D75" s="273"/>
      <c r="E75" s="129" t="str">
        <f>'Obra Civil'!C76</f>
        <v>m</v>
      </c>
      <c r="F75" s="130">
        <f>'Obra Civil'!G76</f>
        <v>19.350000000000001</v>
      </c>
      <c r="G75" s="131">
        <f>'Obra Civil'!D76</f>
        <v>239.33</v>
      </c>
      <c r="H75" s="132">
        <v>0</v>
      </c>
      <c r="I75" s="132">
        <v>0</v>
      </c>
      <c r="J75" s="132">
        <f>F75*G75</f>
        <v>4631.0355000000009</v>
      </c>
      <c r="K75" s="132">
        <f>H75*F75</f>
        <v>0</v>
      </c>
      <c r="L75" s="133">
        <f>I75*F75</f>
        <v>0</v>
      </c>
    </row>
    <row r="76" spans="1:13">
      <c r="A76" s="143" t="str">
        <f>'Obra Civil'!A78</f>
        <v>9.0</v>
      </c>
      <c r="B76" s="268" t="str">
        <f>'Obra Civil'!B78</f>
        <v>REVESTIMENTOS DE PAREDES</v>
      </c>
      <c r="C76" s="269"/>
      <c r="D76" s="270"/>
      <c r="E76" s="146"/>
      <c r="F76" s="147"/>
      <c r="G76" s="148"/>
      <c r="H76" s="149"/>
      <c r="I76" s="149"/>
      <c r="J76" s="149"/>
      <c r="K76" s="149"/>
      <c r="L76" s="150"/>
    </row>
    <row r="77" spans="1:13">
      <c r="A77" s="128" t="str">
        <f>'Obra Civil'!A79</f>
        <v>9.1</v>
      </c>
      <c r="B77" s="271" t="str">
        <f>'Obra Civil'!B79</f>
        <v xml:space="preserve">Chapisco de aderência em paredes internas e externas </v>
      </c>
      <c r="C77" s="272"/>
      <c r="D77" s="273"/>
      <c r="E77" s="129" t="str">
        <f>'Obra Civil'!C79</f>
        <v>m²</v>
      </c>
      <c r="F77" s="130">
        <f>'Obra Civil'!G79</f>
        <v>2</v>
      </c>
      <c r="G77" s="131">
        <f>'Obra Civil'!D79</f>
        <v>1872.27</v>
      </c>
      <c r="H77" s="132">
        <v>0</v>
      </c>
      <c r="I77" s="132">
        <v>0</v>
      </c>
      <c r="J77" s="132">
        <f t="shared" ref="J77:J98" si="9">F77*G77</f>
        <v>3744.54</v>
      </c>
      <c r="K77" s="132">
        <f t="shared" ref="K77:K98" si="10">H77*F77</f>
        <v>0</v>
      </c>
      <c r="L77" s="133">
        <f t="shared" ref="L77:L98" si="11">I77*F77</f>
        <v>0</v>
      </c>
    </row>
    <row r="78" spans="1:13">
      <c r="A78" s="128" t="str">
        <f>'Obra Civil'!A80</f>
        <v>9.2</v>
      </c>
      <c r="B78" s="271" t="str">
        <f>'Obra Civil'!B80</f>
        <v>Chapisco de aderência em lajes prémoldadas</v>
      </c>
      <c r="C78" s="272"/>
      <c r="D78" s="273"/>
      <c r="E78" s="129" t="str">
        <f>'Obra Civil'!C80</f>
        <v>m²</v>
      </c>
      <c r="F78" s="130">
        <f>'Obra Civil'!G80</f>
        <v>4</v>
      </c>
      <c r="G78" s="131">
        <f>'Obra Civil'!D80</f>
        <v>617.89</v>
      </c>
      <c r="H78" s="132">
        <v>0</v>
      </c>
      <c r="I78" s="132">
        <v>0</v>
      </c>
      <c r="J78" s="132">
        <f t="shared" si="9"/>
        <v>2471.56</v>
      </c>
      <c r="K78" s="132">
        <f t="shared" si="10"/>
        <v>0</v>
      </c>
      <c r="L78" s="133">
        <f t="shared" si="11"/>
        <v>0</v>
      </c>
    </row>
    <row r="79" spans="1:13">
      <c r="A79" s="128" t="str">
        <f>'Obra Civil'!A81</f>
        <v>9.3</v>
      </c>
      <c r="B79" s="271" t="str">
        <f>'Obra Civil'!B81</f>
        <v xml:space="preserve">Emboço para paredes internas e externas traço 1:5 preparo manual - espessura 2,0 cm </v>
      </c>
      <c r="C79" s="272"/>
      <c r="D79" s="273"/>
      <c r="E79" s="129" t="str">
        <f>'Obra Civil'!C81</f>
        <v>m²</v>
      </c>
      <c r="F79" s="130">
        <f>'Obra Civil'!G81</f>
        <v>11</v>
      </c>
      <c r="G79" s="131">
        <f>'Obra Civil'!D81</f>
        <v>698.15</v>
      </c>
      <c r="H79" s="132">
        <v>0</v>
      </c>
      <c r="I79" s="132">
        <v>0</v>
      </c>
      <c r="J79" s="132">
        <f t="shared" si="9"/>
        <v>7679.65</v>
      </c>
      <c r="K79" s="132">
        <f t="shared" si="10"/>
        <v>0</v>
      </c>
      <c r="L79" s="133">
        <f t="shared" si="11"/>
        <v>0</v>
      </c>
    </row>
    <row r="80" spans="1:13">
      <c r="A80" s="128" t="str">
        <f>'Obra Civil'!A82</f>
        <v>9.4</v>
      </c>
      <c r="B80" s="271" t="str">
        <f>'Obra Civil'!B82</f>
        <v xml:space="preserve">Reboco tipo paulista para paredes internas e externas  - espessura 2,0 cm </v>
      </c>
      <c r="C80" s="272"/>
      <c r="D80" s="273"/>
      <c r="E80" s="129" t="str">
        <f>'Obra Civil'!C82</f>
        <v>m²</v>
      </c>
      <c r="F80" s="130">
        <f>'Obra Civil'!G82</f>
        <v>12</v>
      </c>
      <c r="G80" s="131">
        <f>'Obra Civil'!D82</f>
        <v>1174.1199999999999</v>
      </c>
      <c r="H80" s="132">
        <v>0</v>
      </c>
      <c r="I80" s="132">
        <v>0</v>
      </c>
      <c r="J80" s="132">
        <f t="shared" si="9"/>
        <v>14089.439999999999</v>
      </c>
      <c r="K80" s="132">
        <f t="shared" si="10"/>
        <v>0</v>
      </c>
      <c r="L80" s="133">
        <f t="shared" si="11"/>
        <v>0</v>
      </c>
    </row>
    <row r="81" spans="1:12">
      <c r="A81" s="128" t="str">
        <f>'Obra Civil'!A83</f>
        <v>9.5</v>
      </c>
      <c r="B81" s="271" t="str">
        <f>'Obra Civil'!B83</f>
        <v xml:space="preserve">Reboco tipo paulista para lajes - espessura 2,0 cm </v>
      </c>
      <c r="C81" s="272"/>
      <c r="D81" s="273"/>
      <c r="E81" s="129" t="str">
        <f>'Obra Civil'!C83</f>
        <v>m²</v>
      </c>
      <c r="F81" s="130">
        <f>'Obra Civil'!G83</f>
        <v>12</v>
      </c>
      <c r="G81" s="131">
        <f>'Obra Civil'!D83</f>
        <v>617.89</v>
      </c>
      <c r="H81" s="132">
        <v>0</v>
      </c>
      <c r="I81" s="132">
        <v>0</v>
      </c>
      <c r="J81" s="132">
        <f t="shared" si="9"/>
        <v>7414.68</v>
      </c>
      <c r="K81" s="132">
        <f t="shared" si="10"/>
        <v>0</v>
      </c>
      <c r="L81" s="133">
        <f t="shared" si="11"/>
        <v>0</v>
      </c>
    </row>
    <row r="82" spans="1:12">
      <c r="A82" s="128" t="str">
        <f>'Obra Civil'!A84</f>
        <v>9.6</v>
      </c>
      <c r="B82" s="271" t="str">
        <f>'Obra Civil'!B84</f>
        <v xml:space="preserve">Revestimento cerâmico de paredes PEI III - cerâmica 20 x 20 cm - incl. rejunte - conforme projeto </v>
      </c>
      <c r="C82" s="272"/>
      <c r="D82" s="273"/>
      <c r="E82" s="129" t="str">
        <f>'Obra Civil'!C84</f>
        <v>m²</v>
      </c>
      <c r="F82" s="130">
        <f>'Obra Civil'!G84</f>
        <v>30.04</v>
      </c>
      <c r="G82" s="131">
        <f>'Obra Civil'!D84</f>
        <v>493.21</v>
      </c>
      <c r="H82" s="132">
        <v>0</v>
      </c>
      <c r="I82" s="132">
        <v>0</v>
      </c>
      <c r="J82" s="132">
        <f t="shared" si="9"/>
        <v>14816.028399999999</v>
      </c>
      <c r="K82" s="132">
        <f t="shared" si="10"/>
        <v>0</v>
      </c>
      <c r="L82" s="133">
        <f t="shared" si="11"/>
        <v>0</v>
      </c>
    </row>
    <row r="83" spans="1:12">
      <c r="A83" s="128" t="str">
        <f>'Obra Civil'!A85</f>
        <v>9.7</v>
      </c>
      <c r="B83" s="271" t="str">
        <f>'Obra Civil'!B85</f>
        <v>Revestimento cerâmico de paredes PEI III - cerâmica 10 x 10 cm - incl. rejunte - conforme projeto</v>
      </c>
      <c r="C83" s="272"/>
      <c r="D83" s="273"/>
      <c r="E83" s="129" t="str">
        <f>'Obra Civil'!C85</f>
        <v>m²</v>
      </c>
      <c r="F83" s="130">
        <f>'Obra Civil'!G85</f>
        <v>29.33</v>
      </c>
      <c r="G83" s="131">
        <f>'Obra Civil'!D85</f>
        <v>204.94</v>
      </c>
      <c r="H83" s="132">
        <v>0</v>
      </c>
      <c r="I83" s="132">
        <v>0</v>
      </c>
      <c r="J83" s="132">
        <f t="shared" si="9"/>
        <v>6010.8901999999998</v>
      </c>
      <c r="K83" s="132">
        <f t="shared" si="10"/>
        <v>0</v>
      </c>
      <c r="L83" s="133">
        <f t="shared" si="11"/>
        <v>0</v>
      </c>
    </row>
    <row r="84" spans="1:12">
      <c r="A84" s="143" t="str">
        <f>'Obra Civil'!A87</f>
        <v>10.0</v>
      </c>
      <c r="B84" s="268" t="str">
        <f>'Obra Civil'!B87</f>
        <v xml:space="preserve">PAVIMENTAÇÃO </v>
      </c>
      <c r="C84" s="269"/>
      <c r="D84" s="270"/>
      <c r="E84" s="146"/>
      <c r="F84" s="147">
        <f>'Obra Civil'!G87</f>
        <v>0</v>
      </c>
      <c r="G84" s="148">
        <f>'Obra Civil'!D87</f>
        <v>0</v>
      </c>
      <c r="H84" s="149">
        <v>0</v>
      </c>
      <c r="I84" s="149">
        <v>0</v>
      </c>
      <c r="J84" s="149">
        <f t="shared" si="9"/>
        <v>0</v>
      </c>
      <c r="K84" s="149">
        <f t="shared" si="10"/>
        <v>0</v>
      </c>
      <c r="L84" s="150">
        <f t="shared" si="11"/>
        <v>0</v>
      </c>
    </row>
    <row r="85" spans="1:12">
      <c r="A85" s="128" t="str">
        <f>'Obra Civil'!A88</f>
        <v>10.1</v>
      </c>
      <c r="B85" s="271" t="str">
        <f>'Obra Civil'!B88</f>
        <v xml:space="preserve">Camada impermeabilizadora e=5cm </v>
      </c>
      <c r="C85" s="272"/>
      <c r="D85" s="273"/>
      <c r="E85" s="129" t="str">
        <f>'Obra Civil'!C88</f>
        <v>m²</v>
      </c>
      <c r="F85" s="130">
        <f>'Obra Civil'!G88</f>
        <v>12.88</v>
      </c>
      <c r="G85" s="131">
        <f>'Obra Civil'!D88</f>
        <v>739.05</v>
      </c>
      <c r="H85" s="132">
        <v>0</v>
      </c>
      <c r="I85" s="132">
        <v>0</v>
      </c>
      <c r="J85" s="132">
        <f t="shared" si="9"/>
        <v>9518.9639999999999</v>
      </c>
      <c r="K85" s="132">
        <f t="shared" si="10"/>
        <v>0</v>
      </c>
      <c r="L85" s="133">
        <f t="shared" si="11"/>
        <v>0</v>
      </c>
    </row>
    <row r="86" spans="1:12">
      <c r="A86" s="128" t="str">
        <f>'Obra Civil'!A89</f>
        <v>10.2</v>
      </c>
      <c r="B86" s="271" t="str">
        <f>'Obra Civil'!B89</f>
        <v xml:space="preserve">Camada regularizadora e=3cm </v>
      </c>
      <c r="C86" s="272"/>
      <c r="D86" s="273"/>
      <c r="E86" s="129" t="str">
        <f>'Obra Civil'!C89</f>
        <v>m²</v>
      </c>
      <c r="F86" s="130">
        <f>'Obra Civil'!G89</f>
        <v>10.92</v>
      </c>
      <c r="G86" s="131">
        <f>'Obra Civil'!D89</f>
        <v>739.05</v>
      </c>
      <c r="H86" s="132">
        <v>0</v>
      </c>
      <c r="I86" s="132">
        <v>0</v>
      </c>
      <c r="J86" s="132">
        <f t="shared" si="9"/>
        <v>8070.4259999999995</v>
      </c>
      <c r="K86" s="132">
        <f t="shared" si="10"/>
        <v>0</v>
      </c>
      <c r="L86" s="133">
        <f t="shared" si="11"/>
        <v>0</v>
      </c>
    </row>
    <row r="87" spans="1:12">
      <c r="A87" s="128" t="str">
        <f>'Obra Civil'!A90</f>
        <v>10.3</v>
      </c>
      <c r="B87" s="271" t="str">
        <f>'Obra Civil'!B90</f>
        <v>Piso de alta resistência em massa granilítica, inclusive polimento e enceramento</v>
      </c>
      <c r="C87" s="272"/>
      <c r="D87" s="273"/>
      <c r="E87" s="129" t="str">
        <f>'Obra Civil'!C90</f>
        <v>m²</v>
      </c>
      <c r="F87" s="130">
        <f>'Obra Civil'!G90</f>
        <v>43</v>
      </c>
      <c r="G87" s="131">
        <f>'Obra Civil'!D90</f>
        <v>513.25</v>
      </c>
      <c r="H87" s="132">
        <v>0</v>
      </c>
      <c r="I87" s="132">
        <v>0</v>
      </c>
      <c r="J87" s="132">
        <f t="shared" si="9"/>
        <v>22069.75</v>
      </c>
      <c r="K87" s="132">
        <f t="shared" si="10"/>
        <v>0</v>
      </c>
      <c r="L87" s="133">
        <f t="shared" si="11"/>
        <v>0</v>
      </c>
    </row>
    <row r="88" spans="1:12">
      <c r="A88" s="128" t="str">
        <f>'Obra Civil'!A91</f>
        <v>10.4</v>
      </c>
      <c r="B88" s="271" t="str">
        <f>'Obra Civil'!B91</f>
        <v xml:space="preserve">Piso cerâmico esmaltado PEI IV - 20 x 20 cm - incl. rejunte - conforme projeto </v>
      </c>
      <c r="C88" s="272"/>
      <c r="D88" s="273"/>
      <c r="E88" s="129" t="str">
        <f>'Obra Civil'!C91</f>
        <v>m²</v>
      </c>
      <c r="F88" s="130">
        <f>'Obra Civil'!G91</f>
        <v>29.91</v>
      </c>
      <c r="G88" s="131">
        <f>'Obra Civil'!D91</f>
        <v>14.58</v>
      </c>
      <c r="H88" s="132">
        <v>0</v>
      </c>
      <c r="I88" s="132">
        <v>0</v>
      </c>
      <c r="J88" s="132">
        <f t="shared" si="9"/>
        <v>436.08780000000002</v>
      </c>
      <c r="K88" s="132">
        <f t="shared" si="10"/>
        <v>0</v>
      </c>
      <c r="L88" s="133">
        <f t="shared" si="11"/>
        <v>0</v>
      </c>
    </row>
    <row r="89" spans="1:12">
      <c r="A89" s="128" t="str">
        <f>'Obra Civil'!A92</f>
        <v>10.5</v>
      </c>
      <c r="B89" s="271" t="str">
        <f>'Obra Civil'!B92</f>
        <v>Lastro de areia para o playground</v>
      </c>
      <c r="C89" s="272"/>
      <c r="D89" s="273"/>
      <c r="E89" s="129" t="str">
        <f>'Obra Civil'!C92</f>
        <v>m³</v>
      </c>
      <c r="F89" s="130">
        <f>'Obra Civil'!G92</f>
        <v>45</v>
      </c>
      <c r="G89" s="131">
        <f>'Obra Civil'!D92</f>
        <v>28.4</v>
      </c>
      <c r="H89" s="132">
        <v>0</v>
      </c>
      <c r="I89" s="132">
        <v>0</v>
      </c>
      <c r="J89" s="132">
        <f t="shared" si="9"/>
        <v>1278</v>
      </c>
      <c r="K89" s="132">
        <f t="shared" si="10"/>
        <v>0</v>
      </c>
      <c r="L89" s="133">
        <f t="shared" si="11"/>
        <v>0</v>
      </c>
    </row>
    <row r="90" spans="1:12">
      <c r="A90" s="128" t="str">
        <f>'Obra Civil'!A93</f>
        <v>10.6</v>
      </c>
      <c r="B90" s="271" t="str">
        <f>'Obra Civil'!B93</f>
        <v>Piso de cimento desempenado com juntas de dilatação</v>
      </c>
      <c r="C90" s="272"/>
      <c r="D90" s="273"/>
      <c r="E90" s="129" t="str">
        <f>'Obra Civil'!C93</f>
        <v>m²</v>
      </c>
      <c r="F90" s="130">
        <f>'Obra Civil'!G93</f>
        <v>19.350000000000001</v>
      </c>
      <c r="G90" s="131">
        <f>'Obra Civil'!D93</f>
        <v>211.22</v>
      </c>
      <c r="H90" s="132">
        <v>0</v>
      </c>
      <c r="I90" s="132">
        <v>0</v>
      </c>
      <c r="J90" s="132">
        <f t="shared" si="9"/>
        <v>4087.1070000000004</v>
      </c>
      <c r="K90" s="132">
        <f t="shared" si="10"/>
        <v>0</v>
      </c>
      <c r="L90" s="133">
        <f t="shared" si="11"/>
        <v>0</v>
      </c>
    </row>
    <row r="91" spans="1:12">
      <c r="A91" s="128" t="str">
        <f>'Obra Civil'!A94</f>
        <v>10.7</v>
      </c>
      <c r="B91" s="271" t="str">
        <f>'Obra Civil'!B94</f>
        <v>Blocos de argamassa armada prefabricados 50 x 50 cm</v>
      </c>
      <c r="C91" s="272"/>
      <c r="D91" s="273"/>
      <c r="E91" s="129" t="str">
        <f>'Obra Civil'!C94</f>
        <v>m²</v>
      </c>
      <c r="F91" s="130">
        <f>'Obra Civil'!G94</f>
        <v>29.83</v>
      </c>
      <c r="G91" s="131">
        <f>'Obra Civil'!D94</f>
        <v>59.93</v>
      </c>
      <c r="H91" s="132">
        <v>0</v>
      </c>
      <c r="I91" s="132">
        <v>0</v>
      </c>
      <c r="J91" s="132">
        <f t="shared" si="9"/>
        <v>1787.7118999999998</v>
      </c>
      <c r="K91" s="132">
        <f t="shared" si="10"/>
        <v>0</v>
      </c>
      <c r="L91" s="133">
        <f t="shared" si="11"/>
        <v>0</v>
      </c>
    </row>
    <row r="92" spans="1:12">
      <c r="A92" s="128" t="str">
        <f>'Obra Civil'!A95</f>
        <v>10.8</v>
      </c>
      <c r="B92" s="271" t="str">
        <f>'Obra Civil'!B95</f>
        <v>Piso de pedra rolada</v>
      </c>
      <c r="C92" s="272"/>
      <c r="D92" s="273"/>
      <c r="E92" s="129" t="str">
        <f>'Obra Civil'!C95</f>
        <v>m²</v>
      </c>
      <c r="F92" s="130">
        <f>'Obra Civil'!G95</f>
        <v>7.27</v>
      </c>
      <c r="G92" s="131">
        <f>'Obra Civil'!D95</f>
        <v>168.15</v>
      </c>
      <c r="H92" s="132">
        <v>0</v>
      </c>
      <c r="I92" s="132">
        <v>0</v>
      </c>
      <c r="J92" s="132">
        <f t="shared" si="9"/>
        <v>1222.4504999999999</v>
      </c>
      <c r="K92" s="132">
        <f t="shared" si="10"/>
        <v>0</v>
      </c>
      <c r="L92" s="133">
        <f t="shared" si="11"/>
        <v>0</v>
      </c>
    </row>
    <row r="93" spans="1:12">
      <c r="A93" s="128" t="str">
        <f>'Obra Civil'!A96</f>
        <v>10.9</v>
      </c>
      <c r="B93" s="271" t="str">
        <f>'Obra Civil'!B96</f>
        <v>Blocrete intertravado de concreto</v>
      </c>
      <c r="C93" s="272"/>
      <c r="D93" s="273"/>
      <c r="E93" s="129" t="str">
        <f>'Obra Civil'!C96</f>
        <v>m²</v>
      </c>
      <c r="F93" s="130">
        <f>'Obra Civil'!G96</f>
        <v>36.58</v>
      </c>
      <c r="G93" s="131">
        <f>'Obra Civil'!D96</f>
        <v>83.4</v>
      </c>
      <c r="H93" s="132">
        <v>0</v>
      </c>
      <c r="I93" s="132">
        <v>0</v>
      </c>
      <c r="J93" s="132">
        <f t="shared" si="9"/>
        <v>3050.7719999999999</v>
      </c>
      <c r="K93" s="132">
        <f t="shared" si="10"/>
        <v>0</v>
      </c>
      <c r="L93" s="133">
        <f t="shared" si="11"/>
        <v>0</v>
      </c>
    </row>
    <row r="94" spans="1:12">
      <c r="A94" s="143" t="str">
        <f>'Obra Civil'!A98</f>
        <v>11.0</v>
      </c>
      <c r="B94" s="268" t="str">
        <f>'Obra Civil'!B98</f>
        <v xml:space="preserve">RODAPÉS E PEITORIS </v>
      </c>
      <c r="C94" s="269"/>
      <c r="D94" s="270"/>
      <c r="E94" s="146"/>
      <c r="F94" s="147">
        <f>'Obra Civil'!G98</f>
        <v>0</v>
      </c>
      <c r="G94" s="148">
        <f>'Obra Civil'!D98</f>
        <v>0</v>
      </c>
      <c r="H94" s="149">
        <v>0</v>
      </c>
      <c r="I94" s="149">
        <v>0</v>
      </c>
      <c r="J94" s="149">
        <f t="shared" si="9"/>
        <v>0</v>
      </c>
      <c r="K94" s="149">
        <f t="shared" si="10"/>
        <v>0</v>
      </c>
      <c r="L94" s="150">
        <f t="shared" si="11"/>
        <v>0</v>
      </c>
    </row>
    <row r="95" spans="1:12">
      <c r="A95" s="128" t="str">
        <f>'Obra Civil'!A99</f>
        <v>11.1</v>
      </c>
      <c r="B95" s="271" t="str">
        <f>'Obra Civil'!B99</f>
        <v xml:space="preserve">Rodapé em massa granilítica h=10 cm </v>
      </c>
      <c r="C95" s="272"/>
      <c r="D95" s="273"/>
      <c r="E95" s="129" t="str">
        <f>'Obra Civil'!C99</f>
        <v>m²</v>
      </c>
      <c r="F95" s="130">
        <f>'Obra Civil'!G99</f>
        <v>15.88</v>
      </c>
      <c r="G95" s="131">
        <f>'Obra Civil'!D99</f>
        <v>157.35</v>
      </c>
      <c r="H95" s="132">
        <v>0</v>
      </c>
      <c r="I95" s="132">
        <v>0</v>
      </c>
      <c r="J95" s="132">
        <f t="shared" si="9"/>
        <v>2498.7179999999998</v>
      </c>
      <c r="K95" s="132">
        <f t="shared" si="10"/>
        <v>0</v>
      </c>
      <c r="L95" s="133">
        <f t="shared" si="11"/>
        <v>0</v>
      </c>
    </row>
    <row r="96" spans="1:12">
      <c r="A96" s="128" t="str">
        <f>'Obra Civil'!A100</f>
        <v>11.2</v>
      </c>
      <c r="B96" s="271" t="str">
        <f>'Obra Civil'!B100</f>
        <v xml:space="preserve">Soleira em granito </v>
      </c>
      <c r="C96" s="272"/>
      <c r="D96" s="273"/>
      <c r="E96" s="129" t="str">
        <f>'Obra Civil'!C100</f>
        <v>m</v>
      </c>
      <c r="F96" s="130">
        <f>'Obra Civil'!G100</f>
        <v>70.67</v>
      </c>
      <c r="G96" s="131">
        <f>'Obra Civil'!D100</f>
        <v>19.600000000000001</v>
      </c>
      <c r="H96" s="132">
        <v>0</v>
      </c>
      <c r="I96" s="132">
        <v>0</v>
      </c>
      <c r="J96" s="132">
        <f t="shared" si="9"/>
        <v>1385.1320000000001</v>
      </c>
      <c r="K96" s="132">
        <f t="shared" si="10"/>
        <v>0</v>
      </c>
      <c r="L96" s="133">
        <f t="shared" si="11"/>
        <v>0</v>
      </c>
    </row>
    <row r="97" spans="1:12">
      <c r="A97" s="128" t="str">
        <f>'Obra Civil'!A101</f>
        <v>11.3</v>
      </c>
      <c r="B97" s="271" t="str">
        <f>'Obra Civil'!B101</f>
        <v>Peitoril em granito ( 2 x 18 ) cm</v>
      </c>
      <c r="C97" s="272"/>
      <c r="D97" s="273"/>
      <c r="E97" s="129" t="str">
        <f>'Obra Civil'!C101</f>
        <v>m</v>
      </c>
      <c r="F97" s="130">
        <f>'Obra Civil'!G101</f>
        <v>59.15</v>
      </c>
      <c r="G97" s="131">
        <f>'Obra Civil'!D101</f>
        <v>2.4</v>
      </c>
      <c r="H97" s="132">
        <v>0</v>
      </c>
      <c r="I97" s="132">
        <v>0</v>
      </c>
      <c r="J97" s="132">
        <f t="shared" si="9"/>
        <v>141.95999999999998</v>
      </c>
      <c r="K97" s="132">
        <f t="shared" si="10"/>
        <v>0</v>
      </c>
      <c r="L97" s="133">
        <f t="shared" si="11"/>
        <v>0</v>
      </c>
    </row>
    <row r="98" spans="1:12">
      <c r="A98" s="128" t="str">
        <f>'Obra Civil'!A102</f>
        <v>11.4</v>
      </c>
      <c r="B98" s="271" t="str">
        <f>'Obra Civil'!B102</f>
        <v>Roda meio em madeira (largura=10cm)</v>
      </c>
      <c r="C98" s="272"/>
      <c r="D98" s="273"/>
      <c r="E98" s="129" t="str">
        <f>'Obra Civil'!C102</f>
        <v>m</v>
      </c>
      <c r="F98" s="130">
        <f>'Obra Civil'!G102</f>
        <v>9.35</v>
      </c>
      <c r="G98" s="131">
        <f>'Obra Civil'!D102</f>
        <v>99.45</v>
      </c>
      <c r="H98" s="132">
        <v>0</v>
      </c>
      <c r="I98" s="132">
        <v>0</v>
      </c>
      <c r="J98" s="132">
        <f t="shared" si="9"/>
        <v>929.85749999999996</v>
      </c>
      <c r="K98" s="132">
        <f t="shared" si="10"/>
        <v>0</v>
      </c>
      <c r="L98" s="133">
        <f t="shared" si="11"/>
        <v>0</v>
      </c>
    </row>
    <row r="99" spans="1:12">
      <c r="A99" s="143" t="str">
        <f>'Obra Civil'!A104</f>
        <v>12.0</v>
      </c>
      <c r="B99" s="268" t="str">
        <f>'Obra Civil'!B104</f>
        <v xml:space="preserve">PINTURA </v>
      </c>
      <c r="C99" s="269"/>
      <c r="D99" s="270"/>
      <c r="E99" s="146"/>
      <c r="F99" s="147"/>
      <c r="G99" s="148"/>
      <c r="H99" s="149"/>
      <c r="I99" s="149"/>
      <c r="J99" s="149"/>
      <c r="K99" s="149"/>
      <c r="L99" s="150"/>
    </row>
    <row r="100" spans="1:12">
      <c r="A100" s="128" t="str">
        <f>'Obra Civil'!A105</f>
        <v>12.1</v>
      </c>
      <c r="B100" s="271" t="str">
        <f>'Obra Civil'!B105</f>
        <v xml:space="preserve">Emassamento de paredes internas e externas com massa acrílica - 02 demãos </v>
      </c>
      <c r="C100" s="272"/>
      <c r="D100" s="273"/>
      <c r="E100" s="129" t="str">
        <f>'Obra Civil'!C105</f>
        <v>m²</v>
      </c>
      <c r="F100" s="130">
        <f>'Obra Civil'!G105</f>
        <v>6</v>
      </c>
      <c r="G100" s="131">
        <f>'Obra Civil'!D105</f>
        <v>1029.6199999999999</v>
      </c>
      <c r="H100" s="132">
        <v>0</v>
      </c>
      <c r="I100" s="132">
        <v>0</v>
      </c>
      <c r="J100" s="132">
        <f t="shared" ref="J100:J105" si="12">F100*G100</f>
        <v>6177.7199999999993</v>
      </c>
      <c r="K100" s="132">
        <f t="shared" ref="K100:K105" si="13">H100*F100</f>
        <v>0</v>
      </c>
      <c r="L100" s="133">
        <f t="shared" ref="L100:L105" si="14">I100*F100</f>
        <v>0</v>
      </c>
    </row>
    <row r="101" spans="1:12">
      <c r="A101" s="128" t="str">
        <f>'Obra Civil'!A106</f>
        <v>12.2</v>
      </c>
      <c r="B101" s="271" t="str">
        <f>'Obra Civil'!B106</f>
        <v xml:space="preserve">Emassamento de lajes internas e externas com massa acrílica - 02 demãos </v>
      </c>
      <c r="C101" s="272"/>
      <c r="D101" s="273"/>
      <c r="E101" s="129" t="str">
        <f>'Obra Civil'!C106</f>
        <v>m²</v>
      </c>
      <c r="F101" s="130">
        <f>'Obra Civil'!G106</f>
        <v>8.14</v>
      </c>
      <c r="G101" s="131">
        <f>'Obra Civil'!D106</f>
        <v>617.89</v>
      </c>
      <c r="H101" s="132">
        <v>0</v>
      </c>
      <c r="I101" s="132">
        <v>0</v>
      </c>
      <c r="J101" s="132">
        <f t="shared" si="12"/>
        <v>5029.6246000000001</v>
      </c>
      <c r="K101" s="132">
        <f t="shared" si="13"/>
        <v>0</v>
      </c>
      <c r="L101" s="133">
        <f t="shared" si="14"/>
        <v>0</v>
      </c>
    </row>
    <row r="102" spans="1:12">
      <c r="A102" s="128" t="str">
        <f>'Obra Civil'!A107</f>
        <v>12.3</v>
      </c>
      <c r="B102" s="271" t="str">
        <f>'Obra Civil'!B107</f>
        <v xml:space="preserve">Pintura em latex acrílico 02 demãos sobre paredes internas e externas </v>
      </c>
      <c r="C102" s="272"/>
      <c r="D102" s="273"/>
      <c r="E102" s="129" t="str">
        <f>'Obra Civil'!C107</f>
        <v>m²</v>
      </c>
      <c r="F102" s="130">
        <f>'Obra Civil'!G107</f>
        <v>9</v>
      </c>
      <c r="G102" s="131">
        <f>'Obra Civil'!D107</f>
        <v>1029.6199999999999</v>
      </c>
      <c r="H102" s="132">
        <v>0</v>
      </c>
      <c r="I102" s="132">
        <v>0</v>
      </c>
      <c r="J102" s="132">
        <f t="shared" si="12"/>
        <v>9266.5799999999981</v>
      </c>
      <c r="K102" s="132">
        <f t="shared" si="13"/>
        <v>0</v>
      </c>
      <c r="L102" s="133">
        <f t="shared" si="14"/>
        <v>0</v>
      </c>
    </row>
    <row r="103" spans="1:12">
      <c r="A103" s="128" t="str">
        <f>'Obra Civil'!A108</f>
        <v>12.4</v>
      </c>
      <c r="B103" s="271" t="str">
        <f>'Obra Civil'!B108</f>
        <v xml:space="preserve">Pintura em latex acrílico 02 demãos sobre lajes internas e externas </v>
      </c>
      <c r="C103" s="272"/>
      <c r="D103" s="273"/>
      <c r="E103" s="129" t="str">
        <f>'Obra Civil'!C108</f>
        <v>m²</v>
      </c>
      <c r="F103" s="130">
        <f>'Obra Civil'!G108</f>
        <v>9.93</v>
      </c>
      <c r="G103" s="131">
        <f>'Obra Civil'!D108</f>
        <v>617.89</v>
      </c>
      <c r="H103" s="132">
        <v>0</v>
      </c>
      <c r="I103" s="132">
        <v>0</v>
      </c>
      <c r="J103" s="132">
        <f t="shared" si="12"/>
        <v>6135.6476999999995</v>
      </c>
      <c r="K103" s="132">
        <f t="shared" si="13"/>
        <v>0</v>
      </c>
      <c r="L103" s="133">
        <f t="shared" si="14"/>
        <v>0</v>
      </c>
    </row>
    <row r="104" spans="1:12">
      <c r="A104" s="128" t="str">
        <f>'Obra Civil'!A109</f>
        <v>12.5</v>
      </c>
      <c r="B104" s="271" t="str">
        <f>'Obra Civil'!B109</f>
        <v>Pintura em esmalte sintético 02 demãos em esquadrias de madeira</v>
      </c>
      <c r="C104" s="272"/>
      <c r="D104" s="273"/>
      <c r="E104" s="129" t="str">
        <f>'Obra Civil'!C109</f>
        <v>m²</v>
      </c>
      <c r="F104" s="130">
        <f>'Obra Civil'!G109</f>
        <v>11.07</v>
      </c>
      <c r="G104" s="131">
        <f>'Obra Civil'!D109</f>
        <v>133.91999999999999</v>
      </c>
      <c r="H104" s="132">
        <v>0</v>
      </c>
      <c r="I104" s="132">
        <v>0</v>
      </c>
      <c r="J104" s="132">
        <f t="shared" si="12"/>
        <v>1482.4943999999998</v>
      </c>
      <c r="K104" s="132">
        <f t="shared" si="13"/>
        <v>0</v>
      </c>
      <c r="L104" s="133">
        <f t="shared" si="14"/>
        <v>0</v>
      </c>
    </row>
    <row r="105" spans="1:12">
      <c r="A105" s="128" t="str">
        <f>'Obra Civil'!A110</f>
        <v>12.6</v>
      </c>
      <c r="B105" s="271" t="str">
        <f>'Obra Civil'!B110</f>
        <v>Pintura em esmalte sintético 02 demãos em esquadrias de ferro</v>
      </c>
      <c r="C105" s="272"/>
      <c r="D105" s="273"/>
      <c r="E105" s="129" t="str">
        <f>'Obra Civil'!C110</f>
        <v>m²</v>
      </c>
      <c r="F105" s="130">
        <f>'Obra Civil'!G110</f>
        <v>14.84</v>
      </c>
      <c r="G105" s="131">
        <f>'Obra Civil'!D110</f>
        <v>132.4</v>
      </c>
      <c r="H105" s="132">
        <v>0</v>
      </c>
      <c r="I105" s="132">
        <v>0</v>
      </c>
      <c r="J105" s="132">
        <f t="shared" si="12"/>
        <v>1964.816</v>
      </c>
      <c r="K105" s="132">
        <f t="shared" si="13"/>
        <v>0</v>
      </c>
      <c r="L105" s="133">
        <f t="shared" si="14"/>
        <v>0</v>
      </c>
    </row>
    <row r="106" spans="1:12">
      <c r="A106" s="143" t="str">
        <f>'Obra Civil'!A112</f>
        <v>13.0</v>
      </c>
      <c r="B106" s="268" t="str">
        <f>'Obra Civil'!B112</f>
        <v>INSTALAÇÃO ELÉTRICA E ELETRÔNICA 127/220V</v>
      </c>
      <c r="C106" s="269"/>
      <c r="D106" s="270"/>
      <c r="E106" s="146"/>
      <c r="F106" s="147"/>
      <c r="G106" s="148"/>
      <c r="H106" s="149"/>
      <c r="I106" s="149"/>
      <c r="J106" s="149"/>
      <c r="K106" s="149"/>
      <c r="L106" s="150"/>
    </row>
    <row r="107" spans="1:12">
      <c r="A107" s="128" t="str">
        <f>'Obra Civil'!A113</f>
        <v>13.1</v>
      </c>
      <c r="B107" s="271" t="str">
        <f>'Obra Civil'!B113</f>
        <v>CENTRO DE DISTRIBUIÇÃO</v>
      </c>
      <c r="C107" s="272"/>
      <c r="D107" s="273"/>
      <c r="E107" s="129"/>
      <c r="F107" s="130"/>
      <c r="G107" s="131"/>
      <c r="H107" s="132"/>
      <c r="I107" s="132"/>
      <c r="J107" s="132"/>
      <c r="K107" s="132"/>
      <c r="L107" s="133"/>
    </row>
    <row r="108" spans="1:12" ht="48" customHeight="1">
      <c r="A108" s="128" t="str">
        <f>'Obra Civil'!A114</f>
        <v>13.1.1</v>
      </c>
      <c r="B108" s="294" t="str">
        <f>'Obra Civil'!B114</f>
        <v>Quadro de Distribuição Geral de Baixa Tensão, de embutir, completo, com 04 disjuntores tripolares, com barramento para as fases, neutro e para proteção, disjuntor Geral trifásico de 200A e Dispositivo de Proteção contra Surtos, metálico, pintura eletrostática epóxi cor bege, c/ porta, trinco e acessórios (QGD - conforme projeto)</v>
      </c>
      <c r="C108" s="295"/>
      <c r="D108" s="296"/>
      <c r="E108" s="129" t="str">
        <f>'Obra Civil'!C114</f>
        <v>un</v>
      </c>
      <c r="F108" s="130">
        <f>'Obra Civil'!G114</f>
        <v>2697.3</v>
      </c>
      <c r="G108" s="131">
        <f>'Obra Civil'!D114</f>
        <v>1</v>
      </c>
      <c r="H108" s="132">
        <v>0</v>
      </c>
      <c r="I108" s="132">
        <v>0</v>
      </c>
      <c r="J108" s="132">
        <f t="shared" ref="J108:J113" si="15">F108*G108</f>
        <v>2697.3</v>
      </c>
      <c r="K108" s="132">
        <f t="shared" ref="K108:K113" si="16">H108*F108</f>
        <v>0</v>
      </c>
      <c r="L108" s="133">
        <f t="shared" ref="L108:L113" si="17">I108*F108</f>
        <v>0</v>
      </c>
    </row>
    <row r="109" spans="1:12" ht="44.25" customHeight="1">
      <c r="A109" s="128" t="str">
        <f>'Obra Civil'!A115</f>
        <v>13.1.2</v>
      </c>
      <c r="B109" s="294" t="str">
        <f>'Obra Civil'!B115</f>
        <v>Quadro de Distribuição de embutir, completo, com 07 circuitos (05 disjuntores monopolares e 02 disjuntores bipolares), com barramento para as fases, neutro e para proteção, disjuntor geral trifásico de 30A e 01 Dispositivo Diferencial Residual, metálico, pintura eletrostática epóxi cor bege, c/ porta, trinco e acessórios (QD-1 - conforme projeto)</v>
      </c>
      <c r="C109" s="295"/>
      <c r="D109" s="296"/>
      <c r="E109" s="129" t="str">
        <f>'Obra Civil'!C115</f>
        <v>un</v>
      </c>
      <c r="F109" s="130">
        <f>'Obra Civil'!G115</f>
        <v>267.39999999999998</v>
      </c>
      <c r="G109" s="131">
        <f>'Obra Civil'!D115</f>
        <v>1</v>
      </c>
      <c r="H109" s="132">
        <v>0</v>
      </c>
      <c r="I109" s="132">
        <v>0</v>
      </c>
      <c r="J109" s="132">
        <f t="shared" si="15"/>
        <v>267.39999999999998</v>
      </c>
      <c r="K109" s="132">
        <f t="shared" si="16"/>
        <v>0</v>
      </c>
      <c r="L109" s="133">
        <f t="shared" si="17"/>
        <v>0</v>
      </c>
    </row>
    <row r="110" spans="1:12" ht="45" customHeight="1">
      <c r="A110" s="128" t="str">
        <f>'Obra Civil'!A116</f>
        <v>13.1.3</v>
      </c>
      <c r="B110" s="294" t="str">
        <f>'Obra Civil'!B116</f>
        <v>Quadro de Distribuição de embutir, completo, com 10 circuitos (03 disjuntores monopolares e 07 disjuntores bipolares), com barramento para as fases, neutro e para proteção, disjuntor geral trifásico de 50A e 06 Dispositivos Diferencial Residual, metálico, pintura eletrostática epóxi cor bege,c/ porta, trinco e acessórios (QD-2 - conforme projeto)</v>
      </c>
      <c r="C110" s="295"/>
      <c r="D110" s="296"/>
      <c r="E110" s="129" t="str">
        <f>'Obra Civil'!C116</f>
        <v>un</v>
      </c>
      <c r="F110" s="130">
        <f>'Obra Civil'!G116</f>
        <v>312.39999999999998</v>
      </c>
      <c r="G110" s="131">
        <f>'Obra Civil'!D116</f>
        <v>1</v>
      </c>
      <c r="H110" s="132">
        <v>0</v>
      </c>
      <c r="I110" s="132">
        <v>0</v>
      </c>
      <c r="J110" s="132">
        <f t="shared" si="15"/>
        <v>312.39999999999998</v>
      </c>
      <c r="K110" s="132">
        <f t="shared" si="16"/>
        <v>0</v>
      </c>
      <c r="L110" s="133">
        <f t="shared" si="17"/>
        <v>0</v>
      </c>
    </row>
    <row r="111" spans="1:12" ht="44.25" customHeight="1">
      <c r="A111" s="128" t="str">
        <f>'Obra Civil'!A117</f>
        <v>13.1.4</v>
      </c>
      <c r="B111" s="294" t="str">
        <f>'Obra Civil'!B117</f>
        <v>Quadro de Distribuição de embutir, completo, com 08 circuitos (02 disjuntores monopolares e 06 disjuntores bipolares), com barramento para as fases, neutro e para proteção, disjuntor geral trifásico de 50A e 04 Dispositivos Diferencial Residual, metálico, pintura eletrostática epóxi cor bege, c/ porta e trinco e acessórios (QD-3 - conforme projeto)</v>
      </c>
      <c r="C111" s="295"/>
      <c r="D111" s="296"/>
      <c r="E111" s="129" t="str">
        <f>'Obra Civil'!C117</f>
        <v>un</v>
      </c>
      <c r="F111" s="130">
        <f>'Obra Civil'!G117</f>
        <v>306.2</v>
      </c>
      <c r="G111" s="131">
        <f>'Obra Civil'!D117</f>
        <v>1</v>
      </c>
      <c r="H111" s="132">
        <v>0</v>
      </c>
      <c r="I111" s="132">
        <v>0</v>
      </c>
      <c r="J111" s="132">
        <f t="shared" si="15"/>
        <v>306.2</v>
      </c>
      <c r="K111" s="132">
        <f t="shared" si="16"/>
        <v>0</v>
      </c>
      <c r="L111" s="133">
        <f t="shared" si="17"/>
        <v>0</v>
      </c>
    </row>
    <row r="112" spans="1:12" ht="48.75" customHeight="1">
      <c r="A112" s="128" t="str">
        <f>'Obra Civil'!A118</f>
        <v>13.1.5</v>
      </c>
      <c r="B112" s="294" t="str">
        <f>'Obra Civil'!B118</f>
        <v>Quadro de Distribuição de embutir,  completo, com 24 circuitos (17 disjuntores monopolares e 07 disjuntores bipolares), com barramento para as fases, neutro e para proteção, disjuntor geral trifásico de 100A e 13 Dispositivos Diferencial Residual, metálico, pintura eletrostática epóxi cor bege, c/ porta e trinco e acessórios (QD-4 - conforme projeto)</v>
      </c>
      <c r="C112" s="295"/>
      <c r="D112" s="296"/>
      <c r="E112" s="129" t="str">
        <f>'Obra Civil'!C118</f>
        <v>un</v>
      </c>
      <c r="F112" s="130">
        <f>'Obra Civil'!G118</f>
        <v>784.2</v>
      </c>
      <c r="G112" s="131">
        <f>'Obra Civil'!D118</f>
        <v>1</v>
      </c>
      <c r="H112" s="132">
        <v>0</v>
      </c>
      <c r="I112" s="132">
        <v>0</v>
      </c>
      <c r="J112" s="132">
        <f t="shared" si="15"/>
        <v>784.2</v>
      </c>
      <c r="K112" s="132">
        <f t="shared" si="16"/>
        <v>0</v>
      </c>
      <c r="L112" s="133">
        <f t="shared" si="17"/>
        <v>0</v>
      </c>
    </row>
    <row r="113" spans="1:12" ht="45.75" customHeight="1">
      <c r="A113" s="128" t="str">
        <f>'Obra Civil'!A119</f>
        <v>13.1.6</v>
      </c>
      <c r="B113" s="294" t="str">
        <f>'Obra Civil'!B119</f>
        <v>Quadro de comando de Motor, de embutir, completo, p/ 2 motores de 3/4 cv (1 de reserva) , para controle automático de nível de reservatório superior e inferior, com contatores, bases fusíveis completas com fusível, relé térmico de sobrecarga, relé de falta de fase, chaves e lâmpadas,  com porta e trinco e acessórios (QCM - conforme projeto)</v>
      </c>
      <c r="C113" s="295"/>
      <c r="D113" s="296"/>
      <c r="E113" s="129" t="str">
        <f>'Obra Civil'!C119</f>
        <v>un</v>
      </c>
      <c r="F113" s="130">
        <f>'Obra Civil'!G119</f>
        <v>323.5</v>
      </c>
      <c r="G113" s="131">
        <f>'Obra Civil'!D119</f>
        <v>1</v>
      </c>
      <c r="H113" s="132">
        <v>0</v>
      </c>
      <c r="I113" s="132">
        <v>0</v>
      </c>
      <c r="J113" s="132">
        <f t="shared" si="15"/>
        <v>323.5</v>
      </c>
      <c r="K113" s="132">
        <f t="shared" si="16"/>
        <v>0</v>
      </c>
      <c r="L113" s="133">
        <f t="shared" si="17"/>
        <v>0</v>
      </c>
    </row>
    <row r="114" spans="1:12">
      <c r="A114" s="128" t="str">
        <f>'Obra Civil'!A120</f>
        <v>13.2</v>
      </c>
      <c r="B114" s="271" t="str">
        <f>'Obra Civil'!B120</f>
        <v>ELETRODUTOS E ACESSÓRIOS</v>
      </c>
      <c r="C114" s="272"/>
      <c r="D114" s="273"/>
      <c r="E114" s="129"/>
      <c r="F114" s="130"/>
      <c r="G114" s="131"/>
      <c r="H114" s="132"/>
      <c r="I114" s="132"/>
      <c r="J114" s="132"/>
      <c r="K114" s="132"/>
      <c r="L114" s="133"/>
    </row>
    <row r="115" spans="1:12">
      <c r="A115" s="128" t="str">
        <f>'Obra Civil'!A121</f>
        <v>13.2.1</v>
      </c>
      <c r="B115" s="271" t="str">
        <f>'Obra Civil'!B121</f>
        <v>Eletroduto PVC flexível, Ø16mm (DN 3/8"), inclusive curvas</v>
      </c>
      <c r="C115" s="272"/>
      <c r="D115" s="273"/>
      <c r="E115" s="129" t="str">
        <f>'Obra Civil'!C121</f>
        <v>m</v>
      </c>
      <c r="F115" s="130">
        <f>'Obra Civil'!G121</f>
        <v>1.98</v>
      </c>
      <c r="G115" s="131">
        <f>'Obra Civil'!D121</f>
        <v>380</v>
      </c>
      <c r="H115" s="132">
        <v>150</v>
      </c>
      <c r="I115" s="132">
        <v>150</v>
      </c>
      <c r="J115" s="132">
        <f t="shared" ref="J115:J123" si="18">F115*G115</f>
        <v>752.4</v>
      </c>
      <c r="K115" s="132">
        <f t="shared" ref="K115:K123" si="19">H115*F115</f>
        <v>297</v>
      </c>
      <c r="L115" s="133">
        <f t="shared" ref="L115:L123" si="20">I115*F115</f>
        <v>297</v>
      </c>
    </row>
    <row r="116" spans="1:12">
      <c r="A116" s="128" t="str">
        <f>'Obra Civil'!A122</f>
        <v>13.2.2</v>
      </c>
      <c r="B116" s="271" t="str">
        <f>'Obra Civil'!B122</f>
        <v>Eletroduto PVC flexível corrugado reforçado, Ø20mm (DN 1/2"), inclusive curvas</v>
      </c>
      <c r="C116" s="272"/>
      <c r="D116" s="273"/>
      <c r="E116" s="129" t="str">
        <f>'Obra Civil'!C122</f>
        <v>m</v>
      </c>
      <c r="F116" s="130">
        <f>'Obra Civil'!G122</f>
        <v>2.14</v>
      </c>
      <c r="G116" s="131">
        <f>'Obra Civil'!D122</f>
        <v>125</v>
      </c>
      <c r="H116" s="132">
        <v>50</v>
      </c>
      <c r="I116" s="132">
        <v>50</v>
      </c>
      <c r="J116" s="132">
        <f t="shared" si="18"/>
        <v>267.5</v>
      </c>
      <c r="K116" s="132">
        <f t="shared" si="19"/>
        <v>107</v>
      </c>
      <c r="L116" s="133">
        <f t="shared" si="20"/>
        <v>107</v>
      </c>
    </row>
    <row r="117" spans="1:12">
      <c r="A117" s="128" t="str">
        <f>'Obra Civil'!A123</f>
        <v>13.2.3</v>
      </c>
      <c r="B117" s="271" t="str">
        <f>'Obra Civil'!B123</f>
        <v>Eletroduto PVC flexível corrugado reforçado, Ø25mm (DN 3/4"), inclusive curvas</v>
      </c>
      <c r="C117" s="272"/>
      <c r="D117" s="273"/>
      <c r="E117" s="129" t="str">
        <f>'Obra Civil'!C123</f>
        <v>m</v>
      </c>
      <c r="F117" s="130">
        <f>'Obra Civil'!G123</f>
        <v>2.87</v>
      </c>
      <c r="G117" s="131">
        <f>'Obra Civil'!D123</f>
        <v>90</v>
      </c>
      <c r="H117" s="132">
        <v>40</v>
      </c>
      <c r="I117" s="132">
        <v>40</v>
      </c>
      <c r="J117" s="132">
        <f t="shared" si="18"/>
        <v>258.3</v>
      </c>
      <c r="K117" s="132">
        <f t="shared" si="19"/>
        <v>114.80000000000001</v>
      </c>
      <c r="L117" s="133">
        <f t="shared" si="20"/>
        <v>114.80000000000001</v>
      </c>
    </row>
    <row r="118" spans="1:12">
      <c r="A118" s="128" t="str">
        <f>'Obra Civil'!A124</f>
        <v>13.2.4</v>
      </c>
      <c r="B118" s="271" t="str">
        <f>'Obra Civil'!B124</f>
        <v>Eletroduto ,Ø31mm (DN 1"), inclusive curvas</v>
      </c>
      <c r="C118" s="272"/>
      <c r="D118" s="273"/>
      <c r="E118" s="129" t="str">
        <f>'Obra Civil'!C124</f>
        <v>m</v>
      </c>
      <c r="F118" s="130">
        <f>'Obra Civil'!G124</f>
        <v>7.12</v>
      </c>
      <c r="G118" s="131">
        <f>'Obra Civil'!D124</f>
        <v>55</v>
      </c>
      <c r="H118" s="132">
        <v>0</v>
      </c>
      <c r="I118" s="132">
        <v>0</v>
      </c>
      <c r="J118" s="132">
        <f t="shared" si="18"/>
        <v>391.6</v>
      </c>
      <c r="K118" s="132">
        <f t="shared" si="19"/>
        <v>0</v>
      </c>
      <c r="L118" s="133">
        <f t="shared" si="20"/>
        <v>0</v>
      </c>
    </row>
    <row r="119" spans="1:12">
      <c r="A119" s="128" t="str">
        <f>'Obra Civil'!A125</f>
        <v>13.2.5</v>
      </c>
      <c r="B119" s="271" t="str">
        <f>'Obra Civil'!B125</f>
        <v>Eletroduto, Ø41mm (DN 1.1/4"), inclusive curvas</v>
      </c>
      <c r="C119" s="272"/>
      <c r="D119" s="273"/>
      <c r="E119" s="129" t="str">
        <f>'Obra Civil'!C125</f>
        <v>m</v>
      </c>
      <c r="F119" s="130">
        <f>'Obra Civil'!G125</f>
        <v>9.36</v>
      </c>
      <c r="G119" s="131">
        <f>'Obra Civil'!D125</f>
        <v>5</v>
      </c>
      <c r="H119" s="132">
        <v>0</v>
      </c>
      <c r="I119" s="132">
        <v>0</v>
      </c>
      <c r="J119" s="132">
        <f t="shared" si="18"/>
        <v>46.8</v>
      </c>
      <c r="K119" s="132">
        <f t="shared" si="19"/>
        <v>0</v>
      </c>
      <c r="L119" s="133">
        <f t="shared" si="20"/>
        <v>0</v>
      </c>
    </row>
    <row r="120" spans="1:12">
      <c r="A120" s="128" t="str">
        <f>'Obra Civil'!A126</f>
        <v>13.2.6</v>
      </c>
      <c r="B120" s="271" t="str">
        <f>'Obra Civil'!B126</f>
        <v>Eletroduto Ø47mm (DN 1.1/2"), inclusive curvas</v>
      </c>
      <c r="C120" s="272"/>
      <c r="D120" s="273"/>
      <c r="E120" s="129" t="str">
        <f>'Obra Civil'!C126</f>
        <v>m</v>
      </c>
      <c r="F120" s="130">
        <f>'Obra Civil'!G126</f>
        <v>12.32</v>
      </c>
      <c r="G120" s="131">
        <f>'Obra Civil'!D126</f>
        <v>14</v>
      </c>
      <c r="H120" s="132">
        <v>0</v>
      </c>
      <c r="I120" s="132">
        <v>0</v>
      </c>
      <c r="J120" s="132">
        <f t="shared" si="18"/>
        <v>172.48000000000002</v>
      </c>
      <c r="K120" s="132">
        <f t="shared" si="19"/>
        <v>0</v>
      </c>
      <c r="L120" s="133">
        <f t="shared" si="20"/>
        <v>0</v>
      </c>
    </row>
    <row r="121" spans="1:12">
      <c r="A121" s="128" t="str">
        <f>'Obra Civil'!A127</f>
        <v>13.2.7</v>
      </c>
      <c r="B121" s="271" t="str">
        <f>'Obra Civil'!B127</f>
        <v>Eletroduto  Ø59 mm (DN 2"), inclusive curvas</v>
      </c>
      <c r="C121" s="272"/>
      <c r="D121" s="273"/>
      <c r="E121" s="129" t="str">
        <f>'Obra Civil'!C127</f>
        <v>m</v>
      </c>
      <c r="F121" s="130">
        <f>'Obra Civil'!G127</f>
        <v>18.23</v>
      </c>
      <c r="G121" s="131">
        <f>'Obra Civil'!D127</f>
        <v>6</v>
      </c>
      <c r="H121" s="132">
        <v>0</v>
      </c>
      <c r="I121" s="132">
        <v>0</v>
      </c>
      <c r="J121" s="132">
        <f t="shared" si="18"/>
        <v>109.38</v>
      </c>
      <c r="K121" s="132">
        <f t="shared" si="19"/>
        <v>0</v>
      </c>
      <c r="L121" s="133">
        <f t="shared" si="20"/>
        <v>0</v>
      </c>
    </row>
    <row r="122" spans="1:12">
      <c r="A122" s="128" t="str">
        <f>'Obra Civil'!A128</f>
        <v>13.2.8</v>
      </c>
      <c r="B122" s="271" t="str">
        <f>'Obra Civil'!B128</f>
        <v>Eletroduto  Ø75 mm (DN 2.1/2"), inclusive curvas</v>
      </c>
      <c r="C122" s="272"/>
      <c r="D122" s="273"/>
      <c r="E122" s="129" t="str">
        <f>'Obra Civil'!C128</f>
        <v>m</v>
      </c>
      <c r="F122" s="130">
        <f>'Obra Civil'!G128</f>
        <v>21.45</v>
      </c>
      <c r="G122" s="131">
        <f>'Obra Civil'!D128</f>
        <v>10</v>
      </c>
      <c r="H122" s="132">
        <v>0</v>
      </c>
      <c r="I122" s="132">
        <v>0</v>
      </c>
      <c r="J122" s="132">
        <f t="shared" si="18"/>
        <v>214.5</v>
      </c>
      <c r="K122" s="132">
        <f t="shared" si="19"/>
        <v>0</v>
      </c>
      <c r="L122" s="133">
        <f t="shared" si="20"/>
        <v>0</v>
      </c>
    </row>
    <row r="123" spans="1:12">
      <c r="A123" s="128" t="str">
        <f>'Obra Civil'!A129</f>
        <v>13.2.9</v>
      </c>
      <c r="B123" s="271" t="str">
        <f>'Obra Civil'!B129</f>
        <v>Caixa de passagem 40x40cm em alvenaria com tampa de ferro fundido tipo leve</v>
      </c>
      <c r="C123" s="272"/>
      <c r="D123" s="273"/>
      <c r="E123" s="129" t="str">
        <f>'Obra Civil'!C129</f>
        <v>un</v>
      </c>
      <c r="F123" s="130">
        <f>'Obra Civil'!G129</f>
        <v>67.900000000000006</v>
      </c>
      <c r="G123" s="131">
        <f>'Obra Civil'!D129</f>
        <v>2</v>
      </c>
      <c r="H123" s="132">
        <v>0</v>
      </c>
      <c r="I123" s="132">
        <v>0</v>
      </c>
      <c r="J123" s="132">
        <f t="shared" si="18"/>
        <v>135.80000000000001</v>
      </c>
      <c r="K123" s="132">
        <f t="shared" si="19"/>
        <v>0</v>
      </c>
      <c r="L123" s="133">
        <f t="shared" si="20"/>
        <v>0</v>
      </c>
    </row>
    <row r="124" spans="1:12">
      <c r="A124" s="125" t="str">
        <f>'Obra Civil'!A130</f>
        <v>13.3</v>
      </c>
      <c r="B124" s="291" t="str">
        <f>'Obra Civil'!B130</f>
        <v>CABOS E FIOS (CONDUTORES)</v>
      </c>
      <c r="C124" s="292"/>
      <c r="D124" s="293"/>
      <c r="E124" s="129"/>
      <c r="F124" s="130"/>
      <c r="G124" s="131"/>
      <c r="H124" s="132"/>
      <c r="I124" s="132"/>
      <c r="J124" s="132"/>
      <c r="K124" s="132"/>
      <c r="L124" s="133"/>
    </row>
    <row r="125" spans="1:12" ht="35.25" customHeight="1">
      <c r="A125" s="139"/>
      <c r="B125" s="306" t="str">
        <f>'Obra Civil'!B131</f>
        <v>Condutor de cobre unipolar, isolação em PVC/70ºC, camada de proteção em PVC, não propagador de chamas, classe de tensão 750V, encordoamento classe 5, flexível, com as seguintes seções nominais:</v>
      </c>
      <c r="C125" s="307"/>
      <c r="D125" s="308"/>
      <c r="E125" s="129"/>
      <c r="F125" s="140">
        <f>'Obra Civil'!G131</f>
        <v>100</v>
      </c>
      <c r="G125" s="141">
        <f>'Obra Civil'!D131</f>
        <v>0</v>
      </c>
      <c r="H125" s="132">
        <v>0</v>
      </c>
      <c r="I125" s="132">
        <v>0</v>
      </c>
      <c r="J125" s="132">
        <f t="shared" ref="J125:J135" si="21">F125*G125</f>
        <v>0</v>
      </c>
      <c r="K125" s="132">
        <f t="shared" ref="K125:K135" si="22">H125*F125</f>
        <v>0</v>
      </c>
      <c r="L125" s="133">
        <f t="shared" ref="L125:L188" si="23">I125*F125</f>
        <v>0</v>
      </c>
    </row>
    <row r="126" spans="1:12">
      <c r="A126" s="128" t="str">
        <f>'Obra Civil'!A132</f>
        <v>13.3.1</v>
      </c>
      <c r="B126" s="271" t="str">
        <f>'Obra Civil'!B132</f>
        <v>#1,5 mm²</v>
      </c>
      <c r="C126" s="272"/>
      <c r="D126" s="273"/>
      <c r="E126" s="129" t="str">
        <f>'Obra Civil'!C132</f>
        <v>m</v>
      </c>
      <c r="F126" s="130">
        <f>'Obra Civil'!G132</f>
        <v>1.52</v>
      </c>
      <c r="G126" s="131">
        <f>'Obra Civil'!D132</f>
        <v>80</v>
      </c>
      <c r="H126" s="132">
        <v>0</v>
      </c>
      <c r="I126" s="132">
        <v>0</v>
      </c>
      <c r="J126" s="132">
        <f t="shared" si="21"/>
        <v>121.6</v>
      </c>
      <c r="K126" s="132">
        <f t="shared" si="22"/>
        <v>0</v>
      </c>
      <c r="L126" s="133">
        <f t="shared" si="23"/>
        <v>0</v>
      </c>
    </row>
    <row r="127" spans="1:12">
      <c r="A127" s="128" t="str">
        <f>'Obra Civil'!A133</f>
        <v>13.3.2</v>
      </c>
      <c r="B127" s="271" t="str">
        <f>'Obra Civil'!B133</f>
        <v>#2,5 mm²</v>
      </c>
      <c r="C127" s="272"/>
      <c r="D127" s="273"/>
      <c r="E127" s="129" t="str">
        <f>'Obra Civil'!C133</f>
        <v>m</v>
      </c>
      <c r="F127" s="130">
        <f>'Obra Civil'!G133</f>
        <v>2.02</v>
      </c>
      <c r="G127" s="131">
        <f>'Obra Civil'!D133</f>
        <v>2350</v>
      </c>
      <c r="H127" s="132">
        <v>0</v>
      </c>
      <c r="I127" s="132">
        <v>0</v>
      </c>
      <c r="J127" s="132">
        <f t="shared" si="21"/>
        <v>4747</v>
      </c>
      <c r="K127" s="132">
        <f t="shared" si="22"/>
        <v>0</v>
      </c>
      <c r="L127" s="133">
        <f t="shared" si="23"/>
        <v>0</v>
      </c>
    </row>
    <row r="128" spans="1:12">
      <c r="A128" s="128" t="str">
        <f>'Obra Civil'!A134</f>
        <v>13.3.3</v>
      </c>
      <c r="B128" s="271" t="str">
        <f>'Obra Civil'!B134</f>
        <v>#4 mm²</v>
      </c>
      <c r="C128" s="272"/>
      <c r="D128" s="273"/>
      <c r="E128" s="129" t="str">
        <f>'Obra Civil'!C134</f>
        <v>m</v>
      </c>
      <c r="F128" s="130">
        <f>'Obra Civil'!G134</f>
        <v>3.04</v>
      </c>
      <c r="G128" s="131">
        <f>'Obra Civil'!D134</f>
        <v>770</v>
      </c>
      <c r="H128" s="132">
        <v>0</v>
      </c>
      <c r="I128" s="132">
        <v>0</v>
      </c>
      <c r="J128" s="132">
        <f t="shared" si="21"/>
        <v>2340.8000000000002</v>
      </c>
      <c r="K128" s="132">
        <f t="shared" si="22"/>
        <v>0</v>
      </c>
      <c r="L128" s="133">
        <f t="shared" si="23"/>
        <v>0</v>
      </c>
    </row>
    <row r="129" spans="1:12">
      <c r="A129" s="128" t="str">
        <f>'Obra Civil'!A135</f>
        <v>13.3.4</v>
      </c>
      <c r="B129" s="271" t="str">
        <f>'Obra Civil'!B135</f>
        <v>#6 mm²</v>
      </c>
      <c r="C129" s="272"/>
      <c r="D129" s="273"/>
      <c r="E129" s="129" t="str">
        <f>'Obra Civil'!C135</f>
        <v>m</v>
      </c>
      <c r="F129" s="130">
        <f>'Obra Civil'!G135</f>
        <v>4.1100000000000003</v>
      </c>
      <c r="G129" s="131">
        <f>'Obra Civil'!D135</f>
        <v>10</v>
      </c>
      <c r="H129" s="132">
        <v>0</v>
      </c>
      <c r="I129" s="132">
        <v>0</v>
      </c>
      <c r="J129" s="132">
        <f t="shared" si="21"/>
        <v>41.1</v>
      </c>
      <c r="K129" s="132">
        <f t="shared" si="22"/>
        <v>0</v>
      </c>
      <c r="L129" s="133">
        <f t="shared" si="23"/>
        <v>0</v>
      </c>
    </row>
    <row r="130" spans="1:12">
      <c r="A130" s="128" t="str">
        <f>'Obra Civil'!A136</f>
        <v>13.3.5</v>
      </c>
      <c r="B130" s="271" t="str">
        <f>'Obra Civil'!B136</f>
        <v>#10 mm²</v>
      </c>
      <c r="C130" s="272"/>
      <c r="D130" s="273"/>
      <c r="E130" s="129" t="str">
        <f>'Obra Civil'!C136</f>
        <v>m</v>
      </c>
      <c r="F130" s="130">
        <f>'Obra Civil'!G136</f>
        <v>7.38</v>
      </c>
      <c r="G130" s="131">
        <f>'Obra Civil'!D136</f>
        <v>152</v>
      </c>
      <c r="H130" s="132">
        <v>0</v>
      </c>
      <c r="I130" s="132">
        <v>0</v>
      </c>
      <c r="J130" s="132">
        <f t="shared" si="21"/>
        <v>1121.76</v>
      </c>
      <c r="K130" s="132">
        <f t="shared" si="22"/>
        <v>0</v>
      </c>
      <c r="L130" s="133">
        <f t="shared" si="23"/>
        <v>0</v>
      </c>
    </row>
    <row r="131" spans="1:12">
      <c r="A131" s="128" t="str">
        <f>'Obra Civil'!A137</f>
        <v>13.3.6</v>
      </c>
      <c r="B131" s="271" t="str">
        <f>'Obra Civil'!B137</f>
        <v>#16 mm²</v>
      </c>
      <c r="C131" s="272"/>
      <c r="D131" s="273"/>
      <c r="E131" s="129" t="str">
        <f>'Obra Civil'!C137</f>
        <v>m</v>
      </c>
      <c r="F131" s="130">
        <f>'Obra Civil'!G137</f>
        <v>7.45</v>
      </c>
      <c r="G131" s="131">
        <f>'Obra Civil'!D137</f>
        <v>21</v>
      </c>
      <c r="H131" s="132">
        <v>0</v>
      </c>
      <c r="I131" s="132">
        <v>0</v>
      </c>
      <c r="J131" s="132">
        <f t="shared" si="21"/>
        <v>156.45000000000002</v>
      </c>
      <c r="K131" s="132">
        <f t="shared" si="22"/>
        <v>0</v>
      </c>
      <c r="L131" s="133">
        <f t="shared" si="23"/>
        <v>0</v>
      </c>
    </row>
    <row r="132" spans="1:12">
      <c r="A132" s="128" t="str">
        <f>'Obra Civil'!A138</f>
        <v>13.3.7</v>
      </c>
      <c r="B132" s="271" t="str">
        <f>'Obra Civil'!B138</f>
        <v>#25 mm²</v>
      </c>
      <c r="C132" s="272"/>
      <c r="D132" s="273"/>
      <c r="E132" s="129" t="str">
        <f>'Obra Civil'!C138</f>
        <v>m</v>
      </c>
      <c r="F132" s="130">
        <f>'Obra Civil'!G138</f>
        <v>10.92</v>
      </c>
      <c r="G132" s="131">
        <f>'Obra Civil'!D138</f>
        <v>21</v>
      </c>
      <c r="H132" s="132">
        <v>0</v>
      </c>
      <c r="I132" s="132">
        <v>0</v>
      </c>
      <c r="J132" s="132">
        <f t="shared" si="21"/>
        <v>229.32</v>
      </c>
      <c r="K132" s="132">
        <f t="shared" si="22"/>
        <v>0</v>
      </c>
      <c r="L132" s="133">
        <f t="shared" si="23"/>
        <v>0</v>
      </c>
    </row>
    <row r="133" spans="1:12">
      <c r="A133" s="128" t="str">
        <f>'Obra Civil'!A139</f>
        <v>13.3.8</v>
      </c>
      <c r="B133" s="271" t="str">
        <f>'Obra Civil'!B139</f>
        <v>#35 mm²</v>
      </c>
      <c r="C133" s="272"/>
      <c r="D133" s="273"/>
      <c r="E133" s="129" t="str">
        <f>'Obra Civil'!C139</f>
        <v>m</v>
      </c>
      <c r="F133" s="130">
        <f>'Obra Civil'!G139</f>
        <v>100</v>
      </c>
      <c r="G133" s="131">
        <f>'Obra Civil'!D139</f>
        <v>63</v>
      </c>
      <c r="H133" s="132">
        <v>0</v>
      </c>
      <c r="I133" s="132">
        <v>0</v>
      </c>
      <c r="J133" s="132">
        <f t="shared" si="21"/>
        <v>6300</v>
      </c>
      <c r="K133" s="132">
        <f t="shared" si="22"/>
        <v>0</v>
      </c>
      <c r="L133" s="133">
        <f t="shared" si="23"/>
        <v>0</v>
      </c>
    </row>
    <row r="134" spans="1:12">
      <c r="A134" s="128" t="str">
        <f>'Obra Civil'!A140</f>
        <v>13.3.9</v>
      </c>
      <c r="B134" s="271" t="str">
        <f>'Obra Civil'!B140</f>
        <v>#70 mm²</v>
      </c>
      <c r="C134" s="272"/>
      <c r="D134" s="273"/>
      <c r="E134" s="129" t="str">
        <f>'Obra Civil'!C140</f>
        <v>m</v>
      </c>
      <c r="F134" s="130">
        <f>'Obra Civil'!G140</f>
        <v>100</v>
      </c>
      <c r="G134" s="131">
        <f>'Obra Civil'!D140</f>
        <v>20</v>
      </c>
      <c r="H134" s="132">
        <v>0</v>
      </c>
      <c r="I134" s="132">
        <v>0</v>
      </c>
      <c r="J134" s="132">
        <f t="shared" si="21"/>
        <v>2000</v>
      </c>
      <c r="K134" s="132">
        <f t="shared" si="22"/>
        <v>0</v>
      </c>
      <c r="L134" s="133">
        <f t="shared" si="23"/>
        <v>0</v>
      </c>
    </row>
    <row r="135" spans="1:12">
      <c r="A135" s="128" t="str">
        <f>'Obra Civil'!A141</f>
        <v>13.3.10</v>
      </c>
      <c r="B135" s="271" t="str">
        <f>'Obra Civil'!B141</f>
        <v>#120 mm²</v>
      </c>
      <c r="C135" s="272"/>
      <c r="D135" s="273"/>
      <c r="E135" s="129" t="str">
        <f>'Obra Civil'!C141</f>
        <v>m</v>
      </c>
      <c r="F135" s="130">
        <f>'Obra Civil'!G141</f>
        <v>100</v>
      </c>
      <c r="G135" s="131">
        <f>'Obra Civil'!D141</f>
        <v>80</v>
      </c>
      <c r="H135" s="132">
        <v>0</v>
      </c>
      <c r="I135" s="132">
        <v>0</v>
      </c>
      <c r="J135" s="132">
        <f t="shared" si="21"/>
        <v>8000</v>
      </c>
      <c r="K135" s="132">
        <f t="shared" si="22"/>
        <v>0</v>
      </c>
      <c r="L135" s="133">
        <f t="shared" si="23"/>
        <v>0</v>
      </c>
    </row>
    <row r="136" spans="1:12">
      <c r="A136" s="125" t="str">
        <f>'Obra Civil'!A142</f>
        <v>13.4</v>
      </c>
      <c r="B136" s="291" t="str">
        <f>'Obra Civil'!B142</f>
        <v>ILUMINAÇÃO E TOMADAS</v>
      </c>
      <c r="C136" s="292"/>
      <c r="D136" s="293"/>
      <c r="E136" s="129"/>
      <c r="F136" s="130"/>
      <c r="G136" s="131"/>
      <c r="H136" s="132"/>
      <c r="I136" s="132"/>
      <c r="J136" s="132"/>
      <c r="K136" s="132"/>
      <c r="L136" s="133">
        <f t="shared" si="23"/>
        <v>0</v>
      </c>
    </row>
    <row r="137" spans="1:12">
      <c r="A137" s="128" t="str">
        <f>'Obra Civil'!A143</f>
        <v>13.4.1</v>
      </c>
      <c r="B137" s="271" t="str">
        <f>'Obra Civil'!B143</f>
        <v>Tomada universal, circular, 2P+T, 15A/250v, cor preta, completa</v>
      </c>
      <c r="C137" s="272"/>
      <c r="D137" s="273"/>
      <c r="E137" s="129" t="str">
        <f>'Obra Civil'!C143</f>
        <v>un</v>
      </c>
      <c r="F137" s="130">
        <f>'Obra Civil'!G143</f>
        <v>12.94</v>
      </c>
      <c r="G137" s="131">
        <f>'Obra Civil'!D143</f>
        <v>84</v>
      </c>
      <c r="H137" s="132">
        <v>0</v>
      </c>
      <c r="I137" s="132">
        <v>0</v>
      </c>
      <c r="J137" s="132">
        <f t="shared" ref="J137:J148" si="24">F137*G137</f>
        <v>1086.96</v>
      </c>
      <c r="K137" s="132">
        <f t="shared" ref="K137:K148" si="25">H137*F137</f>
        <v>0</v>
      </c>
      <c r="L137" s="133">
        <f t="shared" si="23"/>
        <v>0</v>
      </c>
    </row>
    <row r="138" spans="1:12">
      <c r="A138" s="128" t="str">
        <f>'Obra Civil'!A144</f>
        <v>13.4.2</v>
      </c>
      <c r="B138" s="271" t="str">
        <f>'Obra Civil'!B144</f>
        <v>Tomada universal, circular, 3P, 20A/250v, cor preta, completa</v>
      </c>
      <c r="C138" s="272"/>
      <c r="D138" s="273"/>
      <c r="E138" s="129" t="str">
        <f>'Obra Civil'!C144</f>
        <v>un</v>
      </c>
      <c r="F138" s="130">
        <f>'Obra Civil'!G144</f>
        <v>14.81</v>
      </c>
      <c r="G138" s="131">
        <f>'Obra Civil'!D144</f>
        <v>20</v>
      </c>
      <c r="H138" s="132">
        <v>0</v>
      </c>
      <c r="I138" s="132">
        <v>0</v>
      </c>
      <c r="J138" s="132">
        <f t="shared" si="24"/>
        <v>296.2</v>
      </c>
      <c r="K138" s="132">
        <f t="shared" si="25"/>
        <v>0</v>
      </c>
      <c r="L138" s="133">
        <f t="shared" si="23"/>
        <v>0</v>
      </c>
    </row>
    <row r="139" spans="1:12">
      <c r="A139" s="128" t="str">
        <f>'Obra Civil'!A145</f>
        <v>13.4.3</v>
      </c>
      <c r="B139" s="271" t="str">
        <f>'Obra Civil'!B145</f>
        <v>Interruptor simples 10 A, completa</v>
      </c>
      <c r="C139" s="272"/>
      <c r="D139" s="273"/>
      <c r="E139" s="129" t="str">
        <f>'Obra Civil'!C145</f>
        <v>un</v>
      </c>
      <c r="F139" s="130">
        <f>'Obra Civil'!G145</f>
        <v>7.34</v>
      </c>
      <c r="G139" s="131">
        <f>'Obra Civil'!D145</f>
        <v>38</v>
      </c>
      <c r="H139" s="132">
        <v>0</v>
      </c>
      <c r="I139" s="132">
        <v>0</v>
      </c>
      <c r="J139" s="132">
        <f t="shared" si="24"/>
        <v>278.92</v>
      </c>
      <c r="K139" s="132">
        <f t="shared" si="25"/>
        <v>0</v>
      </c>
      <c r="L139" s="133">
        <f t="shared" si="23"/>
        <v>0</v>
      </c>
    </row>
    <row r="140" spans="1:12">
      <c r="A140" s="128" t="str">
        <f>'Obra Civil'!A146</f>
        <v>13.4.4</v>
      </c>
      <c r="B140" s="271" t="str">
        <f>'Obra Civil'!B146</f>
        <v>Interruptor duas seções 10A por seção, completa</v>
      </c>
      <c r="C140" s="272"/>
      <c r="D140" s="273"/>
      <c r="E140" s="129" t="str">
        <f>'Obra Civil'!C146</f>
        <v>un</v>
      </c>
      <c r="F140" s="130">
        <f>'Obra Civil'!G146</f>
        <v>9.89</v>
      </c>
      <c r="G140" s="131">
        <f>'Obra Civil'!D146</f>
        <v>1</v>
      </c>
      <c r="H140" s="132">
        <v>0</v>
      </c>
      <c r="I140" s="132">
        <v>0</v>
      </c>
      <c r="J140" s="132">
        <f t="shared" si="24"/>
        <v>9.89</v>
      </c>
      <c r="K140" s="132">
        <f t="shared" si="25"/>
        <v>0</v>
      </c>
      <c r="L140" s="133">
        <f t="shared" si="23"/>
        <v>0</v>
      </c>
    </row>
    <row r="141" spans="1:12">
      <c r="A141" s="128" t="str">
        <f>'Obra Civil'!A147</f>
        <v>13.4.5</v>
      </c>
      <c r="B141" s="271" t="str">
        <f>'Obra Civil'!B147</f>
        <v>Interruptor com dimmer, completa</v>
      </c>
      <c r="C141" s="272"/>
      <c r="D141" s="273"/>
      <c r="E141" s="129" t="str">
        <f>'Obra Civil'!C147</f>
        <v>un</v>
      </c>
      <c r="F141" s="130">
        <f>'Obra Civil'!G147</f>
        <v>12.78</v>
      </c>
      <c r="G141" s="131">
        <f>'Obra Civil'!D147</f>
        <v>1</v>
      </c>
      <c r="H141" s="132">
        <v>0</v>
      </c>
      <c r="I141" s="132">
        <v>0</v>
      </c>
      <c r="J141" s="132">
        <f t="shared" si="24"/>
        <v>12.78</v>
      </c>
      <c r="K141" s="132">
        <f t="shared" si="25"/>
        <v>0</v>
      </c>
      <c r="L141" s="133">
        <f t="shared" si="23"/>
        <v>0</v>
      </c>
    </row>
    <row r="142" spans="1:12">
      <c r="A142" s="128" t="str">
        <f>'Obra Civil'!A148</f>
        <v>13.4.6</v>
      </c>
      <c r="B142" s="271" t="str">
        <f>'Obra Civil'!B148</f>
        <v>Luminárias 2x40 W completa</v>
      </c>
      <c r="C142" s="272"/>
      <c r="D142" s="273"/>
      <c r="E142" s="129" t="str">
        <f>'Obra Civil'!C148</f>
        <v>un</v>
      </c>
      <c r="F142" s="130">
        <f>'Obra Civil'!G148</f>
        <v>77.13</v>
      </c>
      <c r="G142" s="131">
        <f>'Obra Civil'!D148</f>
        <v>52</v>
      </c>
      <c r="H142" s="132">
        <v>0</v>
      </c>
      <c r="I142" s="132">
        <v>0</v>
      </c>
      <c r="J142" s="132">
        <f t="shared" si="24"/>
        <v>4010.7599999999998</v>
      </c>
      <c r="K142" s="132">
        <f t="shared" si="25"/>
        <v>0</v>
      </c>
      <c r="L142" s="133">
        <f t="shared" si="23"/>
        <v>0</v>
      </c>
    </row>
    <row r="143" spans="1:12">
      <c r="A143" s="128" t="str">
        <f>'Obra Civil'!A149</f>
        <v>13.4.7</v>
      </c>
      <c r="B143" s="271" t="str">
        <f>'Obra Civil'!B149</f>
        <v>Luminárias 2x20 W completa</v>
      </c>
      <c r="C143" s="272"/>
      <c r="D143" s="273"/>
      <c r="E143" s="129" t="str">
        <f>'Obra Civil'!C149</f>
        <v>un</v>
      </c>
      <c r="F143" s="130">
        <f>'Obra Civil'!G149</f>
        <v>59.65</v>
      </c>
      <c r="G143" s="131">
        <f>'Obra Civil'!D149</f>
        <v>8</v>
      </c>
      <c r="H143" s="132">
        <v>0</v>
      </c>
      <c r="I143" s="132">
        <v>0</v>
      </c>
      <c r="J143" s="132">
        <f t="shared" si="24"/>
        <v>477.2</v>
      </c>
      <c r="K143" s="132">
        <f t="shared" si="25"/>
        <v>0</v>
      </c>
      <c r="L143" s="133">
        <f t="shared" si="23"/>
        <v>0</v>
      </c>
    </row>
    <row r="144" spans="1:12">
      <c r="A144" s="128" t="str">
        <f>'Obra Civil'!A150</f>
        <v>13.4.8</v>
      </c>
      <c r="B144" s="271" t="str">
        <f>'Obra Civil'!B150</f>
        <v>Luminárias incandescentes 100W</v>
      </c>
      <c r="C144" s="272"/>
      <c r="D144" s="273"/>
      <c r="E144" s="129" t="str">
        <f>'Obra Civil'!C150</f>
        <v>un</v>
      </c>
      <c r="F144" s="130">
        <f>'Obra Civil'!G150</f>
        <v>23.3</v>
      </c>
      <c r="G144" s="131">
        <f>'Obra Civil'!D150</f>
        <v>6</v>
      </c>
      <c r="H144" s="132">
        <v>0</v>
      </c>
      <c r="I144" s="132">
        <v>0</v>
      </c>
      <c r="J144" s="132">
        <f t="shared" si="24"/>
        <v>139.80000000000001</v>
      </c>
      <c r="K144" s="132">
        <f t="shared" si="25"/>
        <v>0</v>
      </c>
      <c r="L144" s="133">
        <f t="shared" si="23"/>
        <v>0</v>
      </c>
    </row>
    <row r="145" spans="1:12">
      <c r="A145" s="128" t="str">
        <f>'Obra Civil'!A151</f>
        <v>13.4.9</v>
      </c>
      <c r="B145" s="271" t="str">
        <f>'Obra Civil'!B151</f>
        <v>Arandelas 100W</v>
      </c>
      <c r="C145" s="272"/>
      <c r="D145" s="273"/>
      <c r="E145" s="129" t="str">
        <f>'Obra Civil'!C151</f>
        <v>un</v>
      </c>
      <c r="F145" s="130">
        <f>'Obra Civil'!G151</f>
        <v>28.54</v>
      </c>
      <c r="G145" s="131">
        <f>'Obra Civil'!D151</f>
        <v>12</v>
      </c>
      <c r="H145" s="132">
        <v>0</v>
      </c>
      <c r="I145" s="132">
        <v>0</v>
      </c>
      <c r="J145" s="132">
        <f t="shared" si="24"/>
        <v>342.48</v>
      </c>
      <c r="K145" s="132">
        <f t="shared" si="25"/>
        <v>0</v>
      </c>
      <c r="L145" s="133">
        <f t="shared" si="23"/>
        <v>0</v>
      </c>
    </row>
    <row r="146" spans="1:12">
      <c r="A146" s="128" t="str">
        <f>'Obra Civil'!A152</f>
        <v>13.4.10</v>
      </c>
      <c r="B146" s="271" t="str">
        <f>'Obra Civil'!B152</f>
        <v>Caixas de passagem 4x4"para tomada/interruptor</v>
      </c>
      <c r="C146" s="272"/>
      <c r="D146" s="273"/>
      <c r="E146" s="129" t="str">
        <f>'Obra Civil'!C152</f>
        <v>un</v>
      </c>
      <c r="F146" s="130">
        <f>'Obra Civil'!G152</f>
        <v>1.79</v>
      </c>
      <c r="G146" s="131">
        <f>'Obra Civil'!D152</f>
        <v>32</v>
      </c>
      <c r="H146" s="132">
        <v>0</v>
      </c>
      <c r="I146" s="132">
        <v>0</v>
      </c>
      <c r="J146" s="132">
        <f t="shared" si="24"/>
        <v>57.28</v>
      </c>
      <c r="K146" s="132">
        <f t="shared" si="25"/>
        <v>0</v>
      </c>
      <c r="L146" s="133">
        <f t="shared" si="23"/>
        <v>0</v>
      </c>
    </row>
    <row r="147" spans="1:12">
      <c r="A147" s="128" t="str">
        <f>'Obra Civil'!A153</f>
        <v>13.4.11</v>
      </c>
      <c r="B147" s="271" t="str">
        <f>'Obra Civil'!B153</f>
        <v>Caixa de passagem 4x2" para interruptor e tomada</v>
      </c>
      <c r="C147" s="272"/>
      <c r="D147" s="273"/>
      <c r="E147" s="129" t="str">
        <f>'Obra Civil'!C153</f>
        <v>un</v>
      </c>
      <c r="F147" s="130">
        <f>'Obra Civil'!G153</f>
        <v>1.1200000000000001</v>
      </c>
      <c r="G147" s="131">
        <f>'Obra Civil'!D153</f>
        <v>79</v>
      </c>
      <c r="H147" s="132">
        <v>0</v>
      </c>
      <c r="I147" s="132">
        <v>0</v>
      </c>
      <c r="J147" s="132">
        <f t="shared" si="24"/>
        <v>88.48</v>
      </c>
      <c r="K147" s="132">
        <f t="shared" si="25"/>
        <v>0</v>
      </c>
      <c r="L147" s="133">
        <f t="shared" si="23"/>
        <v>0</v>
      </c>
    </row>
    <row r="148" spans="1:12" ht="12" customHeight="1">
      <c r="A148" s="128" t="str">
        <f>'Obra Civil'!A154</f>
        <v>13.4.12</v>
      </c>
      <c r="B148" s="271" t="str">
        <f>'Obra Civil'!B154</f>
        <v>Caixa de passagem de ferro esmaltada octogonal 4x4"</v>
      </c>
      <c r="C148" s="272"/>
      <c r="D148" s="273"/>
      <c r="E148" s="129" t="str">
        <f>'Obra Civil'!C154</f>
        <v>un</v>
      </c>
      <c r="F148" s="130">
        <f>'Obra Civil'!G154</f>
        <v>2.04</v>
      </c>
      <c r="G148" s="131">
        <f>'Obra Civil'!D154</f>
        <v>70</v>
      </c>
      <c r="H148" s="132">
        <v>70</v>
      </c>
      <c r="I148" s="132">
        <v>70</v>
      </c>
      <c r="J148" s="132">
        <f t="shared" si="24"/>
        <v>142.80000000000001</v>
      </c>
      <c r="K148" s="132">
        <f t="shared" si="25"/>
        <v>142.80000000000001</v>
      </c>
      <c r="L148" s="133">
        <f t="shared" si="23"/>
        <v>142.80000000000001</v>
      </c>
    </row>
    <row r="149" spans="1:12">
      <c r="A149" s="125" t="str">
        <f>'Obra Civil'!A155</f>
        <v>13.5</v>
      </c>
      <c r="B149" s="291" t="str">
        <f>'Obra Civil'!B155</f>
        <v>INSTALAÇÕES DE REDE ESTRUTURADA</v>
      </c>
      <c r="C149" s="292"/>
      <c r="D149" s="293"/>
      <c r="E149" s="129"/>
      <c r="F149" s="130"/>
      <c r="G149" s="131"/>
      <c r="H149" s="132"/>
      <c r="I149" s="132"/>
      <c r="J149" s="132"/>
      <c r="K149" s="132"/>
      <c r="L149" s="133">
        <f t="shared" si="23"/>
        <v>0</v>
      </c>
    </row>
    <row r="150" spans="1:12">
      <c r="A150" s="128" t="str">
        <f>'Obra Civil'!A156</f>
        <v>13.5.1</v>
      </c>
      <c r="B150" s="271" t="str">
        <f>'Obra Civil'!B156</f>
        <v>EQUIPAMENTOS PASSIVOS</v>
      </c>
      <c r="C150" s="272"/>
      <c r="D150" s="273"/>
      <c r="E150" s="129"/>
      <c r="F150" s="130"/>
      <c r="G150" s="131"/>
      <c r="H150" s="132"/>
      <c r="I150" s="132"/>
      <c r="J150" s="132"/>
      <c r="K150" s="132"/>
      <c r="L150" s="133">
        <f t="shared" si="23"/>
        <v>0</v>
      </c>
    </row>
    <row r="151" spans="1:12">
      <c r="A151" s="128" t="str">
        <f>'Obra Civil'!A157</f>
        <v>13.5.1.1</v>
      </c>
      <c r="B151" s="271" t="str">
        <f>'Obra Civil'!B157</f>
        <v>Patch Panel 19"  - 24 portas, Categoria 6</v>
      </c>
      <c r="C151" s="272"/>
      <c r="D151" s="273"/>
      <c r="E151" s="129" t="str">
        <f>'Obra Civil'!C157</f>
        <v xml:space="preserve">un </v>
      </c>
      <c r="F151" s="130">
        <f>'Obra Civil'!G157</f>
        <v>532.77</v>
      </c>
      <c r="G151" s="131">
        <f>'Obra Civil'!D157</f>
        <v>2</v>
      </c>
      <c r="H151" s="132">
        <v>0</v>
      </c>
      <c r="I151" s="132">
        <v>0</v>
      </c>
      <c r="J151" s="132">
        <f t="shared" ref="J151:J158" si="26">F151*G151</f>
        <v>1065.54</v>
      </c>
      <c r="K151" s="132">
        <f t="shared" ref="K151:K158" si="27">H151*F151</f>
        <v>0</v>
      </c>
      <c r="L151" s="133">
        <f t="shared" si="23"/>
        <v>0</v>
      </c>
    </row>
    <row r="152" spans="1:12">
      <c r="A152" s="128" t="str">
        <f>'Obra Civil'!A158</f>
        <v>13.5.1.2</v>
      </c>
      <c r="B152" s="271" t="str">
        <f>'Obra Civil'!B158</f>
        <v>Switch de 24 portas</v>
      </c>
      <c r="C152" s="272"/>
      <c r="D152" s="273"/>
      <c r="E152" s="129" t="str">
        <f>'Obra Civil'!C158</f>
        <v xml:space="preserve">un </v>
      </c>
      <c r="F152" s="130">
        <f>'Obra Civil'!G158</f>
        <v>735.12</v>
      </c>
      <c r="G152" s="131">
        <f>'Obra Civil'!D158</f>
        <v>2</v>
      </c>
      <c r="H152" s="132">
        <v>0</v>
      </c>
      <c r="I152" s="132">
        <v>0</v>
      </c>
      <c r="J152" s="132">
        <f t="shared" si="26"/>
        <v>1470.24</v>
      </c>
      <c r="K152" s="132">
        <f t="shared" si="27"/>
        <v>0</v>
      </c>
      <c r="L152" s="133">
        <f t="shared" si="23"/>
        <v>0</v>
      </c>
    </row>
    <row r="153" spans="1:12">
      <c r="A153" s="128" t="str">
        <f>'Obra Civil'!A159</f>
        <v>13.5.1.3</v>
      </c>
      <c r="B153" s="271" t="str">
        <f>'Obra Civil'!B159</f>
        <v>Bloco 110 para rack 19” 100 pares</v>
      </c>
      <c r="C153" s="272"/>
      <c r="D153" s="273"/>
      <c r="E153" s="129" t="str">
        <f>'Obra Civil'!C159</f>
        <v xml:space="preserve">un </v>
      </c>
      <c r="F153" s="130">
        <f>'Obra Civil'!G159</f>
        <v>316.5</v>
      </c>
      <c r="G153" s="131">
        <f>'Obra Civil'!D159</f>
        <v>1</v>
      </c>
      <c r="H153" s="132">
        <v>0</v>
      </c>
      <c r="I153" s="132">
        <v>0</v>
      </c>
      <c r="J153" s="132">
        <f t="shared" si="26"/>
        <v>316.5</v>
      </c>
      <c r="K153" s="132">
        <f t="shared" si="27"/>
        <v>0</v>
      </c>
      <c r="L153" s="133">
        <f t="shared" si="23"/>
        <v>0</v>
      </c>
    </row>
    <row r="154" spans="1:12">
      <c r="A154" s="128" t="str">
        <f>'Obra Civil'!A160</f>
        <v>13.5.1.4</v>
      </c>
      <c r="B154" s="271" t="str">
        <f>'Obra Civil'!B160</f>
        <v xml:space="preserve">Guia de Cabos Frontal, fechado </v>
      </c>
      <c r="C154" s="272"/>
      <c r="D154" s="273"/>
      <c r="E154" s="129" t="str">
        <f>'Obra Civil'!C160</f>
        <v xml:space="preserve">un </v>
      </c>
      <c r="F154" s="130">
        <f>'Obra Civil'!G160</f>
        <v>23.5</v>
      </c>
      <c r="G154" s="131">
        <f>'Obra Civil'!D160</f>
        <v>4</v>
      </c>
      <c r="H154" s="132">
        <v>0</v>
      </c>
      <c r="I154" s="132">
        <v>0</v>
      </c>
      <c r="J154" s="132">
        <f t="shared" si="26"/>
        <v>94</v>
      </c>
      <c r="K154" s="132">
        <f t="shared" si="27"/>
        <v>0</v>
      </c>
      <c r="L154" s="133">
        <f t="shared" si="23"/>
        <v>0</v>
      </c>
    </row>
    <row r="155" spans="1:12">
      <c r="A155" s="128" t="str">
        <f>'Obra Civil'!A161</f>
        <v>13.5.1.5</v>
      </c>
      <c r="B155" s="271" t="str">
        <f>'Obra Civil'!B161</f>
        <v>Guia de Cabos Traseiro</v>
      </c>
      <c r="C155" s="272"/>
      <c r="D155" s="273"/>
      <c r="E155" s="129" t="str">
        <f>'Obra Civil'!C161</f>
        <v xml:space="preserve">un </v>
      </c>
      <c r="F155" s="130">
        <f>'Obra Civil'!G161</f>
        <v>19.600000000000001</v>
      </c>
      <c r="G155" s="131">
        <f>'Obra Civil'!D161</f>
        <v>4</v>
      </c>
      <c r="H155" s="132">
        <v>0</v>
      </c>
      <c r="I155" s="132">
        <v>0</v>
      </c>
      <c r="J155" s="132">
        <f t="shared" si="26"/>
        <v>78.400000000000006</v>
      </c>
      <c r="K155" s="132">
        <f t="shared" si="27"/>
        <v>0</v>
      </c>
      <c r="L155" s="133">
        <f t="shared" si="23"/>
        <v>0</v>
      </c>
    </row>
    <row r="156" spans="1:12">
      <c r="A156" s="128" t="str">
        <f>'Obra Civil'!A162</f>
        <v>13.5.1.6</v>
      </c>
      <c r="B156" s="271" t="str">
        <f>'Obra Civil'!B162</f>
        <v>Trava Path Panel</v>
      </c>
      <c r="C156" s="272"/>
      <c r="D156" s="273"/>
      <c r="E156" s="129" t="str">
        <f>'Obra Civil'!C162</f>
        <v xml:space="preserve">un </v>
      </c>
      <c r="F156" s="130">
        <f>'Obra Civil'!G162</f>
        <v>12.3</v>
      </c>
      <c r="G156" s="131">
        <f>'Obra Civil'!D162</f>
        <v>4</v>
      </c>
      <c r="H156" s="132">
        <v>0</v>
      </c>
      <c r="I156" s="132">
        <v>0</v>
      </c>
      <c r="J156" s="132">
        <f t="shared" si="26"/>
        <v>49.2</v>
      </c>
      <c r="K156" s="132">
        <f t="shared" si="27"/>
        <v>0</v>
      </c>
      <c r="L156" s="133">
        <f t="shared" si="23"/>
        <v>0</v>
      </c>
    </row>
    <row r="157" spans="1:12">
      <c r="A157" s="128" t="str">
        <f>'Obra Civil'!A163</f>
        <v>13.5.1.7</v>
      </c>
      <c r="B157" s="271" t="str">
        <f>'Obra Civil'!B163</f>
        <v xml:space="preserve">Guia de Cabos Vertical, fechado </v>
      </c>
      <c r="C157" s="272"/>
      <c r="D157" s="273"/>
      <c r="E157" s="129" t="str">
        <f>'Obra Civil'!C163</f>
        <v xml:space="preserve">un </v>
      </c>
      <c r="F157" s="130">
        <f>'Obra Civil'!G163</f>
        <v>16.329999999999998</v>
      </c>
      <c r="G157" s="131">
        <f>'Obra Civil'!D163</f>
        <v>2</v>
      </c>
      <c r="H157" s="132">
        <v>0</v>
      </c>
      <c r="I157" s="132">
        <v>0</v>
      </c>
      <c r="J157" s="132">
        <f t="shared" si="26"/>
        <v>32.659999999999997</v>
      </c>
      <c r="K157" s="132">
        <f t="shared" si="27"/>
        <v>0</v>
      </c>
      <c r="L157" s="133">
        <f t="shared" si="23"/>
        <v>0</v>
      </c>
    </row>
    <row r="158" spans="1:12">
      <c r="A158" s="128" t="str">
        <f>'Obra Civil'!A164</f>
        <v>13.5.1.8</v>
      </c>
      <c r="B158" s="271" t="str">
        <f>'Obra Civil'!B164</f>
        <v xml:space="preserve">Guia de Cabos Superior, fechado </v>
      </c>
      <c r="C158" s="272"/>
      <c r="D158" s="273"/>
      <c r="E158" s="129" t="str">
        <f>'Obra Civil'!C164</f>
        <v xml:space="preserve">un </v>
      </c>
      <c r="F158" s="130">
        <f>'Obra Civil'!G164</f>
        <v>52.43</v>
      </c>
      <c r="G158" s="131">
        <f>'Obra Civil'!D164</f>
        <v>1</v>
      </c>
      <c r="H158" s="132">
        <v>0</v>
      </c>
      <c r="I158" s="132">
        <v>0</v>
      </c>
      <c r="J158" s="132">
        <f t="shared" si="26"/>
        <v>52.43</v>
      </c>
      <c r="K158" s="132">
        <f t="shared" si="27"/>
        <v>0</v>
      </c>
      <c r="L158" s="133">
        <f t="shared" si="23"/>
        <v>0</v>
      </c>
    </row>
    <row r="159" spans="1:12">
      <c r="A159" s="128" t="str">
        <f>'Obra Civil'!A165</f>
        <v>13.5.2</v>
      </c>
      <c r="B159" s="271" t="str">
        <f>'Obra Civil'!B165</f>
        <v>CABOS EM PAR TRANÇADOS</v>
      </c>
      <c r="C159" s="272"/>
      <c r="D159" s="273"/>
      <c r="E159" s="129"/>
      <c r="F159" s="130"/>
      <c r="G159" s="131"/>
      <c r="H159" s="132"/>
      <c r="I159" s="132"/>
      <c r="J159" s="132"/>
      <c r="K159" s="132"/>
      <c r="L159" s="133">
        <f t="shared" si="23"/>
        <v>0</v>
      </c>
    </row>
    <row r="160" spans="1:12">
      <c r="A160" s="128" t="str">
        <f>'Obra Civil'!A166</f>
        <v>13.5.2.1</v>
      </c>
      <c r="B160" s="271" t="str">
        <f>'Obra Civil'!B166</f>
        <v>Cabo par trançado não blindado (UTP)-4 pares 24 AWG,100 Ohms - Categoria 6</v>
      </c>
      <c r="C160" s="272"/>
      <c r="D160" s="273"/>
      <c r="E160" s="129" t="str">
        <f>'Obra Civil'!C166</f>
        <v>m</v>
      </c>
      <c r="F160" s="130">
        <f>'Obra Civil'!G166</f>
        <v>1.42</v>
      </c>
      <c r="G160" s="131">
        <f>'Obra Civil'!D166</f>
        <v>480</v>
      </c>
      <c r="H160" s="132">
        <v>0</v>
      </c>
      <c r="I160" s="132">
        <v>0</v>
      </c>
      <c r="J160" s="132">
        <f t="shared" ref="J160:J167" si="28">F160*G160</f>
        <v>681.59999999999991</v>
      </c>
      <c r="K160" s="132">
        <f t="shared" ref="K160:K167" si="29">H160*F160</f>
        <v>0</v>
      </c>
      <c r="L160" s="133">
        <f t="shared" si="23"/>
        <v>0</v>
      </c>
    </row>
    <row r="161" spans="1:12">
      <c r="A161" s="128" t="str">
        <f>'Obra Civil'!A167</f>
        <v>13.5.2.2</v>
      </c>
      <c r="B161" s="271" t="str">
        <f>'Obra Civil'!B167</f>
        <v>Cabo telefônico interno CI-50, 20 pares</v>
      </c>
      <c r="C161" s="272"/>
      <c r="D161" s="273"/>
      <c r="E161" s="129" t="str">
        <f>'Obra Civil'!C167</f>
        <v>m</v>
      </c>
      <c r="F161" s="130">
        <f>'Obra Civil'!G167</f>
        <v>4.96</v>
      </c>
      <c r="G161" s="131">
        <f>'Obra Civil'!D167</f>
        <v>6</v>
      </c>
      <c r="H161" s="132">
        <v>0</v>
      </c>
      <c r="I161" s="132">
        <v>0</v>
      </c>
      <c r="J161" s="132">
        <f t="shared" si="28"/>
        <v>29.759999999999998</v>
      </c>
      <c r="K161" s="132">
        <f t="shared" si="29"/>
        <v>0</v>
      </c>
      <c r="L161" s="133">
        <f t="shared" si="23"/>
        <v>0</v>
      </c>
    </row>
    <row r="162" spans="1:12">
      <c r="A162" s="128" t="str">
        <f>'Obra Civil'!A168</f>
        <v>13.5.2.3</v>
      </c>
      <c r="B162" s="271" t="str">
        <f>'Obra Civil'!B168</f>
        <v>Cabo coaxial</v>
      </c>
      <c r="C162" s="272"/>
      <c r="D162" s="273"/>
      <c r="E162" s="129" t="str">
        <f>'Obra Civil'!C168</f>
        <v>m</v>
      </c>
      <c r="F162" s="130">
        <f>'Obra Civil'!G168</f>
        <v>3.98</v>
      </c>
      <c r="G162" s="131">
        <f>'Obra Civil'!D168</f>
        <v>35</v>
      </c>
      <c r="H162" s="132">
        <v>0</v>
      </c>
      <c r="I162" s="132">
        <v>0</v>
      </c>
      <c r="J162" s="132">
        <f t="shared" si="28"/>
        <v>139.30000000000001</v>
      </c>
      <c r="K162" s="132">
        <f t="shared" si="29"/>
        <v>0</v>
      </c>
      <c r="L162" s="133">
        <f t="shared" si="23"/>
        <v>0</v>
      </c>
    </row>
    <row r="163" spans="1:12">
      <c r="A163" s="125" t="str">
        <f>'Obra Civil'!A169</f>
        <v>13.5.3</v>
      </c>
      <c r="B163" s="291" t="str">
        <f>'Obra Civil'!B169</f>
        <v>CABOS DE CONEXÃO</v>
      </c>
      <c r="C163" s="292"/>
      <c r="D163" s="293"/>
      <c r="E163" s="129"/>
      <c r="F163" s="130">
        <f>'Obra Civil'!G169</f>
        <v>0</v>
      </c>
      <c r="G163" s="131">
        <f>'Obra Civil'!D169</f>
        <v>0</v>
      </c>
      <c r="H163" s="132">
        <v>0</v>
      </c>
      <c r="I163" s="132">
        <v>0</v>
      </c>
      <c r="J163" s="132">
        <f t="shared" si="28"/>
        <v>0</v>
      </c>
      <c r="K163" s="132">
        <f t="shared" si="29"/>
        <v>0</v>
      </c>
      <c r="L163" s="133">
        <f t="shared" si="23"/>
        <v>0</v>
      </c>
    </row>
    <row r="164" spans="1:12">
      <c r="A164" s="128" t="str">
        <f>'Obra Civil'!A170</f>
        <v>13.5.3.1</v>
      </c>
      <c r="B164" s="271" t="str">
        <f>'Obra Civil'!B170</f>
        <v>Cabos de conexões – Patch Cord ultra flexível com RJ 45 nas 2 pontas - 1,50 metros</v>
      </c>
      <c r="C164" s="272"/>
      <c r="D164" s="273"/>
      <c r="E164" s="129" t="str">
        <f>'Obra Civil'!C170</f>
        <v xml:space="preserve">un </v>
      </c>
      <c r="F164" s="130">
        <f>'Obra Civil'!G170</f>
        <v>8.35</v>
      </c>
      <c r="G164" s="131">
        <f>'Obra Civil'!D170</f>
        <v>24</v>
      </c>
      <c r="H164" s="132">
        <v>0</v>
      </c>
      <c r="I164" s="132">
        <v>0</v>
      </c>
      <c r="J164" s="132">
        <f t="shared" si="28"/>
        <v>200.39999999999998</v>
      </c>
      <c r="K164" s="132">
        <f t="shared" si="29"/>
        <v>0</v>
      </c>
      <c r="L164" s="133">
        <f t="shared" si="23"/>
        <v>0</v>
      </c>
    </row>
    <row r="165" spans="1:12">
      <c r="A165" s="128" t="str">
        <f>'Obra Civil'!A171</f>
        <v>13.5.3.2</v>
      </c>
      <c r="B165" s="271" t="str">
        <f>'Obra Civil'!B171</f>
        <v>Cabos de conexões – Patch cord 110 / RJ-45 1 par -1,50m</v>
      </c>
      <c r="C165" s="272"/>
      <c r="D165" s="273"/>
      <c r="E165" s="129" t="str">
        <f>'Obra Civil'!C171</f>
        <v xml:space="preserve">un </v>
      </c>
      <c r="F165" s="130">
        <f>'Obra Civil'!G171</f>
        <v>7.17</v>
      </c>
      <c r="G165" s="131">
        <f>'Obra Civil'!D171</f>
        <v>15</v>
      </c>
      <c r="H165" s="132">
        <v>0</v>
      </c>
      <c r="I165" s="132">
        <v>0</v>
      </c>
      <c r="J165" s="132">
        <f t="shared" si="28"/>
        <v>107.55</v>
      </c>
      <c r="K165" s="132">
        <f t="shared" si="29"/>
        <v>0</v>
      </c>
      <c r="L165" s="133">
        <f t="shared" si="23"/>
        <v>0</v>
      </c>
    </row>
    <row r="166" spans="1:12">
      <c r="A166" s="128" t="str">
        <f>'Obra Civil'!A172</f>
        <v>13.5.3.3</v>
      </c>
      <c r="B166" s="271" t="str">
        <f>'Obra Civil'!B172</f>
        <v>Cabos de conexões – Patch Cord ultra flexível com RJ 45 em 1 ponta - 1,50 metros</v>
      </c>
      <c r="C166" s="272"/>
      <c r="D166" s="273"/>
      <c r="E166" s="129" t="str">
        <f>'Obra Civil'!C172</f>
        <v xml:space="preserve">un </v>
      </c>
      <c r="F166" s="130">
        <f>'Obra Civil'!G172</f>
        <v>7.62</v>
      </c>
      <c r="G166" s="131">
        <f>'Obra Civil'!D172</f>
        <v>24</v>
      </c>
      <c r="H166" s="132">
        <v>0</v>
      </c>
      <c r="I166" s="132">
        <v>0</v>
      </c>
      <c r="J166" s="132">
        <f t="shared" si="28"/>
        <v>182.88</v>
      </c>
      <c r="K166" s="132">
        <f t="shared" si="29"/>
        <v>0</v>
      </c>
      <c r="L166" s="133">
        <f t="shared" si="23"/>
        <v>0</v>
      </c>
    </row>
    <row r="167" spans="1:12">
      <c r="A167" s="128" t="str">
        <f>'Obra Civil'!A173</f>
        <v>13.5.3.4</v>
      </c>
      <c r="B167" s="271" t="str">
        <f>'Obra Civil'!B173</f>
        <v>Cabos de conexões – Patch Cord ultra flexível com RJ 45 nas 2 pontas - 3,0 metros</v>
      </c>
      <c r="C167" s="272"/>
      <c r="D167" s="273"/>
      <c r="E167" s="129" t="str">
        <f>'Obra Civil'!C173</f>
        <v xml:space="preserve">un </v>
      </c>
      <c r="F167" s="130">
        <f>'Obra Civil'!G173</f>
        <v>100</v>
      </c>
      <c r="G167" s="131">
        <f>'Obra Civil'!D173</f>
        <v>24</v>
      </c>
      <c r="H167" s="132">
        <v>0</v>
      </c>
      <c r="I167" s="132">
        <v>0</v>
      </c>
      <c r="J167" s="132">
        <f t="shared" si="28"/>
        <v>2400</v>
      </c>
      <c r="K167" s="132">
        <f t="shared" si="29"/>
        <v>0</v>
      </c>
      <c r="L167" s="133">
        <f t="shared" si="23"/>
        <v>0</v>
      </c>
    </row>
    <row r="168" spans="1:12">
      <c r="A168" s="125" t="str">
        <f>'Obra Civil'!A174</f>
        <v>13.5.4</v>
      </c>
      <c r="B168" s="291" t="str">
        <f>'Obra Civil'!B174</f>
        <v>TOMADAS</v>
      </c>
      <c r="C168" s="292"/>
      <c r="D168" s="293"/>
      <c r="E168" s="129"/>
      <c r="F168" s="130"/>
      <c r="G168" s="131"/>
      <c r="H168" s="132"/>
      <c r="I168" s="132"/>
      <c r="J168" s="132"/>
      <c r="K168" s="132"/>
      <c r="L168" s="133">
        <f t="shared" si="23"/>
        <v>0</v>
      </c>
    </row>
    <row r="169" spans="1:12">
      <c r="A169" s="128" t="str">
        <f>'Obra Civil'!A175</f>
        <v>13.5.4.1</v>
      </c>
      <c r="B169" s="271" t="str">
        <f>'Obra Civil'!B175</f>
        <v>Tomada modular RJ-45 Categoria 6</v>
      </c>
      <c r="C169" s="272"/>
      <c r="D169" s="273"/>
      <c r="E169" s="129" t="str">
        <f>'Obra Civil'!C175</f>
        <v xml:space="preserve">un </v>
      </c>
      <c r="F169" s="130">
        <f>'Obra Civil'!G175</f>
        <v>19.43</v>
      </c>
      <c r="G169" s="131">
        <f>'Obra Civil'!D175</f>
        <v>24</v>
      </c>
      <c r="H169" s="132">
        <v>0</v>
      </c>
      <c r="I169" s="132">
        <v>0</v>
      </c>
      <c r="J169" s="132">
        <f>F169*G169</f>
        <v>466.32</v>
      </c>
      <c r="K169" s="132">
        <f>H169*F169</f>
        <v>0</v>
      </c>
      <c r="L169" s="133">
        <f t="shared" si="23"/>
        <v>0</v>
      </c>
    </row>
    <row r="170" spans="1:12">
      <c r="A170" s="128" t="str">
        <f>'Obra Civil'!A176</f>
        <v>13.5.4.2</v>
      </c>
      <c r="B170" s="271" t="str">
        <f>'Obra Civil'!B176</f>
        <v>Conector de TV Tipo F (Coaxial)</v>
      </c>
      <c r="C170" s="272"/>
      <c r="D170" s="273"/>
      <c r="E170" s="129" t="str">
        <f>'Obra Civil'!C176</f>
        <v xml:space="preserve">un </v>
      </c>
      <c r="F170" s="130">
        <f>'Obra Civil'!G176</f>
        <v>16.14</v>
      </c>
      <c r="G170" s="131">
        <f>'Obra Civil'!D176</f>
        <v>4</v>
      </c>
      <c r="H170" s="132">
        <v>0</v>
      </c>
      <c r="I170" s="132">
        <v>0</v>
      </c>
      <c r="J170" s="132">
        <f>F170*G170</f>
        <v>64.56</v>
      </c>
      <c r="K170" s="132">
        <f>H170*F170</f>
        <v>0</v>
      </c>
      <c r="L170" s="133">
        <f t="shared" si="23"/>
        <v>0</v>
      </c>
    </row>
    <row r="171" spans="1:12">
      <c r="A171" s="125" t="str">
        <f>'Obra Civil'!A177</f>
        <v>13.5.5</v>
      </c>
      <c r="B171" s="291" t="str">
        <f>'Obra Civil'!B177</f>
        <v>CAIXAS E ACESSÓRIOS</v>
      </c>
      <c r="C171" s="292"/>
      <c r="D171" s="293"/>
      <c r="E171" s="129"/>
      <c r="F171" s="130"/>
      <c r="G171" s="131"/>
      <c r="H171" s="132"/>
      <c r="I171" s="132"/>
      <c r="J171" s="132"/>
      <c r="K171" s="132"/>
      <c r="L171" s="133">
        <f t="shared" si="23"/>
        <v>0</v>
      </c>
    </row>
    <row r="172" spans="1:12" ht="22.5" customHeight="1">
      <c r="A172" s="128" t="str">
        <f>'Obra Civil'!A178</f>
        <v>13.5.5.1</v>
      </c>
      <c r="B172" s="294" t="str">
        <f>'Obra Civil'!B178</f>
        <v>Caixa subterrânea em alvenaria, tipo R1,60x35x50cm, com tampão em ferro fundido, conforme detalhe de projeto</v>
      </c>
      <c r="C172" s="295"/>
      <c r="D172" s="296"/>
      <c r="E172" s="129" t="str">
        <f>'Obra Civil'!C178</f>
        <v xml:space="preserve">un </v>
      </c>
      <c r="F172" s="130">
        <f>'Obra Civil'!G178</f>
        <v>145.30000000000001</v>
      </c>
      <c r="G172" s="131">
        <f>'Obra Civil'!D178</f>
        <v>1</v>
      </c>
      <c r="H172" s="132">
        <v>0</v>
      </c>
      <c r="I172" s="132">
        <v>0</v>
      </c>
      <c r="J172" s="132">
        <f>F172*G172</f>
        <v>145.30000000000001</v>
      </c>
      <c r="K172" s="132">
        <f>H172*F172</f>
        <v>0</v>
      </c>
      <c r="L172" s="133">
        <f t="shared" si="23"/>
        <v>0</v>
      </c>
    </row>
    <row r="173" spans="1:12">
      <c r="A173" s="128" t="str">
        <f>'Obra Civil'!A179</f>
        <v>13.5.5.2</v>
      </c>
      <c r="B173" s="271" t="str">
        <f>'Obra Civil'!B179</f>
        <v>Caixa de passagem em alvenaria 20x20 com tampa de ferro fundido</v>
      </c>
      <c r="C173" s="272"/>
      <c r="D173" s="273"/>
      <c r="E173" s="129" t="str">
        <f>'Obra Civil'!C179</f>
        <v xml:space="preserve">un </v>
      </c>
      <c r="F173" s="130">
        <f>'Obra Civil'!G179</f>
        <v>34.869999999999997</v>
      </c>
      <c r="G173" s="131">
        <f>'Obra Civil'!D179</f>
        <v>2</v>
      </c>
      <c r="H173" s="132">
        <v>0</v>
      </c>
      <c r="I173" s="132">
        <v>0</v>
      </c>
      <c r="J173" s="132">
        <f>F173*G173</f>
        <v>69.739999999999995</v>
      </c>
      <c r="K173" s="132">
        <f>H173*F173</f>
        <v>0</v>
      </c>
      <c r="L173" s="133">
        <f t="shared" si="23"/>
        <v>0</v>
      </c>
    </row>
    <row r="174" spans="1:12">
      <c r="A174" s="128" t="str">
        <f>'Obra Civil'!A180</f>
        <v>13.5.5.3</v>
      </c>
      <c r="B174" s="271" t="str">
        <f>'Obra Civil'!B180</f>
        <v>Caixa de passagem de piso 15x15 com tampa metálica aparafusada</v>
      </c>
      <c r="C174" s="272"/>
      <c r="D174" s="273"/>
      <c r="E174" s="129" t="str">
        <f>'Obra Civil'!C180</f>
        <v xml:space="preserve">un </v>
      </c>
      <c r="F174" s="130">
        <f>'Obra Civil'!G180</f>
        <v>10.01</v>
      </c>
      <c r="G174" s="131">
        <f>'Obra Civil'!D180</f>
        <v>12</v>
      </c>
      <c r="H174" s="132">
        <v>0</v>
      </c>
      <c r="I174" s="132">
        <v>0</v>
      </c>
      <c r="J174" s="132">
        <f>F174*G174</f>
        <v>120.12</v>
      </c>
      <c r="K174" s="132">
        <f>H174*F174</f>
        <v>0</v>
      </c>
      <c r="L174" s="133">
        <f t="shared" si="23"/>
        <v>0</v>
      </c>
    </row>
    <row r="175" spans="1:12">
      <c r="A175" s="128" t="str">
        <f>'Obra Civil'!A181</f>
        <v>13.5.5.4</v>
      </c>
      <c r="B175" s="271" t="str">
        <f>'Obra Civil'!B181</f>
        <v>Derivação "T" de 59 mm conforme detalhe de projeto</v>
      </c>
      <c r="C175" s="272"/>
      <c r="D175" s="273"/>
      <c r="E175" s="129" t="str">
        <f>'Obra Civil'!C181</f>
        <v>un</v>
      </c>
      <c r="F175" s="130">
        <f>'Obra Civil'!G181</f>
        <v>18.149999999999999</v>
      </c>
      <c r="G175" s="131">
        <f>'Obra Civil'!D181</f>
        <v>8</v>
      </c>
      <c r="H175" s="132">
        <v>0</v>
      </c>
      <c r="I175" s="132">
        <v>0</v>
      </c>
      <c r="J175" s="132">
        <f>F175*G175</f>
        <v>145.19999999999999</v>
      </c>
      <c r="K175" s="132">
        <f>H175*F175</f>
        <v>0</v>
      </c>
      <c r="L175" s="133">
        <f t="shared" si="23"/>
        <v>0</v>
      </c>
    </row>
    <row r="176" spans="1:12">
      <c r="A176" s="128" t="str">
        <f>'Obra Civil'!A182</f>
        <v>13.5.5.5</v>
      </c>
      <c r="B176" s="271" t="str">
        <f>'Obra Civil'!B182</f>
        <v>Derivação "L" de 59 mm conforme detalhe de projeto</v>
      </c>
      <c r="C176" s="272"/>
      <c r="D176" s="273"/>
      <c r="E176" s="129" t="str">
        <f>'Obra Civil'!C182</f>
        <v>un</v>
      </c>
      <c r="F176" s="130">
        <f>'Obra Civil'!G182</f>
        <v>16.34</v>
      </c>
      <c r="G176" s="131">
        <f>'Obra Civil'!D182</f>
        <v>3</v>
      </c>
      <c r="H176" s="132">
        <v>0</v>
      </c>
      <c r="I176" s="132">
        <v>0</v>
      </c>
      <c r="J176" s="132">
        <f>F176*G176</f>
        <v>49.019999999999996</v>
      </c>
      <c r="K176" s="132">
        <f>H176*F176</f>
        <v>0</v>
      </c>
      <c r="L176" s="133">
        <f t="shared" si="23"/>
        <v>0</v>
      </c>
    </row>
    <row r="177" spans="1:12">
      <c r="A177" s="128" t="str">
        <f>'Obra Civil'!A183</f>
        <v>13.5.6</v>
      </c>
      <c r="B177" s="271" t="str">
        <f>'Obra Civil'!B183</f>
        <v>ELETRODUTOS E ACESSÓRIOS</v>
      </c>
      <c r="C177" s="272"/>
      <c r="D177" s="273"/>
      <c r="E177" s="129"/>
      <c r="F177" s="130"/>
      <c r="G177" s="131"/>
      <c r="H177" s="132"/>
      <c r="I177" s="132"/>
      <c r="J177" s="132"/>
      <c r="K177" s="132"/>
      <c r="L177" s="133">
        <f t="shared" si="23"/>
        <v>0</v>
      </c>
    </row>
    <row r="178" spans="1:12">
      <c r="A178" s="128" t="str">
        <f>'Obra Civil'!A184</f>
        <v>13.5.6.1</v>
      </c>
      <c r="B178" s="271" t="str">
        <f>'Obra Civil'!B184</f>
        <v>Eletroduto  Ø100mm, inclusive curvas</v>
      </c>
      <c r="C178" s="272"/>
      <c r="D178" s="273"/>
      <c r="E178" s="129" t="str">
        <f>'Obra Civil'!C184</f>
        <v>m</v>
      </c>
      <c r="F178" s="130">
        <f>'Obra Civil'!G184</f>
        <v>26.32</v>
      </c>
      <c r="G178" s="131">
        <f>'Obra Civil'!D184</f>
        <v>22</v>
      </c>
      <c r="H178" s="132">
        <v>0</v>
      </c>
      <c r="I178" s="132">
        <v>0</v>
      </c>
      <c r="J178" s="132">
        <f>F178*G178</f>
        <v>579.04</v>
      </c>
      <c r="K178" s="132">
        <f>H178*F178</f>
        <v>0</v>
      </c>
      <c r="L178" s="133">
        <f t="shared" si="23"/>
        <v>0</v>
      </c>
    </row>
    <row r="179" spans="1:12">
      <c r="A179" s="128" t="str">
        <f>'Obra Civil'!A185</f>
        <v>13.5.6.2</v>
      </c>
      <c r="B179" s="271" t="str">
        <f>'Obra Civil'!B185</f>
        <v>Eletroduto  Ø59mm, inclusive curvas</v>
      </c>
      <c r="C179" s="272"/>
      <c r="D179" s="273"/>
      <c r="E179" s="129" t="str">
        <f>'Obra Civil'!C185</f>
        <v>m</v>
      </c>
      <c r="F179" s="130">
        <f>'Obra Civil'!G185</f>
        <v>14.31</v>
      </c>
      <c r="G179" s="131">
        <f>'Obra Civil'!D185</f>
        <v>61</v>
      </c>
      <c r="H179" s="132">
        <v>0</v>
      </c>
      <c r="I179" s="132">
        <v>0</v>
      </c>
      <c r="J179" s="132">
        <f>F179*G179</f>
        <v>872.91000000000008</v>
      </c>
      <c r="K179" s="132">
        <f>H179*F179</f>
        <v>0</v>
      </c>
      <c r="L179" s="133">
        <f t="shared" si="23"/>
        <v>0</v>
      </c>
    </row>
    <row r="180" spans="1:12">
      <c r="A180" s="143" t="str">
        <f>'Obra Civil'!A187</f>
        <v>14.0</v>
      </c>
      <c r="B180" s="268" t="str">
        <f>'Obra Civil'!B187</f>
        <v xml:space="preserve">INSTALAÇÃO HIDRÁULICA </v>
      </c>
      <c r="C180" s="269"/>
      <c r="D180" s="270"/>
      <c r="E180" s="146"/>
      <c r="F180" s="147"/>
      <c r="G180" s="148"/>
      <c r="H180" s="149"/>
      <c r="I180" s="149"/>
      <c r="J180" s="149"/>
      <c r="K180" s="149"/>
      <c r="L180" s="133">
        <f t="shared" si="23"/>
        <v>0</v>
      </c>
    </row>
    <row r="181" spans="1:12">
      <c r="A181" s="128" t="str">
        <f>'Obra Civil'!A188</f>
        <v>14.1</v>
      </c>
      <c r="B181" s="271" t="str">
        <f>'Obra Civil'!B188</f>
        <v>TUBULAÇÕES E CONEXÕES DE PVC RÍGIDO</v>
      </c>
      <c r="C181" s="272"/>
      <c r="D181" s="273"/>
      <c r="E181" s="129"/>
      <c r="F181" s="130"/>
      <c r="G181" s="131"/>
      <c r="H181" s="132"/>
      <c r="I181" s="132"/>
      <c r="J181" s="132"/>
      <c r="K181" s="132"/>
      <c r="L181" s="133">
        <f t="shared" si="23"/>
        <v>0</v>
      </c>
    </row>
    <row r="182" spans="1:12">
      <c r="A182" s="128" t="str">
        <f>'Obra Civil'!A189</f>
        <v>14.1.1</v>
      </c>
      <c r="B182" s="271" t="str">
        <f>'Obra Civil'!B189</f>
        <v>Chuveiro eletrico sendo chuveiro de plastico - 110 e 220 V</v>
      </c>
      <c r="C182" s="272"/>
      <c r="D182" s="273"/>
      <c r="E182" s="129" t="str">
        <f>'Obra Civil'!C189</f>
        <v>un</v>
      </c>
      <c r="F182" s="130">
        <f>'Obra Civil'!G189</f>
        <v>35.11</v>
      </c>
      <c r="G182" s="131">
        <f>'Obra Civil'!D189</f>
        <v>12</v>
      </c>
      <c r="H182" s="132">
        <v>0</v>
      </c>
      <c r="I182" s="132">
        <v>0</v>
      </c>
      <c r="J182" s="132">
        <f t="shared" ref="J182:J202" si="30">F182*G182</f>
        <v>421.32</v>
      </c>
      <c r="K182" s="132">
        <f t="shared" ref="K182:K202" si="31">H182*F182</f>
        <v>0</v>
      </c>
      <c r="L182" s="133">
        <f t="shared" si="23"/>
        <v>0</v>
      </c>
    </row>
    <row r="183" spans="1:12">
      <c r="A183" s="128" t="str">
        <f>'Obra Civil'!A190</f>
        <v>14.1.2</v>
      </c>
      <c r="B183" s="271" t="str">
        <f>'Obra Civil'!B190</f>
        <v>Registro de gaveta bruto, diâmetro 1"</v>
      </c>
      <c r="C183" s="272"/>
      <c r="D183" s="273"/>
      <c r="E183" s="129" t="str">
        <f>'Obra Civil'!C190</f>
        <v>un</v>
      </c>
      <c r="F183" s="130">
        <f>'Obra Civil'!G190</f>
        <v>34.11</v>
      </c>
      <c r="G183" s="131">
        <f>'Obra Civil'!D190</f>
        <v>2</v>
      </c>
      <c r="H183" s="132">
        <v>0</v>
      </c>
      <c r="I183" s="132">
        <v>0</v>
      </c>
      <c r="J183" s="132">
        <f t="shared" si="30"/>
        <v>68.22</v>
      </c>
      <c r="K183" s="132">
        <f t="shared" si="31"/>
        <v>0</v>
      </c>
      <c r="L183" s="133">
        <f t="shared" si="23"/>
        <v>0</v>
      </c>
    </row>
    <row r="184" spans="1:12">
      <c r="A184" s="128" t="str">
        <f>'Obra Civil'!A191</f>
        <v>14.1.3</v>
      </c>
      <c r="B184" s="271" t="str">
        <f>'Obra Civil'!B191</f>
        <v>Registro de gaveta bruto, diâmetro 1.1/4"</v>
      </c>
      <c r="C184" s="272"/>
      <c r="D184" s="273"/>
      <c r="E184" s="129" t="str">
        <f>'Obra Civil'!C191</f>
        <v>un</v>
      </c>
      <c r="F184" s="130">
        <f>'Obra Civil'!G191</f>
        <v>45.18</v>
      </c>
      <c r="G184" s="131">
        <f>'Obra Civil'!D191</f>
        <v>1</v>
      </c>
      <c r="H184" s="132">
        <v>0</v>
      </c>
      <c r="I184" s="132">
        <v>0</v>
      </c>
      <c r="J184" s="132">
        <f t="shared" si="30"/>
        <v>45.18</v>
      </c>
      <c r="K184" s="132">
        <f t="shared" si="31"/>
        <v>0</v>
      </c>
      <c r="L184" s="133">
        <f t="shared" si="23"/>
        <v>0</v>
      </c>
    </row>
    <row r="185" spans="1:12">
      <c r="A185" s="128" t="str">
        <f>'Obra Civil'!A192</f>
        <v>14.1.4</v>
      </c>
      <c r="B185" s="271" t="str">
        <f>'Obra Civil'!B192</f>
        <v>Registro de gaveta bruto, diâmetro 1.1/2"</v>
      </c>
      <c r="C185" s="272"/>
      <c r="D185" s="273"/>
      <c r="E185" s="129" t="str">
        <f>'Obra Civil'!C192</f>
        <v>un</v>
      </c>
      <c r="F185" s="130">
        <f>'Obra Civil'!G192</f>
        <v>51.09</v>
      </c>
      <c r="G185" s="131">
        <f>'Obra Civil'!D192</f>
        <v>4</v>
      </c>
      <c r="H185" s="132">
        <v>0</v>
      </c>
      <c r="I185" s="132">
        <v>0</v>
      </c>
      <c r="J185" s="132">
        <f t="shared" si="30"/>
        <v>204.36</v>
      </c>
      <c r="K185" s="132">
        <f t="shared" si="31"/>
        <v>0</v>
      </c>
      <c r="L185" s="133">
        <f t="shared" si="23"/>
        <v>0</v>
      </c>
    </row>
    <row r="186" spans="1:12">
      <c r="A186" s="128" t="str">
        <f>'Obra Civil'!A193</f>
        <v>14.1.5</v>
      </c>
      <c r="B186" s="271" t="str">
        <f>'Obra Civil'!B193</f>
        <v>Registro de gaveta bruto, diâmetro 2.1/2"</v>
      </c>
      <c r="C186" s="272"/>
      <c r="D186" s="273"/>
      <c r="E186" s="129" t="str">
        <f>'Obra Civil'!C193</f>
        <v>un</v>
      </c>
      <c r="F186" s="130">
        <f>'Obra Civil'!G193</f>
        <v>165.23</v>
      </c>
      <c r="G186" s="131">
        <f>'Obra Civil'!D193</f>
        <v>1</v>
      </c>
      <c r="H186" s="132">
        <v>0</v>
      </c>
      <c r="I186" s="132">
        <v>0</v>
      </c>
      <c r="J186" s="132">
        <f t="shared" si="30"/>
        <v>165.23</v>
      </c>
      <c r="K186" s="132">
        <f t="shared" si="31"/>
        <v>0</v>
      </c>
      <c r="L186" s="133">
        <f t="shared" si="23"/>
        <v>0</v>
      </c>
    </row>
    <row r="187" spans="1:12">
      <c r="A187" s="128" t="str">
        <f>'Obra Civil'!A194</f>
        <v>14.1.6</v>
      </c>
      <c r="B187" s="271" t="str">
        <f>'Obra Civil'!B194</f>
        <v>Registro de gaveta com canopla, diâmetro 1.1/2"</v>
      </c>
      <c r="C187" s="272"/>
      <c r="D187" s="273"/>
      <c r="E187" s="129" t="str">
        <f>'Obra Civil'!C194</f>
        <v>un</v>
      </c>
      <c r="F187" s="130">
        <f>'Obra Civil'!G194</f>
        <v>109.99</v>
      </c>
      <c r="G187" s="131">
        <f>'Obra Civil'!D194</f>
        <v>8</v>
      </c>
      <c r="H187" s="132">
        <v>0</v>
      </c>
      <c r="I187" s="132">
        <v>0</v>
      </c>
      <c r="J187" s="132">
        <f t="shared" si="30"/>
        <v>879.92</v>
      </c>
      <c r="K187" s="132">
        <f t="shared" si="31"/>
        <v>0</v>
      </c>
      <c r="L187" s="133">
        <f t="shared" si="23"/>
        <v>0</v>
      </c>
    </row>
    <row r="188" spans="1:12">
      <c r="A188" s="128" t="str">
        <f>'Obra Civil'!A195</f>
        <v>14.1.7</v>
      </c>
      <c r="B188" s="271" t="str">
        <f>'Obra Civil'!B195</f>
        <v>Registro de gaveta com canopla, diâmetro 3/4"</v>
      </c>
      <c r="C188" s="272"/>
      <c r="D188" s="273"/>
      <c r="E188" s="129" t="str">
        <f>'Obra Civil'!C195</f>
        <v>un</v>
      </c>
      <c r="F188" s="130">
        <f>'Obra Civil'!G195</f>
        <v>49.81</v>
      </c>
      <c r="G188" s="131">
        <f>'Obra Civil'!D195</f>
        <v>23</v>
      </c>
      <c r="H188" s="132">
        <v>0</v>
      </c>
      <c r="I188" s="132">
        <v>0</v>
      </c>
      <c r="J188" s="132">
        <f t="shared" si="30"/>
        <v>1145.6300000000001</v>
      </c>
      <c r="K188" s="132">
        <f t="shared" si="31"/>
        <v>0</v>
      </c>
      <c r="L188" s="133">
        <f t="shared" si="23"/>
        <v>0</v>
      </c>
    </row>
    <row r="189" spans="1:12">
      <c r="A189" s="128" t="str">
        <f>'Obra Civil'!A196</f>
        <v>14.1.8</v>
      </c>
      <c r="B189" s="271" t="str">
        <f>'Obra Civil'!B196</f>
        <v>Registro de pressão com canopla p/ chuveiro, diâmetro 3/4"</v>
      </c>
      <c r="C189" s="272"/>
      <c r="D189" s="273"/>
      <c r="E189" s="129" t="str">
        <f>'Obra Civil'!C196</f>
        <v>un</v>
      </c>
      <c r="F189" s="130">
        <f>'Obra Civil'!G196</f>
        <v>65.38</v>
      </c>
      <c r="G189" s="131">
        <f>'Obra Civil'!D196</f>
        <v>12</v>
      </c>
      <c r="H189" s="132">
        <v>0</v>
      </c>
      <c r="I189" s="132">
        <v>0</v>
      </c>
      <c r="J189" s="132">
        <f t="shared" si="30"/>
        <v>784.56</v>
      </c>
      <c r="K189" s="132">
        <f t="shared" si="31"/>
        <v>0</v>
      </c>
      <c r="L189" s="133">
        <f t="shared" ref="L189:L252" si="32">I189*F189</f>
        <v>0</v>
      </c>
    </row>
    <row r="190" spans="1:12">
      <c r="A190" s="128" t="str">
        <f>'Obra Civil'!A197</f>
        <v>14.1.9</v>
      </c>
      <c r="B190" s="271" t="str">
        <f>'Obra Civil'!B197</f>
        <v>Tubo PVC soldável diâmetro 25 mm, inclusive conexões</v>
      </c>
      <c r="C190" s="272"/>
      <c r="D190" s="273"/>
      <c r="E190" s="129" t="str">
        <f>'Obra Civil'!C197</f>
        <v>m</v>
      </c>
      <c r="F190" s="130">
        <f>'Obra Civil'!G197</f>
        <v>2.44</v>
      </c>
      <c r="G190" s="131">
        <f>'Obra Civil'!D197</f>
        <v>179</v>
      </c>
      <c r="H190" s="132">
        <v>0</v>
      </c>
      <c r="I190" s="132">
        <v>0</v>
      </c>
      <c r="J190" s="132">
        <f t="shared" si="30"/>
        <v>436.76</v>
      </c>
      <c r="K190" s="132">
        <f t="shared" si="31"/>
        <v>0</v>
      </c>
      <c r="L190" s="133">
        <f t="shared" si="32"/>
        <v>0</v>
      </c>
    </row>
    <row r="191" spans="1:12">
      <c r="A191" s="128" t="str">
        <f>'Obra Civil'!A198</f>
        <v>14.1.10</v>
      </c>
      <c r="B191" s="271" t="str">
        <f>'Obra Civil'!B198</f>
        <v>Tubo PVC soldável classe 15, diâmetro 50 mm, inclusive conexões</v>
      </c>
      <c r="C191" s="272"/>
      <c r="D191" s="273"/>
      <c r="E191" s="129" t="str">
        <f>'Obra Civil'!C198</f>
        <v>m</v>
      </c>
      <c r="F191" s="130">
        <f>'Obra Civil'!G198</f>
        <v>8.16</v>
      </c>
      <c r="G191" s="131">
        <f>'Obra Civil'!D198</f>
        <v>128.30000000000001</v>
      </c>
      <c r="H191" s="132">
        <v>0</v>
      </c>
      <c r="I191" s="132">
        <v>0</v>
      </c>
      <c r="J191" s="132">
        <f t="shared" si="30"/>
        <v>1046.9280000000001</v>
      </c>
      <c r="K191" s="132">
        <f t="shared" si="31"/>
        <v>0</v>
      </c>
      <c r="L191" s="133">
        <f t="shared" si="32"/>
        <v>0</v>
      </c>
    </row>
    <row r="192" spans="1:12">
      <c r="A192" s="128" t="str">
        <f>'Obra Civil'!A199</f>
        <v>14.1.11</v>
      </c>
      <c r="B192" s="271" t="str">
        <f>'Obra Civil'!B199</f>
        <v>Tubo PVC soldável classe 15, diâmetro 75mm, inclusive conexões</v>
      </c>
      <c r="C192" s="272"/>
      <c r="D192" s="273"/>
      <c r="E192" s="129" t="str">
        <f>'Obra Civil'!C199</f>
        <v>m</v>
      </c>
      <c r="F192" s="130">
        <f>'Obra Civil'!G199</f>
        <v>23.27</v>
      </c>
      <c r="G192" s="131">
        <f>'Obra Civil'!D199</f>
        <v>60</v>
      </c>
      <c r="H192" s="132">
        <v>0</v>
      </c>
      <c r="I192" s="132">
        <v>0</v>
      </c>
      <c r="J192" s="132">
        <f t="shared" si="30"/>
        <v>1396.2</v>
      </c>
      <c r="K192" s="132">
        <f t="shared" si="31"/>
        <v>0</v>
      </c>
      <c r="L192" s="133">
        <f t="shared" si="32"/>
        <v>0</v>
      </c>
    </row>
    <row r="193" spans="1:12">
      <c r="A193" s="128" t="str">
        <f>'Obra Civil'!A200</f>
        <v>14.1.12</v>
      </c>
      <c r="B193" s="271" t="str">
        <f>'Obra Civil'!B200</f>
        <v>Válvula de descarga p/ vaso sanitário de 1.1/2"</v>
      </c>
      <c r="C193" s="272"/>
      <c r="D193" s="273"/>
      <c r="E193" s="129" t="str">
        <f>'Obra Civil'!C200</f>
        <v>un</v>
      </c>
      <c r="F193" s="130">
        <f>'Obra Civil'!G200</f>
        <v>91.97</v>
      </c>
      <c r="G193" s="131">
        <f>'Obra Civil'!D200</f>
        <v>15</v>
      </c>
      <c r="H193" s="132">
        <v>0</v>
      </c>
      <c r="I193" s="132">
        <v>0</v>
      </c>
      <c r="J193" s="132">
        <f t="shared" si="30"/>
        <v>1379.55</v>
      </c>
      <c r="K193" s="132">
        <f t="shared" si="31"/>
        <v>0</v>
      </c>
      <c r="L193" s="133">
        <f t="shared" si="32"/>
        <v>0</v>
      </c>
    </row>
    <row r="194" spans="1:12">
      <c r="A194" s="128" t="str">
        <f>'Obra Civil'!A201</f>
        <v>14.1.13</v>
      </c>
      <c r="B194" s="271" t="str">
        <f>'Obra Civil'!B201</f>
        <v>Válvula de pé com crivo, 1.1/2"</v>
      </c>
      <c r="C194" s="272"/>
      <c r="D194" s="273"/>
      <c r="E194" s="129" t="str">
        <f>'Obra Civil'!C201</f>
        <v>un</v>
      </c>
      <c r="F194" s="130">
        <f>'Obra Civil'!G201</f>
        <v>78.349999999999994</v>
      </c>
      <c r="G194" s="131">
        <f>'Obra Civil'!D201</f>
        <v>1</v>
      </c>
      <c r="H194" s="132">
        <v>0</v>
      </c>
      <c r="I194" s="132">
        <v>0</v>
      </c>
      <c r="J194" s="132">
        <f t="shared" si="30"/>
        <v>78.349999999999994</v>
      </c>
      <c r="K194" s="132">
        <f t="shared" si="31"/>
        <v>0</v>
      </c>
      <c r="L194" s="133">
        <f t="shared" si="32"/>
        <v>0</v>
      </c>
    </row>
    <row r="195" spans="1:12">
      <c r="A195" s="128" t="str">
        <f>'Obra Civil'!A202</f>
        <v>14.1.14</v>
      </c>
      <c r="B195" s="271" t="str">
        <f>'Obra Civil'!B202</f>
        <v>Caixa d'água pré-fabricada capacidade 10.000 litros</v>
      </c>
      <c r="C195" s="272"/>
      <c r="D195" s="273"/>
      <c r="E195" s="129" t="str">
        <f>'Obra Civil'!C202</f>
        <v>un</v>
      </c>
      <c r="F195" s="130">
        <f>'Obra Civil'!G202</f>
        <v>1674.25</v>
      </c>
      <c r="G195" s="131">
        <f>'Obra Civil'!D202</f>
        <v>1</v>
      </c>
      <c r="H195" s="132">
        <v>0</v>
      </c>
      <c r="I195" s="132">
        <v>0</v>
      </c>
      <c r="J195" s="132">
        <f t="shared" si="30"/>
        <v>1674.25</v>
      </c>
      <c r="K195" s="132">
        <f t="shared" si="31"/>
        <v>0</v>
      </c>
      <c r="L195" s="133">
        <f t="shared" si="32"/>
        <v>0</v>
      </c>
    </row>
    <row r="196" spans="1:12">
      <c r="A196" s="128" t="str">
        <f>'Obra Civil'!A203</f>
        <v>14.1.15</v>
      </c>
      <c r="B196" s="271" t="str">
        <f>'Obra Civil'!B203</f>
        <v>Torneira de bóia, diâmetro 25mm</v>
      </c>
      <c r="C196" s="272"/>
      <c r="D196" s="273"/>
      <c r="E196" s="129" t="str">
        <f>'Obra Civil'!C203</f>
        <v>un</v>
      </c>
      <c r="F196" s="130">
        <f>'Obra Civil'!G203</f>
        <v>19.350000000000001</v>
      </c>
      <c r="G196" s="131">
        <f>'Obra Civil'!D203</f>
        <v>1</v>
      </c>
      <c r="H196" s="132">
        <v>0</v>
      </c>
      <c r="I196" s="132">
        <v>0</v>
      </c>
      <c r="J196" s="132">
        <f t="shared" si="30"/>
        <v>19.350000000000001</v>
      </c>
      <c r="K196" s="132">
        <f t="shared" si="31"/>
        <v>0</v>
      </c>
      <c r="L196" s="133">
        <f t="shared" si="32"/>
        <v>0</v>
      </c>
    </row>
    <row r="197" spans="1:12">
      <c r="A197" s="128" t="str">
        <f>'Obra Civil'!A204</f>
        <v>14.1.16</v>
      </c>
      <c r="B197" s="271" t="str">
        <f>'Obra Civil'!B204</f>
        <v>Tubo de descarga VDE, série normal, diâmetro 38 mm</v>
      </c>
      <c r="C197" s="272"/>
      <c r="D197" s="273"/>
      <c r="E197" s="129" t="str">
        <f>'Obra Civil'!C204</f>
        <v>m</v>
      </c>
      <c r="F197" s="130">
        <f>'Obra Civil'!G204</f>
        <v>4.55</v>
      </c>
      <c r="G197" s="131">
        <f>'Obra Civil'!D204</f>
        <v>24</v>
      </c>
      <c r="H197" s="132">
        <v>0</v>
      </c>
      <c r="I197" s="132">
        <v>0</v>
      </c>
      <c r="J197" s="132">
        <f t="shared" si="30"/>
        <v>109.19999999999999</v>
      </c>
      <c r="K197" s="132">
        <f t="shared" si="31"/>
        <v>0</v>
      </c>
      <c r="L197" s="133">
        <f t="shared" si="32"/>
        <v>0</v>
      </c>
    </row>
    <row r="198" spans="1:12">
      <c r="A198" s="128" t="str">
        <f>'Obra Civil'!A205</f>
        <v>14.1.17</v>
      </c>
      <c r="B198" s="271" t="str">
        <f>'Obra Civil'!B205</f>
        <v>Válvula de retenção com portinhola de bronze, 1"</v>
      </c>
      <c r="C198" s="272"/>
      <c r="D198" s="273"/>
      <c r="E198" s="129" t="str">
        <f>'Obra Civil'!C205</f>
        <v>un</v>
      </c>
      <c r="F198" s="130">
        <f>'Obra Civil'!G205</f>
        <v>47.45</v>
      </c>
      <c r="G198" s="131">
        <f>'Obra Civil'!D205</f>
        <v>1</v>
      </c>
      <c r="H198" s="132">
        <v>0</v>
      </c>
      <c r="I198" s="132">
        <v>0</v>
      </c>
      <c r="J198" s="132">
        <f t="shared" si="30"/>
        <v>47.45</v>
      </c>
      <c r="K198" s="132">
        <f t="shared" si="31"/>
        <v>0</v>
      </c>
      <c r="L198" s="133">
        <f t="shared" si="32"/>
        <v>0</v>
      </c>
    </row>
    <row r="199" spans="1:12">
      <c r="A199" s="128" t="str">
        <f>'Obra Civil'!A206</f>
        <v>14.1.18</v>
      </c>
      <c r="B199" s="271" t="str">
        <f>'Obra Civil'!B206</f>
        <v>Caixa em alvenaria 30x30 cm - CRG e CTD</v>
      </c>
      <c r="C199" s="272"/>
      <c r="D199" s="273"/>
      <c r="E199" s="129" t="str">
        <f>'Obra Civil'!C206</f>
        <v>un</v>
      </c>
      <c r="F199" s="130">
        <f>'Obra Civil'!G206</f>
        <v>68.959999999999994</v>
      </c>
      <c r="G199" s="131">
        <f>'Obra Civil'!D206</f>
        <v>2</v>
      </c>
      <c r="H199" s="132">
        <v>0</v>
      </c>
      <c r="I199" s="132">
        <v>0</v>
      </c>
      <c r="J199" s="132">
        <f t="shared" si="30"/>
        <v>137.91999999999999</v>
      </c>
      <c r="K199" s="132">
        <f t="shared" si="31"/>
        <v>0</v>
      </c>
      <c r="L199" s="133">
        <f t="shared" si="32"/>
        <v>0</v>
      </c>
    </row>
    <row r="200" spans="1:12">
      <c r="A200" s="128" t="str">
        <f>'Obra Civil'!A207</f>
        <v>14.1.19</v>
      </c>
      <c r="B200" s="271" t="str">
        <f>'Obra Civil'!B207</f>
        <v>Caixa em alvenaria 100x160 cm para bombas</v>
      </c>
      <c r="C200" s="272"/>
      <c r="D200" s="273"/>
      <c r="E200" s="129" t="str">
        <f>'Obra Civil'!C207</f>
        <v>un</v>
      </c>
      <c r="F200" s="130">
        <f>'Obra Civil'!G207</f>
        <v>235.89</v>
      </c>
      <c r="G200" s="131">
        <f>'Obra Civil'!D207</f>
        <v>1</v>
      </c>
      <c r="H200" s="132">
        <v>0</v>
      </c>
      <c r="I200" s="132">
        <v>0</v>
      </c>
      <c r="J200" s="132">
        <f t="shared" si="30"/>
        <v>235.89</v>
      </c>
      <c r="K200" s="132">
        <f t="shared" si="31"/>
        <v>0</v>
      </c>
      <c r="L200" s="133">
        <f t="shared" si="32"/>
        <v>0</v>
      </c>
    </row>
    <row r="201" spans="1:12">
      <c r="A201" s="128" t="str">
        <f>'Obra Civil'!A208</f>
        <v>14.1.20</v>
      </c>
      <c r="B201" s="271" t="str">
        <f>'Obra Civil'!B208</f>
        <v>Tampa de ferro fundido 30x30 cm - tipo leve</v>
      </c>
      <c r="C201" s="272"/>
      <c r="D201" s="273"/>
      <c r="E201" s="129" t="str">
        <f>'Obra Civil'!C208</f>
        <v>un</v>
      </c>
      <c r="F201" s="130">
        <f>'Obra Civil'!G208</f>
        <v>80.64</v>
      </c>
      <c r="G201" s="131">
        <f>'Obra Civil'!D208</f>
        <v>9</v>
      </c>
      <c r="H201" s="132">
        <v>0</v>
      </c>
      <c r="I201" s="132">
        <v>0</v>
      </c>
      <c r="J201" s="132">
        <f t="shared" si="30"/>
        <v>725.76</v>
      </c>
      <c r="K201" s="132">
        <f t="shared" si="31"/>
        <v>0</v>
      </c>
      <c r="L201" s="133">
        <f t="shared" si="32"/>
        <v>0</v>
      </c>
    </row>
    <row r="202" spans="1:12">
      <c r="A202" s="128" t="str">
        <f>'Obra Civil'!A209</f>
        <v>14.1.21</v>
      </c>
      <c r="B202" s="271" t="str">
        <f>'Obra Civil'!B209</f>
        <v>Tampa de ferro fundido 60x60 cm - tipo leve</v>
      </c>
      <c r="C202" s="272"/>
      <c r="D202" s="273"/>
      <c r="E202" s="129" t="str">
        <f>'Obra Civil'!C209</f>
        <v>un</v>
      </c>
      <c r="F202" s="130">
        <f>'Obra Civil'!G209</f>
        <v>189.23</v>
      </c>
      <c r="G202" s="131">
        <f>'Obra Civil'!D209</f>
        <v>2</v>
      </c>
      <c r="H202" s="132">
        <v>0</v>
      </c>
      <c r="I202" s="132">
        <v>0</v>
      </c>
      <c r="J202" s="132">
        <f t="shared" si="30"/>
        <v>378.46</v>
      </c>
      <c r="K202" s="132">
        <f t="shared" si="31"/>
        <v>0</v>
      </c>
      <c r="L202" s="133">
        <f t="shared" si="32"/>
        <v>0</v>
      </c>
    </row>
    <row r="203" spans="1:12">
      <c r="A203" s="128" t="str">
        <f>'Obra Civil'!A210</f>
        <v>14.2</v>
      </c>
      <c r="B203" s="271" t="str">
        <f>'Obra Civil'!B210</f>
        <v>TUBULAÇÕES E CONEXÕES DE FERRO  GALVANIZADO</v>
      </c>
      <c r="C203" s="272"/>
      <c r="D203" s="273"/>
      <c r="E203" s="129"/>
      <c r="F203" s="130"/>
      <c r="G203" s="131"/>
      <c r="H203" s="132"/>
      <c r="I203" s="132"/>
      <c r="J203" s="132"/>
      <c r="K203" s="132"/>
      <c r="L203" s="133">
        <f t="shared" si="32"/>
        <v>0</v>
      </c>
    </row>
    <row r="204" spans="1:12">
      <c r="A204" s="128" t="str">
        <f>'Obra Civil'!A211</f>
        <v>14.2.1</v>
      </c>
      <c r="B204" s="271" t="str">
        <f>'Obra Civil'!B211</f>
        <v>Tubo FG roscável, diâmetro 1.1/2" (50 mm), inclusive conexões</v>
      </c>
      <c r="C204" s="272"/>
      <c r="D204" s="273"/>
      <c r="E204" s="129" t="str">
        <f>'Obra Civil'!C211</f>
        <v>m</v>
      </c>
      <c r="F204" s="130">
        <f>'Obra Civil'!G211</f>
        <v>33.67</v>
      </c>
      <c r="G204" s="131">
        <f>'Obra Civil'!D211</f>
        <v>12</v>
      </c>
      <c r="H204" s="132">
        <v>0</v>
      </c>
      <c r="I204" s="132">
        <v>0</v>
      </c>
      <c r="J204" s="132">
        <f>F204*G204</f>
        <v>404.04</v>
      </c>
      <c r="K204" s="132">
        <f>H204*F204</f>
        <v>0</v>
      </c>
      <c r="L204" s="133">
        <f t="shared" si="32"/>
        <v>0</v>
      </c>
    </row>
    <row r="205" spans="1:12">
      <c r="A205" s="128" t="str">
        <f>'Obra Civil'!A212</f>
        <v>14.2.2</v>
      </c>
      <c r="B205" s="271" t="str">
        <f>'Obra Civil'!B212</f>
        <v>Tubo FG roscável, diâmetro 1.1/4" (32 mm), inclusive conexões</v>
      </c>
      <c r="C205" s="272"/>
      <c r="D205" s="273"/>
      <c r="E205" s="129" t="str">
        <f>'Obra Civil'!C212</f>
        <v>m</v>
      </c>
      <c r="F205" s="130">
        <f>'Obra Civil'!G212</f>
        <v>30.47</v>
      </c>
      <c r="G205" s="131">
        <f>'Obra Civil'!D212</f>
        <v>18</v>
      </c>
      <c r="H205" s="132">
        <v>0</v>
      </c>
      <c r="I205" s="132">
        <v>0</v>
      </c>
      <c r="J205" s="132">
        <f>F205*G205</f>
        <v>548.46</v>
      </c>
      <c r="K205" s="132">
        <f>H205*F205</f>
        <v>0</v>
      </c>
      <c r="L205" s="133">
        <f t="shared" si="32"/>
        <v>0</v>
      </c>
    </row>
    <row r="206" spans="1:12">
      <c r="A206" s="128" t="str">
        <f>'Obra Civil'!A213</f>
        <v>14.2.3</v>
      </c>
      <c r="B206" s="271" t="str">
        <f>'Obra Civil'!B213</f>
        <v xml:space="preserve">Bucha de redução, FG roscável, diâmetro 1"x3/4" </v>
      </c>
      <c r="C206" s="272"/>
      <c r="D206" s="273"/>
      <c r="E206" s="129" t="str">
        <f>'Obra Civil'!C213</f>
        <v>un</v>
      </c>
      <c r="F206" s="130">
        <f>'Obra Civil'!G213</f>
        <v>3.98</v>
      </c>
      <c r="G206" s="131">
        <f>'Obra Civil'!D213</f>
        <v>2</v>
      </c>
      <c r="H206" s="132">
        <v>0</v>
      </c>
      <c r="I206" s="132">
        <v>0</v>
      </c>
      <c r="J206" s="132">
        <f>F206*G206</f>
        <v>7.96</v>
      </c>
      <c r="K206" s="132">
        <f>H206*F206</f>
        <v>0</v>
      </c>
      <c r="L206" s="133">
        <f t="shared" si="32"/>
        <v>0</v>
      </c>
    </row>
    <row r="207" spans="1:12">
      <c r="A207" s="125" t="str">
        <f>'Obra Civil'!A214</f>
        <v>14.3</v>
      </c>
      <c r="B207" s="291" t="str">
        <f>'Obra Civil'!B214</f>
        <v>DRENAGEM DE ÁGUAS PLUVIAIS</v>
      </c>
      <c r="C207" s="292"/>
      <c r="D207" s="293"/>
      <c r="E207" s="129"/>
      <c r="F207" s="130"/>
      <c r="G207" s="131"/>
      <c r="H207" s="132"/>
      <c r="I207" s="132"/>
      <c r="J207" s="132"/>
      <c r="K207" s="132"/>
      <c r="L207" s="133">
        <f t="shared" si="32"/>
        <v>0</v>
      </c>
    </row>
    <row r="208" spans="1:12">
      <c r="A208" s="128" t="str">
        <f>'Obra Civil'!A215</f>
        <v>14.3.1</v>
      </c>
      <c r="B208" s="271" t="str">
        <f>'Obra Civil'!B215</f>
        <v>TUBULAÇÕES E CONEXÕES DE PVC</v>
      </c>
      <c r="C208" s="272"/>
      <c r="D208" s="273"/>
      <c r="E208" s="129"/>
      <c r="F208" s="130"/>
      <c r="G208" s="131"/>
      <c r="H208" s="132"/>
      <c r="I208" s="132"/>
      <c r="J208" s="132"/>
      <c r="K208" s="132"/>
      <c r="L208" s="133">
        <f t="shared" si="32"/>
        <v>0</v>
      </c>
    </row>
    <row r="209" spans="1:12" ht="12" customHeight="1">
      <c r="A209" s="128" t="str">
        <f>'Obra Civil'!A216</f>
        <v>14.3.1.1</v>
      </c>
      <c r="B209" s="271" t="str">
        <f>'Obra Civil'!B216</f>
        <v>Tubo de PVC esgoto série R, ponta e bolsa com anel de borracha, Ø100mm, inclusive conexões</v>
      </c>
      <c r="C209" s="272"/>
      <c r="D209" s="273"/>
      <c r="E209" s="129" t="str">
        <f>'Obra Civil'!C216</f>
        <v>m</v>
      </c>
      <c r="F209" s="130">
        <f>'Obra Civil'!G216</f>
        <v>16.77</v>
      </c>
      <c r="G209" s="131">
        <f>'Obra Civil'!D216</f>
        <v>48</v>
      </c>
      <c r="H209" s="132">
        <v>0</v>
      </c>
      <c r="I209" s="132">
        <v>0</v>
      </c>
      <c r="J209" s="132">
        <f t="shared" ref="J209:J247" si="33">F209*G209</f>
        <v>804.96</v>
      </c>
      <c r="K209" s="132">
        <f t="shared" ref="K209:K247" si="34">H209*F209</f>
        <v>0</v>
      </c>
      <c r="L209" s="133">
        <f t="shared" si="32"/>
        <v>0</v>
      </c>
    </row>
    <row r="210" spans="1:12">
      <c r="A210" s="128" t="str">
        <f>'Obra Civil'!A217</f>
        <v>14.3.1.2</v>
      </c>
      <c r="B210" s="294" t="str">
        <f>'Obra Civil'!B217</f>
        <v>Tubo de PVC esgoto, tipo Vinilfort ou equivalente, ponta e bolsa com junta elástica integrada, Ø150mm, inclusive conexões</v>
      </c>
      <c r="C210" s="295"/>
      <c r="D210" s="296"/>
      <c r="E210" s="129" t="str">
        <f>'Obra Civil'!C217</f>
        <v>m</v>
      </c>
      <c r="F210" s="130">
        <f>'Obra Civil'!G217</f>
        <v>22.76</v>
      </c>
      <c r="G210" s="131">
        <f>'Obra Civil'!D217</f>
        <v>21</v>
      </c>
      <c r="H210" s="132">
        <v>0</v>
      </c>
      <c r="I210" s="132">
        <v>0</v>
      </c>
      <c r="J210" s="132">
        <f t="shared" si="33"/>
        <v>477.96000000000004</v>
      </c>
      <c r="K210" s="132">
        <f t="shared" si="34"/>
        <v>0</v>
      </c>
      <c r="L210" s="133">
        <f t="shared" si="32"/>
        <v>0</v>
      </c>
    </row>
    <row r="211" spans="1:12">
      <c r="A211" s="128" t="str">
        <f>'Obra Civil'!A218</f>
        <v>14.3.1.3</v>
      </c>
      <c r="B211" s="294" t="str">
        <f>'Obra Civil'!B218</f>
        <v>Tubo de PVC esgoto, tipo Vinilfort ou equivalente, ponta e bolsa com junta elástica integrada, Ø200mm, inclusive conexões</v>
      </c>
      <c r="C211" s="295"/>
      <c r="D211" s="296"/>
      <c r="E211" s="129" t="str">
        <f>'Obra Civil'!C218</f>
        <v>m</v>
      </c>
      <c r="F211" s="130">
        <f>'Obra Civil'!G218</f>
        <v>39.979999999999997</v>
      </c>
      <c r="G211" s="131">
        <f>'Obra Civil'!D218</f>
        <v>78</v>
      </c>
      <c r="H211" s="132">
        <v>0</v>
      </c>
      <c r="I211" s="132">
        <v>0</v>
      </c>
      <c r="J211" s="132">
        <f t="shared" si="33"/>
        <v>3118.4399999999996</v>
      </c>
      <c r="K211" s="132">
        <f t="shared" si="34"/>
        <v>0</v>
      </c>
      <c r="L211" s="133">
        <f t="shared" si="32"/>
        <v>0</v>
      </c>
    </row>
    <row r="212" spans="1:12">
      <c r="A212" s="125" t="str">
        <f>'Obra Civil'!A219</f>
        <v>14.3.2</v>
      </c>
      <c r="B212" s="291" t="str">
        <f>'Obra Civil'!B219</f>
        <v>ACESSÓRIOS</v>
      </c>
      <c r="C212" s="292"/>
      <c r="D212" s="293"/>
      <c r="E212" s="129"/>
      <c r="F212" s="130">
        <f>'Obra Civil'!G219</f>
        <v>0</v>
      </c>
      <c r="G212" s="131">
        <f>'Obra Civil'!D219</f>
        <v>0</v>
      </c>
      <c r="H212" s="132">
        <v>0</v>
      </c>
      <c r="I212" s="132">
        <v>0</v>
      </c>
      <c r="J212" s="132">
        <f t="shared" si="33"/>
        <v>0</v>
      </c>
      <c r="K212" s="132">
        <f t="shared" si="34"/>
        <v>0</v>
      </c>
      <c r="L212" s="133">
        <f t="shared" si="32"/>
        <v>0</v>
      </c>
    </row>
    <row r="213" spans="1:12">
      <c r="A213" s="128" t="str">
        <f>'Obra Civil'!A220</f>
        <v>14.3.2.1</v>
      </c>
      <c r="B213" s="271" t="str">
        <f>'Obra Civil'!B220</f>
        <v>Ralo hemisférico (formato abacaxi) de ferro fundido, Ø100mm</v>
      </c>
      <c r="C213" s="272"/>
      <c r="D213" s="273"/>
      <c r="E213" s="129" t="str">
        <f>'Obra Civil'!C220</f>
        <v>un</v>
      </c>
      <c r="F213" s="130">
        <f>'Obra Civil'!G220</f>
        <v>21.54</v>
      </c>
      <c r="G213" s="131">
        <f>'Obra Civil'!D220</f>
        <v>7</v>
      </c>
      <c r="H213" s="132">
        <v>0</v>
      </c>
      <c r="I213" s="132">
        <v>0</v>
      </c>
      <c r="J213" s="132">
        <f t="shared" si="33"/>
        <v>150.78</v>
      </c>
      <c r="K213" s="132">
        <f t="shared" si="34"/>
        <v>0</v>
      </c>
      <c r="L213" s="133">
        <f t="shared" si="32"/>
        <v>0</v>
      </c>
    </row>
    <row r="214" spans="1:12">
      <c r="A214" s="128" t="str">
        <f>'Obra Civil'!A221</f>
        <v>14.3.2.2</v>
      </c>
      <c r="B214" s="271" t="str">
        <f>'Obra Civil'!B221</f>
        <v>Caixa de inspeção em alvenaria com fundo em concreto, 60x60cm</v>
      </c>
      <c r="C214" s="272"/>
      <c r="D214" s="273"/>
      <c r="E214" s="129" t="str">
        <f>'Obra Civil'!C221</f>
        <v>un</v>
      </c>
      <c r="F214" s="130">
        <f>'Obra Civil'!G221</f>
        <v>115.23</v>
      </c>
      <c r="G214" s="131">
        <f>'Obra Civil'!D221</f>
        <v>8</v>
      </c>
      <c r="H214" s="132">
        <v>0</v>
      </c>
      <c r="I214" s="132">
        <v>0</v>
      </c>
      <c r="J214" s="132">
        <f t="shared" si="33"/>
        <v>921.84</v>
      </c>
      <c r="K214" s="132">
        <f t="shared" si="34"/>
        <v>0</v>
      </c>
      <c r="L214" s="133">
        <f t="shared" si="32"/>
        <v>0</v>
      </c>
    </row>
    <row r="215" spans="1:12">
      <c r="A215" s="128" t="str">
        <f>'Obra Civil'!A222</f>
        <v>14.3.2.3</v>
      </c>
      <c r="B215" s="271" t="str">
        <f>'Obra Civil'!B222</f>
        <v>Tampa de concreto 60x60cm para caixa de inspeção</v>
      </c>
      <c r="C215" s="272"/>
      <c r="D215" s="273"/>
      <c r="E215" s="129" t="str">
        <f>'Obra Civil'!C222</f>
        <v>un</v>
      </c>
      <c r="F215" s="130">
        <f>'Obra Civil'!G222</f>
        <v>26.54</v>
      </c>
      <c r="G215" s="131">
        <f>'Obra Civil'!D222</f>
        <v>8</v>
      </c>
      <c r="H215" s="132">
        <v>0</v>
      </c>
      <c r="I215" s="132">
        <v>0</v>
      </c>
      <c r="J215" s="132">
        <f t="shared" si="33"/>
        <v>212.32</v>
      </c>
      <c r="K215" s="132">
        <f t="shared" si="34"/>
        <v>0</v>
      </c>
      <c r="L215" s="133">
        <f t="shared" si="32"/>
        <v>0</v>
      </c>
    </row>
    <row r="216" spans="1:12">
      <c r="A216" s="128" t="str">
        <f>'Obra Civil'!A223</f>
        <v>14.3.2.4</v>
      </c>
      <c r="B216" s="271" t="str">
        <f>'Obra Civil'!B223</f>
        <v>Caixa de ralo em alvenaria com fundo em concreto, 40x40cm</v>
      </c>
      <c r="C216" s="272"/>
      <c r="D216" s="273"/>
      <c r="E216" s="129" t="str">
        <f>'Obra Civil'!C223</f>
        <v>un</v>
      </c>
      <c r="F216" s="130">
        <f>'Obra Civil'!G223</f>
        <v>98.56</v>
      </c>
      <c r="G216" s="131">
        <f>'Obra Civil'!D223</f>
        <v>1</v>
      </c>
      <c r="H216" s="132">
        <v>0</v>
      </c>
      <c r="I216" s="132">
        <v>0</v>
      </c>
      <c r="J216" s="132">
        <f t="shared" si="33"/>
        <v>98.56</v>
      </c>
      <c r="K216" s="132">
        <f t="shared" si="34"/>
        <v>0</v>
      </c>
      <c r="L216" s="133">
        <f t="shared" si="32"/>
        <v>0</v>
      </c>
    </row>
    <row r="217" spans="1:12">
      <c r="A217" s="128" t="str">
        <f>'Obra Civil'!A224</f>
        <v>14.3.2.5</v>
      </c>
      <c r="B217" s="271" t="str">
        <f>'Obra Civil'!B224</f>
        <v>Grelha de ferro fundido 40x40cm, tipo leve, para caixa de ralo/brita</v>
      </c>
      <c r="C217" s="272"/>
      <c r="D217" s="273"/>
      <c r="E217" s="129" t="str">
        <f>'Obra Civil'!C224</f>
        <v>un</v>
      </c>
      <c r="F217" s="130">
        <f>'Obra Civil'!G224</f>
        <v>34.840000000000003</v>
      </c>
      <c r="G217" s="131">
        <f>'Obra Civil'!D224</f>
        <v>2</v>
      </c>
      <c r="H217" s="132">
        <v>0</v>
      </c>
      <c r="I217" s="132">
        <v>0</v>
      </c>
      <c r="J217" s="132">
        <f t="shared" si="33"/>
        <v>69.680000000000007</v>
      </c>
      <c r="K217" s="132">
        <f t="shared" si="34"/>
        <v>0</v>
      </c>
      <c r="L217" s="133">
        <f t="shared" si="32"/>
        <v>0</v>
      </c>
    </row>
    <row r="218" spans="1:12">
      <c r="A218" s="128" t="str">
        <f>'Obra Civil'!A225</f>
        <v>14.3.2.6</v>
      </c>
      <c r="B218" s="271" t="str">
        <f>'Obra Civil'!B225</f>
        <v>Caixa de brita 40x40cm</v>
      </c>
      <c r="C218" s="272"/>
      <c r="D218" s="273"/>
      <c r="E218" s="129" t="str">
        <f>'Obra Civil'!C225</f>
        <v>un</v>
      </c>
      <c r="F218" s="130">
        <f>'Obra Civil'!G225</f>
        <v>89.4</v>
      </c>
      <c r="G218" s="131">
        <f>'Obra Civil'!D225</f>
        <v>1</v>
      </c>
      <c r="H218" s="132">
        <v>0</v>
      </c>
      <c r="I218" s="132">
        <v>0</v>
      </c>
      <c r="J218" s="132">
        <f t="shared" si="33"/>
        <v>89.4</v>
      </c>
      <c r="K218" s="132">
        <f t="shared" si="34"/>
        <v>0</v>
      </c>
      <c r="L218" s="133">
        <f t="shared" si="32"/>
        <v>0</v>
      </c>
    </row>
    <row r="219" spans="1:12">
      <c r="A219" s="128" t="str">
        <f>'Obra Civil'!A226</f>
        <v>14.3.2.7</v>
      </c>
      <c r="B219" s="271" t="str">
        <f>'Obra Civil'!B226</f>
        <v>Poço de visita em alvenaria, fundo em concreto, 110x110cm</v>
      </c>
      <c r="C219" s="272"/>
      <c r="D219" s="273"/>
      <c r="E219" s="129" t="str">
        <f>'Obra Civil'!C226</f>
        <v>un</v>
      </c>
      <c r="F219" s="130">
        <f>'Obra Civil'!G226</f>
        <v>234</v>
      </c>
      <c r="G219" s="131">
        <f>'Obra Civil'!D226</f>
        <v>1</v>
      </c>
      <c r="H219" s="132">
        <v>0</v>
      </c>
      <c r="I219" s="132">
        <v>0</v>
      </c>
      <c r="J219" s="132">
        <f t="shared" si="33"/>
        <v>234</v>
      </c>
      <c r="K219" s="132">
        <f t="shared" si="34"/>
        <v>0</v>
      </c>
      <c r="L219" s="133">
        <f t="shared" si="32"/>
        <v>0</v>
      </c>
    </row>
    <row r="220" spans="1:12">
      <c r="A220" s="128" t="str">
        <f>'Obra Civil'!A227</f>
        <v>14.3.2.8</v>
      </c>
      <c r="B220" s="271" t="str">
        <f>'Obra Civil'!B227</f>
        <v>Tampa de concreto Ø60cm para poço de visita</v>
      </c>
      <c r="C220" s="272"/>
      <c r="D220" s="273"/>
      <c r="E220" s="129" t="str">
        <f>'Obra Civil'!C227</f>
        <v>un</v>
      </c>
      <c r="F220" s="130">
        <f>'Obra Civil'!G227</f>
        <v>25.12</v>
      </c>
      <c r="G220" s="131">
        <f>'Obra Civil'!D227</f>
        <v>1</v>
      </c>
      <c r="H220" s="132">
        <v>0</v>
      </c>
      <c r="I220" s="132">
        <v>0</v>
      </c>
      <c r="J220" s="132">
        <f t="shared" si="33"/>
        <v>25.12</v>
      </c>
      <c r="K220" s="132">
        <f t="shared" si="34"/>
        <v>0</v>
      </c>
      <c r="L220" s="133">
        <f t="shared" si="32"/>
        <v>0</v>
      </c>
    </row>
    <row r="221" spans="1:12">
      <c r="A221" s="128" t="str">
        <f>'Obra Civil'!A228</f>
        <v>14.3.2.9</v>
      </c>
      <c r="B221" s="271" t="str">
        <f>'Obra Civil'!B228</f>
        <v>Calha de piso em PVC DN 130, com grelha (solários)</v>
      </c>
      <c r="C221" s="272"/>
      <c r="D221" s="273"/>
      <c r="E221" s="129" t="str">
        <f>'Obra Civil'!C228</f>
        <v>m</v>
      </c>
      <c r="F221" s="130">
        <f>'Obra Civil'!G228</f>
        <v>8.15</v>
      </c>
      <c r="G221" s="131">
        <f>'Obra Civil'!D228</f>
        <v>13</v>
      </c>
      <c r="H221" s="132">
        <v>0</v>
      </c>
      <c r="I221" s="132">
        <v>0</v>
      </c>
      <c r="J221" s="132">
        <f t="shared" si="33"/>
        <v>105.95</v>
      </c>
      <c r="K221" s="132">
        <f t="shared" si="34"/>
        <v>0</v>
      </c>
      <c r="L221" s="133">
        <f t="shared" si="32"/>
        <v>0</v>
      </c>
    </row>
    <row r="222" spans="1:12">
      <c r="A222" s="143" t="str">
        <f>'Obra Civil'!A230</f>
        <v>15.0</v>
      </c>
      <c r="B222" s="268" t="str">
        <f>'Obra Civil'!B230</f>
        <v xml:space="preserve">INSTALAÇÃO SANITÁRIA </v>
      </c>
      <c r="C222" s="269"/>
      <c r="D222" s="270"/>
      <c r="E222" s="146"/>
      <c r="F222" s="147">
        <f>'Obra Civil'!G230</f>
        <v>0</v>
      </c>
      <c r="G222" s="148">
        <f>'Obra Civil'!D230</f>
        <v>0</v>
      </c>
      <c r="H222" s="149">
        <v>0</v>
      </c>
      <c r="I222" s="149">
        <v>0</v>
      </c>
      <c r="J222" s="149">
        <f t="shared" si="33"/>
        <v>0</v>
      </c>
      <c r="K222" s="149">
        <f t="shared" si="34"/>
        <v>0</v>
      </c>
      <c r="L222" s="133">
        <f t="shared" si="32"/>
        <v>0</v>
      </c>
    </row>
    <row r="223" spans="1:12">
      <c r="A223" s="128" t="str">
        <f>'Obra Civil'!A231</f>
        <v>15.1</v>
      </c>
      <c r="B223" s="271" t="str">
        <f>'Obra Civil'!B231</f>
        <v xml:space="preserve">Adaptador p/ Saída de Vaso Sanitário Série Normal 100mm </v>
      </c>
      <c r="C223" s="272"/>
      <c r="D223" s="273"/>
      <c r="E223" s="129" t="str">
        <f>'Obra Civil'!C231</f>
        <v>un</v>
      </c>
      <c r="F223" s="130">
        <f>'Obra Civil'!G231</f>
        <v>1.89</v>
      </c>
      <c r="G223" s="131">
        <f>'Obra Civil'!D231</f>
        <v>15</v>
      </c>
      <c r="H223" s="132">
        <v>0</v>
      </c>
      <c r="I223" s="132">
        <v>0</v>
      </c>
      <c r="J223" s="132">
        <f t="shared" si="33"/>
        <v>28.349999999999998</v>
      </c>
      <c r="K223" s="132">
        <f t="shared" si="34"/>
        <v>0</v>
      </c>
      <c r="L223" s="133">
        <f t="shared" si="32"/>
        <v>0</v>
      </c>
    </row>
    <row r="224" spans="1:12">
      <c r="A224" s="128" t="str">
        <f>'Obra Civil'!A232</f>
        <v>15.2</v>
      </c>
      <c r="B224" s="271" t="str">
        <f>'Obra Civil'!B232</f>
        <v xml:space="preserve">Antiespuma 150mm </v>
      </c>
      <c r="C224" s="272"/>
      <c r="D224" s="273"/>
      <c r="E224" s="129" t="str">
        <f>'Obra Civil'!C232</f>
        <v>un</v>
      </c>
      <c r="F224" s="130">
        <f>'Obra Civil'!G232</f>
        <v>5.95</v>
      </c>
      <c r="G224" s="131">
        <f>'Obra Civil'!D232</f>
        <v>1</v>
      </c>
      <c r="H224" s="132">
        <v>0</v>
      </c>
      <c r="I224" s="132">
        <v>0</v>
      </c>
      <c r="J224" s="132">
        <f t="shared" si="33"/>
        <v>5.95</v>
      </c>
      <c r="K224" s="132">
        <f t="shared" si="34"/>
        <v>0</v>
      </c>
      <c r="L224" s="133">
        <f t="shared" si="32"/>
        <v>0</v>
      </c>
    </row>
    <row r="225" spans="1:12">
      <c r="A225" s="128" t="str">
        <f>'Obra Civil'!A233</f>
        <v>15.3</v>
      </c>
      <c r="B225" s="271" t="str">
        <f>'Obra Civil'!B233</f>
        <v xml:space="preserve">Caixa Sifonada Girafácil Montada com Grelha e Porta Grelha 100x140x50 - Redonda </v>
      </c>
      <c r="C225" s="272"/>
      <c r="D225" s="273"/>
      <c r="E225" s="129" t="str">
        <f>'Obra Civil'!C233</f>
        <v>un</v>
      </c>
      <c r="F225" s="130">
        <f>'Obra Civil'!G233</f>
        <v>18.420000000000002</v>
      </c>
      <c r="G225" s="131">
        <f>'Obra Civil'!D233</f>
        <v>6</v>
      </c>
      <c r="H225" s="132">
        <v>0</v>
      </c>
      <c r="I225" s="132">
        <v>0</v>
      </c>
      <c r="J225" s="132">
        <f t="shared" si="33"/>
        <v>110.52000000000001</v>
      </c>
      <c r="K225" s="132">
        <f t="shared" si="34"/>
        <v>0</v>
      </c>
      <c r="L225" s="133">
        <f t="shared" si="32"/>
        <v>0</v>
      </c>
    </row>
    <row r="226" spans="1:12">
      <c r="A226" s="128" t="str">
        <f>'Obra Civil'!A234</f>
        <v>15.4</v>
      </c>
      <c r="B226" s="271" t="str">
        <f>'Obra Civil'!B234</f>
        <v xml:space="preserve">Caixa Sifonada Montada com Grelha e Porta Grelha 150 x 150 x 50 - Redonda </v>
      </c>
      <c r="C226" s="272"/>
      <c r="D226" s="273"/>
      <c r="E226" s="129" t="str">
        <f>'Obra Civil'!C234</f>
        <v>un</v>
      </c>
      <c r="F226" s="130">
        <f>'Obra Civil'!G234</f>
        <v>20.07</v>
      </c>
      <c r="G226" s="131">
        <f>'Obra Civil'!D234</f>
        <v>1</v>
      </c>
      <c r="H226" s="132">
        <v>0</v>
      </c>
      <c r="I226" s="132">
        <v>0</v>
      </c>
      <c r="J226" s="132">
        <f t="shared" si="33"/>
        <v>20.07</v>
      </c>
      <c r="K226" s="132">
        <f t="shared" si="34"/>
        <v>0</v>
      </c>
      <c r="L226" s="133">
        <f t="shared" si="32"/>
        <v>0</v>
      </c>
    </row>
    <row r="227" spans="1:12">
      <c r="A227" s="128" t="str">
        <f>'Obra Civil'!A235</f>
        <v>15.5</v>
      </c>
      <c r="B227" s="271" t="str">
        <f>'Obra Civil'!B235</f>
        <v xml:space="preserve">Cap Série Normal 50mm </v>
      </c>
      <c r="C227" s="272"/>
      <c r="D227" s="273"/>
      <c r="E227" s="129" t="str">
        <f>'Obra Civil'!C235</f>
        <v>un</v>
      </c>
      <c r="F227" s="130">
        <f>'Obra Civil'!G235</f>
        <v>1.1499999999999999</v>
      </c>
      <c r="G227" s="131">
        <f>'Obra Civil'!D235</f>
        <v>1</v>
      </c>
      <c r="H227" s="132">
        <v>0</v>
      </c>
      <c r="I227" s="132">
        <v>0</v>
      </c>
      <c r="J227" s="132">
        <f t="shared" si="33"/>
        <v>1.1499999999999999</v>
      </c>
      <c r="K227" s="132">
        <f t="shared" si="34"/>
        <v>0</v>
      </c>
      <c r="L227" s="133">
        <f t="shared" si="32"/>
        <v>0</v>
      </c>
    </row>
    <row r="228" spans="1:12">
      <c r="A228" s="128" t="str">
        <f>'Obra Civil'!A236</f>
        <v>15.6</v>
      </c>
      <c r="B228" s="271" t="str">
        <f>'Obra Civil'!B236</f>
        <v>Caixa Sifonada 100x100x50mm</v>
      </c>
      <c r="C228" s="272"/>
      <c r="D228" s="273"/>
      <c r="E228" s="129" t="str">
        <f>'Obra Civil'!C236</f>
        <v>un</v>
      </c>
      <c r="F228" s="130">
        <f>'Obra Civil'!G236</f>
        <v>10.78</v>
      </c>
      <c r="G228" s="131">
        <f>'Obra Civil'!D236</f>
        <v>3</v>
      </c>
      <c r="H228" s="132">
        <v>0</v>
      </c>
      <c r="I228" s="132">
        <v>0</v>
      </c>
      <c r="J228" s="132">
        <f t="shared" si="33"/>
        <v>32.339999999999996</v>
      </c>
      <c r="K228" s="132">
        <f t="shared" si="34"/>
        <v>0</v>
      </c>
      <c r="L228" s="133">
        <f t="shared" si="32"/>
        <v>0</v>
      </c>
    </row>
    <row r="229" spans="1:12">
      <c r="A229" s="128" t="str">
        <f>'Obra Civil'!A237</f>
        <v>15.7</v>
      </c>
      <c r="B229" s="271" t="str">
        <f>'Obra Civil'!B237</f>
        <v xml:space="preserve">Caixa Sifonada 150x185x75mm </v>
      </c>
      <c r="C229" s="272"/>
      <c r="D229" s="273"/>
      <c r="E229" s="129" t="str">
        <f>'Obra Civil'!C237</f>
        <v>un</v>
      </c>
      <c r="F229" s="130">
        <f>'Obra Civil'!G237</f>
        <v>24.97</v>
      </c>
      <c r="G229" s="131">
        <f>'Obra Civil'!D237</f>
        <v>1</v>
      </c>
      <c r="H229" s="132">
        <v>0</v>
      </c>
      <c r="I229" s="132">
        <v>0</v>
      </c>
      <c r="J229" s="132">
        <f t="shared" si="33"/>
        <v>24.97</v>
      </c>
      <c r="K229" s="132">
        <f t="shared" si="34"/>
        <v>0</v>
      </c>
      <c r="L229" s="133">
        <f t="shared" si="32"/>
        <v>0</v>
      </c>
    </row>
    <row r="230" spans="1:12">
      <c r="A230" s="128" t="str">
        <f>'Obra Civil'!A238</f>
        <v>15.8</v>
      </c>
      <c r="B230" s="271" t="str">
        <f>'Obra Civil'!B238</f>
        <v>Caixa Sifonada Girafácil 100x140x50mm</v>
      </c>
      <c r="C230" s="272"/>
      <c r="D230" s="273"/>
      <c r="E230" s="129" t="str">
        <f>'Obra Civil'!C238</f>
        <v>un</v>
      </c>
      <c r="F230" s="130">
        <f>'Obra Civil'!G238</f>
        <v>18.420000000000002</v>
      </c>
      <c r="G230" s="131">
        <f>'Obra Civil'!D238</f>
        <v>5</v>
      </c>
      <c r="H230" s="132">
        <v>0</v>
      </c>
      <c r="I230" s="132">
        <v>0</v>
      </c>
      <c r="J230" s="132">
        <f t="shared" si="33"/>
        <v>92.100000000000009</v>
      </c>
      <c r="K230" s="132">
        <f t="shared" si="34"/>
        <v>0</v>
      </c>
      <c r="L230" s="133">
        <f t="shared" si="32"/>
        <v>0</v>
      </c>
    </row>
    <row r="231" spans="1:12">
      <c r="A231" s="128" t="str">
        <f>'Obra Civil'!A239</f>
        <v>15.9</v>
      </c>
      <c r="B231" s="271" t="str">
        <f>'Obra Civil'!B239</f>
        <v>Ralo Sifonado Cônico Branco 100x40mm</v>
      </c>
      <c r="C231" s="272"/>
      <c r="D231" s="273"/>
      <c r="E231" s="129" t="str">
        <f>'Obra Civil'!C239</f>
        <v>un</v>
      </c>
      <c r="F231" s="130">
        <f>'Obra Civil'!G239</f>
        <v>6.26</v>
      </c>
      <c r="G231" s="131">
        <f>'Obra Civil'!D239</f>
        <v>5</v>
      </c>
      <c r="H231" s="132">
        <v>0</v>
      </c>
      <c r="I231" s="132">
        <v>0</v>
      </c>
      <c r="J231" s="132">
        <f t="shared" si="33"/>
        <v>31.299999999999997</v>
      </c>
      <c r="K231" s="132">
        <f t="shared" si="34"/>
        <v>0</v>
      </c>
      <c r="L231" s="133">
        <f t="shared" si="32"/>
        <v>0</v>
      </c>
    </row>
    <row r="232" spans="1:12">
      <c r="A232" s="128" t="str">
        <f>'Obra Civil'!A240</f>
        <v>15.10</v>
      </c>
      <c r="B232" s="271" t="str">
        <f>'Obra Civil'!B240</f>
        <v>Porta Grelha Redondo Branco 100mm</v>
      </c>
      <c r="C232" s="272"/>
      <c r="D232" s="273"/>
      <c r="E232" s="129" t="str">
        <f>'Obra Civil'!C240</f>
        <v>un</v>
      </c>
      <c r="F232" s="130">
        <f>'Obra Civil'!G240</f>
        <v>1.95</v>
      </c>
      <c r="G232" s="131">
        <f>'Obra Civil'!D240</f>
        <v>7</v>
      </c>
      <c r="H232" s="132">
        <v>0</v>
      </c>
      <c r="I232" s="132">
        <v>0</v>
      </c>
      <c r="J232" s="132">
        <f t="shared" si="33"/>
        <v>13.65</v>
      </c>
      <c r="K232" s="132">
        <f t="shared" si="34"/>
        <v>0</v>
      </c>
      <c r="L232" s="133">
        <f t="shared" si="32"/>
        <v>0</v>
      </c>
    </row>
    <row r="233" spans="1:12">
      <c r="A233" s="128" t="str">
        <f>'Obra Civil'!A241</f>
        <v>15.11</v>
      </c>
      <c r="B233" s="271" t="str">
        <f>'Obra Civil'!B241</f>
        <v>Terminal de Ventilação Série Normal 50mm</v>
      </c>
      <c r="C233" s="272"/>
      <c r="D233" s="273"/>
      <c r="E233" s="129" t="str">
        <f>'Obra Civil'!C241</f>
        <v>un</v>
      </c>
      <c r="F233" s="130">
        <f>'Obra Civil'!G241</f>
        <v>1.87</v>
      </c>
      <c r="G233" s="131">
        <f>'Obra Civil'!D241</f>
        <v>9</v>
      </c>
      <c r="H233" s="132">
        <v>0</v>
      </c>
      <c r="I233" s="132">
        <v>0</v>
      </c>
      <c r="J233" s="132">
        <f t="shared" si="33"/>
        <v>16.830000000000002</v>
      </c>
      <c r="K233" s="132">
        <f t="shared" si="34"/>
        <v>0</v>
      </c>
      <c r="L233" s="133">
        <f t="shared" si="32"/>
        <v>0</v>
      </c>
    </row>
    <row r="234" spans="1:12">
      <c r="A234" s="128" t="str">
        <f>'Obra Civil'!A242</f>
        <v>15.12</v>
      </c>
      <c r="B234" s="271" t="str">
        <f>'Obra Civil'!B242</f>
        <v>Terminal de Ventilação Série Normal 75mm</v>
      </c>
      <c r="C234" s="272"/>
      <c r="D234" s="273"/>
      <c r="E234" s="129" t="str">
        <f>'Obra Civil'!C242</f>
        <v>un</v>
      </c>
      <c r="F234" s="130">
        <f>'Obra Civil'!G242</f>
        <v>1.96</v>
      </c>
      <c r="G234" s="131">
        <f>'Obra Civil'!D242</f>
        <v>1</v>
      </c>
      <c r="H234" s="132">
        <v>0</v>
      </c>
      <c r="I234" s="132">
        <v>0</v>
      </c>
      <c r="J234" s="132">
        <f t="shared" si="33"/>
        <v>1.96</v>
      </c>
      <c r="K234" s="132">
        <f t="shared" si="34"/>
        <v>0</v>
      </c>
      <c r="L234" s="133">
        <f t="shared" si="32"/>
        <v>0</v>
      </c>
    </row>
    <row r="235" spans="1:12">
      <c r="A235" s="128" t="str">
        <f>'Obra Civil'!A243</f>
        <v>15.13</v>
      </c>
      <c r="B235" s="271" t="str">
        <f>'Obra Civil'!B243</f>
        <v>Tubo de PVC Série Normal 100mm, fornec. e instalação, inclusive conexões</v>
      </c>
      <c r="C235" s="272"/>
      <c r="D235" s="273"/>
      <c r="E235" s="129" t="str">
        <f>'Obra Civil'!C243</f>
        <v>m</v>
      </c>
      <c r="F235" s="130">
        <f>'Obra Civil'!G243</f>
        <v>8.19</v>
      </c>
      <c r="G235" s="131">
        <f>'Obra Civil'!D243</f>
        <v>43.12</v>
      </c>
      <c r="H235" s="132">
        <v>0</v>
      </c>
      <c r="I235" s="132">
        <v>0</v>
      </c>
      <c r="J235" s="132">
        <f t="shared" si="33"/>
        <v>353.15279999999996</v>
      </c>
      <c r="K235" s="132">
        <f t="shared" si="34"/>
        <v>0</v>
      </c>
      <c r="L235" s="133">
        <f t="shared" si="32"/>
        <v>0</v>
      </c>
    </row>
    <row r="236" spans="1:12">
      <c r="A236" s="128" t="str">
        <f>'Obra Civil'!A244</f>
        <v>15.14</v>
      </c>
      <c r="B236" s="271" t="str">
        <f>'Obra Civil'!B244</f>
        <v>Tubo de PVC Série Normal 40mm, fornec. e instalação, inclusive conexões</v>
      </c>
      <c r="C236" s="272"/>
      <c r="D236" s="273"/>
      <c r="E236" s="129" t="str">
        <f>'Obra Civil'!C244</f>
        <v>m</v>
      </c>
      <c r="F236" s="130">
        <f>'Obra Civil'!G244</f>
        <v>2.82</v>
      </c>
      <c r="G236" s="131">
        <f>'Obra Civil'!D244</f>
        <v>43.17</v>
      </c>
      <c r="H236" s="132">
        <v>0</v>
      </c>
      <c r="I236" s="132">
        <v>0</v>
      </c>
      <c r="J236" s="132">
        <f t="shared" si="33"/>
        <v>121.7394</v>
      </c>
      <c r="K236" s="132">
        <f t="shared" si="34"/>
        <v>0</v>
      </c>
      <c r="L236" s="133">
        <f t="shared" si="32"/>
        <v>0</v>
      </c>
    </row>
    <row r="237" spans="1:12">
      <c r="A237" s="128" t="str">
        <f>'Obra Civil'!A245</f>
        <v>15.15</v>
      </c>
      <c r="B237" s="271" t="str">
        <f>'Obra Civil'!B245</f>
        <v>Tubo de PVC Série Normal 50mm , fornec. e instalação, inclusive conexões</v>
      </c>
      <c r="C237" s="272"/>
      <c r="D237" s="273"/>
      <c r="E237" s="129" t="str">
        <f>'Obra Civil'!C245</f>
        <v>m</v>
      </c>
      <c r="F237" s="130">
        <f>'Obra Civil'!G245</f>
        <v>5.34</v>
      </c>
      <c r="G237" s="131">
        <f>'Obra Civil'!D245</f>
        <v>72.069999999999993</v>
      </c>
      <c r="H237" s="132">
        <v>0</v>
      </c>
      <c r="I237" s="132">
        <v>0</v>
      </c>
      <c r="J237" s="132">
        <f t="shared" si="33"/>
        <v>384.85379999999998</v>
      </c>
      <c r="K237" s="132">
        <f t="shared" si="34"/>
        <v>0</v>
      </c>
      <c r="L237" s="133">
        <f t="shared" si="32"/>
        <v>0</v>
      </c>
    </row>
    <row r="238" spans="1:12">
      <c r="A238" s="128" t="str">
        <f>'Obra Civil'!A246</f>
        <v>15.16</v>
      </c>
      <c r="B238" s="271" t="str">
        <f>'Obra Civil'!B246</f>
        <v>Tubo de PVC Série Normal 75mm , fornec. e instalação, inclusive conexões</v>
      </c>
      <c r="C238" s="272"/>
      <c r="D238" s="273"/>
      <c r="E238" s="129" t="str">
        <f>'Obra Civil'!C246</f>
        <v>m</v>
      </c>
      <c r="F238" s="130">
        <f>'Obra Civil'!G246</f>
        <v>6.76</v>
      </c>
      <c r="G238" s="131">
        <f>'Obra Civil'!D246</f>
        <v>7</v>
      </c>
      <c r="H238" s="132">
        <v>0</v>
      </c>
      <c r="I238" s="132">
        <v>0</v>
      </c>
      <c r="J238" s="132">
        <f t="shared" si="33"/>
        <v>47.32</v>
      </c>
      <c r="K238" s="132">
        <f t="shared" si="34"/>
        <v>0</v>
      </c>
      <c r="L238" s="133">
        <f t="shared" si="32"/>
        <v>0</v>
      </c>
    </row>
    <row r="239" spans="1:12">
      <c r="A239" s="128" t="str">
        <f>'Obra Civil'!A247</f>
        <v>15.17</v>
      </c>
      <c r="B239" s="271" t="str">
        <f>'Obra Civil'!B247</f>
        <v>Tubo de PVC Série Reforçada 150mm, fornec. e instalação, inclusive conexões</v>
      </c>
      <c r="C239" s="272"/>
      <c r="D239" s="273"/>
      <c r="E239" s="129" t="str">
        <f>'Obra Civil'!C247</f>
        <v>m</v>
      </c>
      <c r="F239" s="130">
        <f>'Obra Civil'!G247</f>
        <v>19.87</v>
      </c>
      <c r="G239" s="131">
        <f>'Obra Civil'!D247</f>
        <v>82.48</v>
      </c>
      <c r="H239" s="132">
        <v>0</v>
      </c>
      <c r="I239" s="132">
        <v>0</v>
      </c>
      <c r="J239" s="132">
        <f t="shared" si="33"/>
        <v>1638.8776000000003</v>
      </c>
      <c r="K239" s="132">
        <f t="shared" si="34"/>
        <v>0</v>
      </c>
      <c r="L239" s="133">
        <f t="shared" si="32"/>
        <v>0</v>
      </c>
    </row>
    <row r="240" spans="1:12">
      <c r="A240" s="128" t="str">
        <f>'Obra Civil'!A248</f>
        <v>15.18</v>
      </c>
      <c r="B240" s="271" t="str">
        <f>'Obra Civil'!B248</f>
        <v>Tubo de PVC Série Reforçada 40mm, fornec. e instalação, inclusive conexões</v>
      </c>
      <c r="C240" s="272"/>
      <c r="D240" s="273"/>
      <c r="E240" s="129" t="str">
        <f>'Obra Civil'!C248</f>
        <v>m</v>
      </c>
      <c r="F240" s="130">
        <f>'Obra Civil'!G248</f>
        <v>3.68</v>
      </c>
      <c r="G240" s="131">
        <f>'Obra Civil'!D248</f>
        <v>1.72</v>
      </c>
      <c r="H240" s="132">
        <v>0</v>
      </c>
      <c r="I240" s="132">
        <v>0</v>
      </c>
      <c r="J240" s="132">
        <f t="shared" si="33"/>
        <v>6.3296000000000001</v>
      </c>
      <c r="K240" s="132">
        <f t="shared" si="34"/>
        <v>0</v>
      </c>
      <c r="L240" s="133">
        <f t="shared" si="32"/>
        <v>0</v>
      </c>
    </row>
    <row r="241" spans="1:12">
      <c r="A241" s="128" t="str">
        <f>'Obra Civil'!A249</f>
        <v>15.19</v>
      </c>
      <c r="B241" s="271" t="str">
        <f>'Obra Civil'!B249</f>
        <v>Tubo de PVC Série Reforçada 50mm, fornec. e instalação, inclusive conexões</v>
      </c>
      <c r="C241" s="272"/>
      <c r="D241" s="273"/>
      <c r="E241" s="129" t="str">
        <f>'Obra Civil'!C249</f>
        <v>m</v>
      </c>
      <c r="F241" s="130">
        <f>'Obra Civil'!G249</f>
        <v>6.96</v>
      </c>
      <c r="G241" s="131">
        <f>'Obra Civil'!D249</f>
        <v>24.84</v>
      </c>
      <c r="H241" s="132">
        <v>0</v>
      </c>
      <c r="I241" s="132">
        <v>0</v>
      </c>
      <c r="J241" s="132">
        <f t="shared" si="33"/>
        <v>172.88640000000001</v>
      </c>
      <c r="K241" s="132">
        <f t="shared" si="34"/>
        <v>0</v>
      </c>
      <c r="L241" s="133">
        <f t="shared" si="32"/>
        <v>0</v>
      </c>
    </row>
    <row r="242" spans="1:12">
      <c r="A242" s="128" t="str">
        <f>'Obra Civil'!A250</f>
        <v>15.20</v>
      </c>
      <c r="B242" s="271" t="str">
        <f>'Obra Civil'!B250</f>
        <v xml:space="preserve">Tubo de PVC Série Reforçada 75mm, fornec. e instalação, inclusive conexões </v>
      </c>
      <c r="C242" s="272"/>
      <c r="D242" s="273"/>
      <c r="E242" s="129" t="str">
        <f>'Obra Civil'!C250</f>
        <v>m</v>
      </c>
      <c r="F242" s="130">
        <f>'Obra Civil'!G250</f>
        <v>8.82</v>
      </c>
      <c r="G242" s="131">
        <f>'Obra Civil'!D250</f>
        <v>9.57</v>
      </c>
      <c r="H242" s="132">
        <v>0</v>
      </c>
      <c r="I242" s="132">
        <v>0</v>
      </c>
      <c r="J242" s="132">
        <f t="shared" si="33"/>
        <v>84.40740000000001</v>
      </c>
      <c r="K242" s="132">
        <f t="shared" si="34"/>
        <v>0</v>
      </c>
      <c r="L242" s="133">
        <f t="shared" si="32"/>
        <v>0</v>
      </c>
    </row>
    <row r="243" spans="1:12" ht="14.25" customHeight="1">
      <c r="A243" s="128" t="str">
        <f>'Obra Civil'!A251</f>
        <v>15.21</v>
      </c>
      <c r="B243" s="271" t="str">
        <f>'Obra Civil'!B251</f>
        <v>Caixa de inspeção em alvenaria de tijolo medindo 900x900x600mm , com tampão em ferro fundido</v>
      </c>
      <c r="C243" s="272"/>
      <c r="D243" s="273"/>
      <c r="E243" s="129" t="str">
        <f>'Obra Civil'!C251</f>
        <v>un</v>
      </c>
      <c r="F243" s="130">
        <f>'Obra Civil'!G251</f>
        <v>356</v>
      </c>
      <c r="G243" s="131">
        <f>'Obra Civil'!D251</f>
        <v>9</v>
      </c>
      <c r="H243" s="132">
        <v>0</v>
      </c>
      <c r="I243" s="132">
        <v>0</v>
      </c>
      <c r="J243" s="132">
        <f t="shared" si="33"/>
        <v>3204</v>
      </c>
      <c r="K243" s="132">
        <f t="shared" si="34"/>
        <v>0</v>
      </c>
      <c r="L243" s="133">
        <f t="shared" si="32"/>
        <v>0</v>
      </c>
    </row>
    <row r="244" spans="1:12" ht="21" customHeight="1">
      <c r="A244" s="128" t="str">
        <f>'Obra Civil'!A252</f>
        <v>15.22</v>
      </c>
      <c r="B244" s="294" t="str">
        <f>'Obra Civil'!B252</f>
        <v>Caixa de gordura Especial, em alvenaria de tijolo, medindo 1100x1100x1200mm, com tampão em ferro fundido</v>
      </c>
      <c r="C244" s="295"/>
      <c r="D244" s="296"/>
      <c r="E244" s="129" t="str">
        <f>'Obra Civil'!C252</f>
        <v>un</v>
      </c>
      <c r="F244" s="130">
        <f>'Obra Civil'!G252</f>
        <v>453.26</v>
      </c>
      <c r="G244" s="131">
        <f>'Obra Civil'!D252</f>
        <v>1</v>
      </c>
      <c r="H244" s="132">
        <v>0</v>
      </c>
      <c r="I244" s="132">
        <v>0</v>
      </c>
      <c r="J244" s="132">
        <f t="shared" si="33"/>
        <v>453.26</v>
      </c>
      <c r="K244" s="132">
        <f t="shared" si="34"/>
        <v>0</v>
      </c>
      <c r="L244" s="133">
        <f t="shared" si="32"/>
        <v>0</v>
      </c>
    </row>
    <row r="245" spans="1:12" ht="13.5" customHeight="1">
      <c r="A245" s="128" t="str">
        <f>'Obra Civil'!A253</f>
        <v>15.23</v>
      </c>
      <c r="B245" s="271" t="str">
        <f>'Obra Civil'!B253</f>
        <v>Tampa de ferro fundido 1100x1100 cm, tipo leve, para caixas de gordura dupla e especial</v>
      </c>
      <c r="C245" s="272"/>
      <c r="D245" s="273"/>
      <c r="E245" s="129" t="str">
        <f>'Obra Civil'!C253</f>
        <v>un</v>
      </c>
      <c r="F245" s="130">
        <f>'Obra Civil'!G253</f>
        <v>194.24</v>
      </c>
      <c r="G245" s="131">
        <f>'Obra Civil'!D253</f>
        <v>1</v>
      </c>
      <c r="H245" s="132">
        <v>0</v>
      </c>
      <c r="I245" s="132">
        <v>0</v>
      </c>
      <c r="J245" s="132">
        <f t="shared" si="33"/>
        <v>194.24</v>
      </c>
      <c r="K245" s="132">
        <f t="shared" si="34"/>
        <v>0</v>
      </c>
      <c r="L245" s="133">
        <f t="shared" si="32"/>
        <v>0</v>
      </c>
    </row>
    <row r="246" spans="1:12" ht="16.5" customHeight="1">
      <c r="A246" s="128" t="str">
        <f>'Obra Civil'!A254</f>
        <v>15.24</v>
      </c>
      <c r="B246" s="271" t="str">
        <f>'Obra Civil'!B254</f>
        <v>Poço de visita em alvenaria de tijolo medido 1400x1400x1640mm, com tampão em ferro fundido</v>
      </c>
      <c r="C246" s="272"/>
      <c r="D246" s="273"/>
      <c r="E246" s="129" t="str">
        <f>'Obra Civil'!C254</f>
        <v>un</v>
      </c>
      <c r="F246" s="130">
        <f>'Obra Civil'!G254</f>
        <v>485.32</v>
      </c>
      <c r="G246" s="131">
        <f>'Obra Civil'!D254</f>
        <v>1</v>
      </c>
      <c r="H246" s="132">
        <v>0</v>
      </c>
      <c r="I246" s="132">
        <v>0</v>
      </c>
      <c r="J246" s="132">
        <f t="shared" si="33"/>
        <v>485.32</v>
      </c>
      <c r="K246" s="132">
        <f t="shared" si="34"/>
        <v>0</v>
      </c>
      <c r="L246" s="133">
        <f t="shared" si="32"/>
        <v>0</v>
      </c>
    </row>
    <row r="247" spans="1:12" ht="22.5" customHeight="1">
      <c r="A247" s="128" t="str">
        <f>'Obra Civil'!A255</f>
        <v>15.25</v>
      </c>
      <c r="B247" s="294" t="str">
        <f>'Obra Civil'!B255</f>
        <v>Conjunto moto bomba centrifuga CV 3/4, vazão de 5,0 m3/h e Hman = 15mca - Modelo Thebe TH-16 ou equivalente</v>
      </c>
      <c r="C247" s="295"/>
      <c r="D247" s="296"/>
      <c r="E247" s="129" t="str">
        <f>'Obra Civil'!C255</f>
        <v>un</v>
      </c>
      <c r="F247" s="130">
        <f>'Obra Civil'!G255</f>
        <v>201.65</v>
      </c>
      <c r="G247" s="131">
        <f>'Obra Civil'!D255</f>
        <v>2</v>
      </c>
      <c r="H247" s="132">
        <v>0</v>
      </c>
      <c r="I247" s="132">
        <v>0</v>
      </c>
      <c r="J247" s="132">
        <f t="shared" si="33"/>
        <v>403.3</v>
      </c>
      <c r="K247" s="132">
        <f t="shared" si="34"/>
        <v>0</v>
      </c>
      <c r="L247" s="133">
        <f t="shared" si="32"/>
        <v>0</v>
      </c>
    </row>
    <row r="248" spans="1:12">
      <c r="A248" s="143" t="str">
        <f>'Obra Civil'!A257</f>
        <v>16.0</v>
      </c>
      <c r="B248" s="268" t="str">
        <f>'Obra Civil'!B257</f>
        <v xml:space="preserve">LOUÇAS E METAIS </v>
      </c>
      <c r="C248" s="269"/>
      <c r="D248" s="270"/>
      <c r="E248" s="146"/>
      <c r="F248" s="147"/>
      <c r="G248" s="148"/>
      <c r="H248" s="149"/>
      <c r="I248" s="149"/>
      <c r="J248" s="149"/>
      <c r="K248" s="149"/>
      <c r="L248" s="133">
        <f t="shared" si="32"/>
        <v>0</v>
      </c>
    </row>
    <row r="249" spans="1:12">
      <c r="A249" s="128" t="str">
        <f>'Obra Civil'!A258</f>
        <v>16.1</v>
      </c>
      <c r="B249" s="271" t="str">
        <f>'Obra Civil'!B258</f>
        <v>SANIT. PNE - ( Portadores de Necessidades Especiais )</v>
      </c>
      <c r="C249" s="272"/>
      <c r="D249" s="273"/>
      <c r="E249" s="129"/>
      <c r="F249" s="130"/>
      <c r="G249" s="131"/>
      <c r="H249" s="132"/>
      <c r="I249" s="132"/>
      <c r="J249" s="132"/>
      <c r="K249" s="132"/>
      <c r="L249" s="133">
        <f t="shared" si="32"/>
        <v>0</v>
      </c>
    </row>
    <row r="250" spans="1:12" ht="24" customHeight="1">
      <c r="A250" s="128" t="str">
        <f>'Obra Civil'!A259</f>
        <v>16.1.1</v>
      </c>
      <c r="B250" s="294" t="str">
        <f>'Obra Civil'!B259</f>
        <v>Lavatório louça branca, sem coluna, torneira metálica cromada simples, (válvula, sifao e engate flexível cromados)</v>
      </c>
      <c r="C250" s="295"/>
      <c r="D250" s="296"/>
      <c r="E250" s="129" t="str">
        <f>'Obra Civil'!C259</f>
        <v>un</v>
      </c>
      <c r="F250" s="130">
        <f>'Obra Civil'!G259</f>
        <v>132.68</v>
      </c>
      <c r="G250" s="131">
        <f>'Obra Civil'!D259</f>
        <v>2</v>
      </c>
      <c r="H250" s="132">
        <v>0</v>
      </c>
      <c r="I250" s="132">
        <v>0</v>
      </c>
      <c r="J250" s="132">
        <f t="shared" ref="J250:J255" si="35">F250*G250</f>
        <v>265.36</v>
      </c>
      <c r="K250" s="132">
        <f t="shared" ref="K250:K255" si="36">H250*F250</f>
        <v>0</v>
      </c>
      <c r="L250" s="133">
        <f t="shared" si="32"/>
        <v>0</v>
      </c>
    </row>
    <row r="251" spans="1:12">
      <c r="A251" s="128" t="str">
        <f>'Obra Civil'!A260</f>
        <v>16.1.2</v>
      </c>
      <c r="B251" s="271" t="str">
        <f>'Obra Civil'!B260</f>
        <v>Porta sabonete liquido fornecimento</v>
      </c>
      <c r="C251" s="272"/>
      <c r="D251" s="273"/>
      <c r="E251" s="129" t="str">
        <f>'Obra Civil'!C260</f>
        <v>un</v>
      </c>
      <c r="F251" s="130">
        <f>'Obra Civil'!G260</f>
        <v>12.45</v>
      </c>
      <c r="G251" s="131">
        <f>'Obra Civil'!D260</f>
        <v>2</v>
      </c>
      <c r="H251" s="132">
        <v>0</v>
      </c>
      <c r="I251" s="132">
        <v>0</v>
      </c>
      <c r="J251" s="132">
        <f t="shared" si="35"/>
        <v>24.9</v>
      </c>
      <c r="K251" s="132">
        <f t="shared" si="36"/>
        <v>0</v>
      </c>
      <c r="L251" s="133">
        <f t="shared" si="32"/>
        <v>0</v>
      </c>
    </row>
    <row r="252" spans="1:12" ht="24" customHeight="1">
      <c r="A252" s="128" t="str">
        <f>'Obra Civil'!A261</f>
        <v>16.1.3</v>
      </c>
      <c r="B252" s="294" t="str">
        <f>'Obra Civil'!B261</f>
        <v>Vaso sanitario sifonado, para valvula de descarga, em louca branca, com acessorios, inclusive assento plastico, anel de vedação, tubo pvc ligacao - fornecimento e instalacao</v>
      </c>
      <c r="C252" s="295"/>
      <c r="D252" s="296"/>
      <c r="E252" s="129" t="str">
        <f>'Obra Civil'!C261</f>
        <v>un</v>
      </c>
      <c r="F252" s="130">
        <f>'Obra Civil'!G261</f>
        <v>135.11000000000001</v>
      </c>
      <c r="G252" s="131">
        <f>'Obra Civil'!D261</f>
        <v>2</v>
      </c>
      <c r="H252" s="132">
        <v>0</v>
      </c>
      <c r="I252" s="132">
        <v>0</v>
      </c>
      <c r="J252" s="132">
        <f t="shared" si="35"/>
        <v>270.22000000000003</v>
      </c>
      <c r="K252" s="132">
        <f t="shared" si="36"/>
        <v>0</v>
      </c>
      <c r="L252" s="133">
        <f t="shared" si="32"/>
        <v>0</v>
      </c>
    </row>
    <row r="253" spans="1:12" ht="13.5" customHeight="1">
      <c r="A253" s="128" t="str">
        <f>'Obra Civil'!A262</f>
        <v>16.1.4</v>
      </c>
      <c r="B253" s="271" t="str">
        <f>'Obra Civil'!B262</f>
        <v>Torneira cromada 3/4" para jardim ou tanque, padrao alto</v>
      </c>
      <c r="C253" s="272"/>
      <c r="D253" s="273"/>
      <c r="E253" s="129" t="str">
        <f>'Obra Civil'!C262</f>
        <v>un</v>
      </c>
      <c r="F253" s="130">
        <f>'Obra Civil'!G262</f>
        <v>18.559999999999999</v>
      </c>
      <c r="G253" s="131">
        <f>'Obra Civil'!D262</f>
        <v>2</v>
      </c>
      <c r="H253" s="132">
        <v>0</v>
      </c>
      <c r="I253" s="132">
        <v>0</v>
      </c>
      <c r="J253" s="132">
        <f t="shared" si="35"/>
        <v>37.119999999999997</v>
      </c>
      <c r="K253" s="132">
        <f t="shared" si="36"/>
        <v>0</v>
      </c>
      <c r="L253" s="133">
        <f t="shared" ref="L253:L316" si="37">I253*F253</f>
        <v>0</v>
      </c>
    </row>
    <row r="254" spans="1:12">
      <c r="A254" s="128" t="str">
        <f>'Obra Civil'!A263</f>
        <v>16.1.5</v>
      </c>
      <c r="B254" s="271" t="str">
        <f>'Obra Civil'!B263</f>
        <v>Instalacao de papeleira - fornecimento e colocacao</v>
      </c>
      <c r="C254" s="272"/>
      <c r="D254" s="273"/>
      <c r="E254" s="129" t="str">
        <f>'Obra Civil'!C263</f>
        <v>un</v>
      </c>
      <c r="F254" s="130">
        <f>'Obra Civil'!G263</f>
        <v>13.12</v>
      </c>
      <c r="G254" s="131">
        <f>'Obra Civil'!D263</f>
        <v>2</v>
      </c>
      <c r="H254" s="132">
        <v>0</v>
      </c>
      <c r="I254" s="132">
        <v>0</v>
      </c>
      <c r="J254" s="132">
        <f t="shared" si="35"/>
        <v>26.24</v>
      </c>
      <c r="K254" s="132">
        <f t="shared" si="36"/>
        <v>0</v>
      </c>
      <c r="L254" s="133">
        <f t="shared" si="37"/>
        <v>0</v>
      </c>
    </row>
    <row r="255" spans="1:12">
      <c r="A255" s="128" t="str">
        <f>'Obra Civil'!A264</f>
        <v>16.1.6</v>
      </c>
      <c r="B255" s="271" t="str">
        <f>'Obra Civil'!B264</f>
        <v xml:space="preserve">Barra de apoio em aluminio anodizado para deficientes físicos </v>
      </c>
      <c r="C255" s="272"/>
      <c r="D255" s="273"/>
      <c r="E255" s="129" t="str">
        <f>'Obra Civil'!C264</f>
        <v>m</v>
      </c>
      <c r="F255" s="130">
        <f>'Obra Civil'!G264</f>
        <v>34.58</v>
      </c>
      <c r="G255" s="131">
        <f>'Obra Civil'!D264</f>
        <v>4</v>
      </c>
      <c r="H255" s="132">
        <v>0</v>
      </c>
      <c r="I255" s="132">
        <v>0</v>
      </c>
      <c r="J255" s="132">
        <f t="shared" si="35"/>
        <v>138.32</v>
      </c>
      <c r="K255" s="132">
        <f t="shared" si="36"/>
        <v>0</v>
      </c>
      <c r="L255" s="133">
        <f t="shared" si="37"/>
        <v>0</v>
      </c>
    </row>
    <row r="256" spans="1:12">
      <c r="A256" s="128" t="str">
        <f>'Obra Civil'!A265</f>
        <v>16.2</v>
      </c>
      <c r="B256" s="271" t="str">
        <f>'Obra Civil'!B265</f>
        <v>SANIT. INFANTIS  (Feminino / Masculino/ Banho I/ Creche II )</v>
      </c>
      <c r="C256" s="272"/>
      <c r="D256" s="273"/>
      <c r="E256" s="129"/>
      <c r="F256" s="130"/>
      <c r="G256" s="131"/>
      <c r="H256" s="132"/>
      <c r="I256" s="132"/>
      <c r="J256" s="132"/>
      <c r="K256" s="132"/>
      <c r="L256" s="133">
        <f t="shared" si="37"/>
        <v>0</v>
      </c>
    </row>
    <row r="257" spans="1:12" ht="14.25" customHeight="1">
      <c r="A257" s="128" t="str">
        <f>'Obra Civil'!A266</f>
        <v>16.2.1</v>
      </c>
      <c r="B257" s="271" t="str">
        <f>'Obra Civil'!B266</f>
        <v>Banheira plástica (cor braca de 20x45x77 cm), com dreno para escoamento de água</v>
      </c>
      <c r="C257" s="272"/>
      <c r="D257" s="273"/>
      <c r="E257" s="129" t="str">
        <f>'Obra Civil'!C266</f>
        <v>un</v>
      </c>
      <c r="F257" s="130">
        <f>'Obra Civil'!G266</f>
        <v>45.71</v>
      </c>
      <c r="G257" s="131">
        <f>'Obra Civil'!D266</f>
        <v>2</v>
      </c>
      <c r="H257" s="132">
        <v>0</v>
      </c>
      <c r="I257" s="132">
        <v>0</v>
      </c>
      <c r="J257" s="132">
        <f t="shared" ref="J257:J263" si="38">F257*G257</f>
        <v>91.42</v>
      </c>
      <c r="K257" s="132">
        <f t="shared" ref="K257:K263" si="39">H257*F257</f>
        <v>0</v>
      </c>
      <c r="L257" s="133">
        <f t="shared" si="37"/>
        <v>0</v>
      </c>
    </row>
    <row r="258" spans="1:12" ht="26.25" customHeight="1">
      <c r="A258" s="128" t="str">
        <f>'Obra Civil'!A267</f>
        <v>16.2.2</v>
      </c>
      <c r="B258" s="294" t="str">
        <f>'Obra Civil'!B267</f>
        <v>Cuba louca branca em bancada inclusive torneira e complementos (válvula, sifao e engate flexível cromados)</v>
      </c>
      <c r="C258" s="295"/>
      <c r="D258" s="296"/>
      <c r="E258" s="129" t="str">
        <f>'Obra Civil'!C267</f>
        <v>un</v>
      </c>
      <c r="F258" s="130">
        <f>'Obra Civil'!G267</f>
        <v>145.65</v>
      </c>
      <c r="G258" s="131">
        <f>'Obra Civil'!D267</f>
        <v>1</v>
      </c>
      <c r="H258" s="132">
        <v>0</v>
      </c>
      <c r="I258" s="132">
        <v>0</v>
      </c>
      <c r="J258" s="132">
        <f t="shared" si="38"/>
        <v>145.65</v>
      </c>
      <c r="K258" s="132">
        <f t="shared" si="39"/>
        <v>0</v>
      </c>
      <c r="L258" s="133">
        <f t="shared" si="37"/>
        <v>0</v>
      </c>
    </row>
    <row r="259" spans="1:12" ht="15" customHeight="1">
      <c r="A259" s="128" t="str">
        <f>'Obra Civil'!A268</f>
        <v>16.2.3</v>
      </c>
      <c r="B259" s="271" t="str">
        <f>'Obra Civil'!B268</f>
        <v>Instalacao de papeleira - fornecimento e colocacao</v>
      </c>
      <c r="C259" s="272"/>
      <c r="D259" s="273"/>
      <c r="E259" s="129" t="str">
        <f>'Obra Civil'!C268</f>
        <v>un</v>
      </c>
      <c r="F259" s="130">
        <f>'Obra Civil'!G268</f>
        <v>13.12</v>
      </c>
      <c r="G259" s="131">
        <f>'Obra Civil'!D268</f>
        <v>9</v>
      </c>
      <c r="H259" s="132">
        <v>0</v>
      </c>
      <c r="I259" s="132">
        <v>0</v>
      </c>
      <c r="J259" s="132">
        <f t="shared" si="38"/>
        <v>118.08</v>
      </c>
      <c r="K259" s="132">
        <f t="shared" si="39"/>
        <v>0</v>
      </c>
      <c r="L259" s="133">
        <f t="shared" si="37"/>
        <v>0</v>
      </c>
    </row>
    <row r="260" spans="1:12">
      <c r="A260" s="128" t="str">
        <f>'Obra Civil'!A269</f>
        <v>16.2.4</v>
      </c>
      <c r="B260" s="271" t="str">
        <f>'Obra Civil'!B269</f>
        <v>Porta sabonete liquido fornecimento e instalação</v>
      </c>
      <c r="C260" s="272"/>
      <c r="D260" s="273"/>
      <c r="E260" s="129" t="str">
        <f>'Obra Civil'!C269</f>
        <v>un</v>
      </c>
      <c r="F260" s="130">
        <f>'Obra Civil'!G269</f>
        <v>12.45</v>
      </c>
      <c r="G260" s="131">
        <f>'Obra Civil'!D269</f>
        <v>11</v>
      </c>
      <c r="H260" s="132">
        <v>0</v>
      </c>
      <c r="I260" s="132">
        <v>0</v>
      </c>
      <c r="J260" s="132">
        <f t="shared" si="38"/>
        <v>136.94999999999999</v>
      </c>
      <c r="K260" s="132">
        <f t="shared" si="39"/>
        <v>0</v>
      </c>
      <c r="L260" s="133">
        <f t="shared" si="37"/>
        <v>0</v>
      </c>
    </row>
    <row r="261" spans="1:12">
      <c r="A261" s="128" t="str">
        <f>'Obra Civil'!A270</f>
        <v>16.2.5</v>
      </c>
      <c r="B261" s="271" t="str">
        <f>'Obra Civil'!B270</f>
        <v>Torneira cromada 3/4" para jardim ou tanque, padrao alto</v>
      </c>
      <c r="C261" s="272"/>
      <c r="D261" s="273"/>
      <c r="E261" s="129" t="str">
        <f>'Obra Civil'!C270</f>
        <v>un</v>
      </c>
      <c r="F261" s="130">
        <f>'Obra Civil'!G270</f>
        <v>18.559999999999999</v>
      </c>
      <c r="G261" s="131">
        <f>'Obra Civil'!D270</f>
        <v>4</v>
      </c>
      <c r="H261" s="132">
        <v>0</v>
      </c>
      <c r="I261" s="132">
        <v>0</v>
      </c>
      <c r="J261" s="132">
        <f t="shared" si="38"/>
        <v>74.239999999999995</v>
      </c>
      <c r="K261" s="132">
        <f t="shared" si="39"/>
        <v>0</v>
      </c>
      <c r="L261" s="133">
        <f t="shared" si="37"/>
        <v>0</v>
      </c>
    </row>
    <row r="262" spans="1:12">
      <c r="A262" s="128" t="str">
        <f>'Obra Civil'!A271</f>
        <v>16.2.6</v>
      </c>
      <c r="B262" s="271" t="str">
        <f>'Obra Civil'!B271</f>
        <v>Torneira cromada longa 3/4" de parede para pia, padrao popular</v>
      </c>
      <c r="C262" s="272"/>
      <c r="D262" s="273"/>
      <c r="E262" s="129" t="str">
        <f>'Obra Civil'!C271</f>
        <v>un</v>
      </c>
      <c r="F262" s="130">
        <f>'Obra Civil'!G271</f>
        <v>16.420000000000002</v>
      </c>
      <c r="G262" s="131">
        <f>'Obra Civil'!D271</f>
        <v>9</v>
      </c>
      <c r="H262" s="132">
        <v>0</v>
      </c>
      <c r="I262" s="132">
        <v>0</v>
      </c>
      <c r="J262" s="132">
        <f t="shared" si="38"/>
        <v>147.78000000000003</v>
      </c>
      <c r="K262" s="132">
        <f t="shared" si="39"/>
        <v>0</v>
      </c>
      <c r="L262" s="133">
        <f t="shared" si="37"/>
        <v>0</v>
      </c>
    </row>
    <row r="263" spans="1:12" ht="24" customHeight="1">
      <c r="A263" s="128" t="str">
        <f>'Obra Civil'!A272</f>
        <v>16.2.7</v>
      </c>
      <c r="B263" s="294" t="str">
        <f>'Obra Civil'!B272</f>
        <v>Vaso sanitario infantil sifonado, para valvula de descarga, em louca branca, com acessorios, inclusive assento plastico, anel de vedação, tubo pvc ligacao - fornecimento e instalacao</v>
      </c>
      <c r="C263" s="295"/>
      <c r="D263" s="296"/>
      <c r="E263" s="129" t="str">
        <f>'Obra Civil'!C272</f>
        <v>un</v>
      </c>
      <c r="F263" s="130">
        <f>'Obra Civil'!G272</f>
        <v>135.11000000000001</v>
      </c>
      <c r="G263" s="131">
        <f>'Obra Civil'!D272</f>
        <v>9</v>
      </c>
      <c r="H263" s="132">
        <v>0</v>
      </c>
      <c r="I263" s="132">
        <v>0</v>
      </c>
      <c r="J263" s="132">
        <f t="shared" si="38"/>
        <v>1215.9900000000002</v>
      </c>
      <c r="K263" s="132">
        <f t="shared" si="39"/>
        <v>0</v>
      </c>
      <c r="L263" s="133">
        <f t="shared" si="37"/>
        <v>0</v>
      </c>
    </row>
    <row r="264" spans="1:12">
      <c r="A264" s="125" t="str">
        <f>'Obra Civil'!A273</f>
        <v>16.3</v>
      </c>
      <c r="B264" s="291" t="str">
        <f>'Obra Civil'!B273</f>
        <v>SANIT. ADULTOS ( Fem. e Masc. Funcionários )</v>
      </c>
      <c r="C264" s="292"/>
      <c r="D264" s="293"/>
      <c r="E264" s="129"/>
      <c r="F264" s="130"/>
      <c r="G264" s="131"/>
      <c r="H264" s="132"/>
      <c r="I264" s="132"/>
      <c r="J264" s="132"/>
      <c r="K264" s="132"/>
      <c r="L264" s="133">
        <f t="shared" si="37"/>
        <v>0</v>
      </c>
    </row>
    <row r="265" spans="1:12">
      <c r="A265" s="128" t="str">
        <f>'Obra Civil'!A274</f>
        <v>16.3.1</v>
      </c>
      <c r="B265" s="271" t="str">
        <f>'Obra Civil'!B274</f>
        <v>Torneira cromada 3/4" para jardim ou tanque, padrao alto</v>
      </c>
      <c r="C265" s="272"/>
      <c r="D265" s="273"/>
      <c r="E265" s="129" t="str">
        <f>'Obra Civil'!C274</f>
        <v>un</v>
      </c>
      <c r="F265" s="130">
        <f>'Obra Civil'!G274</f>
        <v>18.559999999999999</v>
      </c>
      <c r="G265" s="131">
        <f>'Obra Civil'!D274</f>
        <v>2</v>
      </c>
      <c r="H265" s="132">
        <v>0</v>
      </c>
      <c r="I265" s="132">
        <v>0</v>
      </c>
      <c r="J265" s="132">
        <f t="shared" ref="J265:J278" si="40">F265*G265</f>
        <v>37.119999999999997</v>
      </c>
      <c r="K265" s="132">
        <f t="shared" ref="K265:K278" si="41">H265*F265</f>
        <v>0</v>
      </c>
      <c r="L265" s="133">
        <f t="shared" si="37"/>
        <v>0</v>
      </c>
    </row>
    <row r="266" spans="1:12">
      <c r="A266" s="128" t="str">
        <f>'Obra Civil'!A275</f>
        <v>16.3.2</v>
      </c>
      <c r="B266" s="271" t="str">
        <f>'Obra Civil'!B275</f>
        <v>Torneira cromada longa 3/4" de parede para pia, padrao popular</v>
      </c>
      <c r="C266" s="272"/>
      <c r="D266" s="273"/>
      <c r="E266" s="129" t="str">
        <f>'Obra Civil'!C275</f>
        <v>un</v>
      </c>
      <c r="F266" s="130">
        <f>'Obra Civil'!G275</f>
        <v>16.420000000000002</v>
      </c>
      <c r="G266" s="131">
        <f>'Obra Civil'!D275</f>
        <v>5</v>
      </c>
      <c r="H266" s="132">
        <v>0</v>
      </c>
      <c r="I266" s="132">
        <v>0</v>
      </c>
      <c r="J266" s="132">
        <f t="shared" si="40"/>
        <v>82.100000000000009</v>
      </c>
      <c r="K266" s="132">
        <f t="shared" si="41"/>
        <v>0</v>
      </c>
      <c r="L266" s="133">
        <f t="shared" si="37"/>
        <v>0</v>
      </c>
    </row>
    <row r="267" spans="1:12" ht="26.25" customHeight="1">
      <c r="A267" s="128" t="str">
        <f>'Obra Civil'!A276</f>
        <v>16.3.3</v>
      </c>
      <c r="B267" s="294" t="str">
        <f>'Obra Civil'!B276</f>
        <v>Vaso sanitario sifonado, para valvula de descarga, em louca branca, com acessorios, inclusive assento plastico, bolsa de borracha para ligacao, tubo pvc ligacao - fornecimento e instalacao</v>
      </c>
      <c r="C267" s="295"/>
      <c r="D267" s="296"/>
      <c r="E267" s="129" t="str">
        <f>'Obra Civil'!C276</f>
        <v>un</v>
      </c>
      <c r="F267" s="130">
        <f>'Obra Civil'!G276</f>
        <v>135.11000000000001</v>
      </c>
      <c r="G267" s="131">
        <f>'Obra Civil'!D276</f>
        <v>4</v>
      </c>
      <c r="H267" s="132">
        <v>0</v>
      </c>
      <c r="I267" s="132">
        <v>0</v>
      </c>
      <c r="J267" s="132">
        <f t="shared" si="40"/>
        <v>540.44000000000005</v>
      </c>
      <c r="K267" s="132">
        <f t="shared" si="41"/>
        <v>0</v>
      </c>
      <c r="L267" s="133">
        <f t="shared" si="37"/>
        <v>0</v>
      </c>
    </row>
    <row r="268" spans="1:12">
      <c r="A268" s="128" t="str">
        <f>'Obra Civil'!A277</f>
        <v>16.3.4</v>
      </c>
      <c r="B268" s="271" t="str">
        <f>'Obra Civil'!B277</f>
        <v>Instalação de papeleira - fornecimento e colocacao</v>
      </c>
      <c r="C268" s="272"/>
      <c r="D268" s="273"/>
      <c r="E268" s="129" t="str">
        <f>'Obra Civil'!C277</f>
        <v>un</v>
      </c>
      <c r="F268" s="130">
        <f>'Obra Civil'!G277</f>
        <v>13.12</v>
      </c>
      <c r="G268" s="131">
        <f>'Obra Civil'!D277</f>
        <v>4</v>
      </c>
      <c r="H268" s="132">
        <v>0</v>
      </c>
      <c r="I268" s="132">
        <v>0</v>
      </c>
      <c r="J268" s="132">
        <f t="shared" si="40"/>
        <v>52.48</v>
      </c>
      <c r="K268" s="132">
        <f t="shared" si="41"/>
        <v>0</v>
      </c>
      <c r="L268" s="133">
        <f t="shared" si="37"/>
        <v>0</v>
      </c>
    </row>
    <row r="269" spans="1:12">
      <c r="A269" s="128" t="str">
        <f>'Obra Civil'!A278</f>
        <v>16.3.5</v>
      </c>
      <c r="B269" s="271" t="str">
        <f>'Obra Civil'!B278</f>
        <v>Porta sabonete liquido fornecimento e instalação</v>
      </c>
      <c r="C269" s="272"/>
      <c r="D269" s="273"/>
      <c r="E269" s="129" t="str">
        <f>'Obra Civil'!C278</f>
        <v>un</v>
      </c>
      <c r="F269" s="130">
        <f>'Obra Civil'!G278</f>
        <v>12.45</v>
      </c>
      <c r="G269" s="131">
        <f>'Obra Civil'!D278</f>
        <v>3</v>
      </c>
      <c r="H269" s="132">
        <v>0</v>
      </c>
      <c r="I269" s="132">
        <v>0</v>
      </c>
      <c r="J269" s="132">
        <f t="shared" si="40"/>
        <v>37.349999999999994</v>
      </c>
      <c r="K269" s="132">
        <f t="shared" si="41"/>
        <v>0</v>
      </c>
      <c r="L269" s="133">
        <f t="shared" si="37"/>
        <v>0</v>
      </c>
    </row>
    <row r="270" spans="1:12">
      <c r="A270" s="125" t="str">
        <f>'Obra Civil'!A279</f>
        <v>16.4</v>
      </c>
      <c r="B270" s="291" t="str">
        <f>'Obra Civil'!B279</f>
        <v>COZINHA/ LAVANDERIA/ HIGIENIZAÇÃO/ LACTÁRIO</v>
      </c>
      <c r="C270" s="292"/>
      <c r="D270" s="293"/>
      <c r="E270" s="129"/>
      <c r="F270" s="130">
        <f>'Obra Civil'!G279</f>
        <v>0</v>
      </c>
      <c r="G270" s="131">
        <f>'Obra Civil'!D279</f>
        <v>0</v>
      </c>
      <c r="H270" s="132">
        <v>0</v>
      </c>
      <c r="I270" s="132">
        <v>0</v>
      </c>
      <c r="J270" s="132">
        <f t="shared" si="40"/>
        <v>0</v>
      </c>
      <c r="K270" s="132">
        <f t="shared" si="41"/>
        <v>0</v>
      </c>
      <c r="L270" s="133">
        <f t="shared" si="37"/>
        <v>0</v>
      </c>
    </row>
    <row r="271" spans="1:12">
      <c r="A271" s="128" t="str">
        <f>'Obra Civil'!A280</f>
        <v>16.4.1</v>
      </c>
      <c r="B271" s="294" t="str">
        <f>'Obra Civil'!B280</f>
        <v>Cuba aço inoxidável 40,0x34,0x11,5 cm, com sifão em metal cromado 1.1/2x1.1/2", válvula em metal cromado tipo americana 3.1/2"x1.1/2" para pia - fornecimento e instalação</v>
      </c>
      <c r="C271" s="295"/>
      <c r="D271" s="296"/>
      <c r="E271" s="129" t="str">
        <f>'Obra Civil'!C280</f>
        <v>un.</v>
      </c>
      <c r="F271" s="130">
        <f>'Obra Civil'!G280</f>
        <v>77.92</v>
      </c>
      <c r="G271" s="131">
        <f>'Obra Civil'!D280</f>
        <v>5</v>
      </c>
      <c r="H271" s="132">
        <v>0</v>
      </c>
      <c r="I271" s="132">
        <v>0</v>
      </c>
      <c r="J271" s="132">
        <f t="shared" si="40"/>
        <v>389.6</v>
      </c>
      <c r="K271" s="132">
        <f t="shared" si="41"/>
        <v>0</v>
      </c>
      <c r="L271" s="133">
        <f t="shared" si="37"/>
        <v>0</v>
      </c>
    </row>
    <row r="272" spans="1:12" ht="22.5" customHeight="1">
      <c r="A272" s="128" t="str">
        <f>'Obra Civil'!A281</f>
        <v>16.4.2</v>
      </c>
      <c r="B272" s="294" t="str">
        <f>'Obra Civil'!B281</f>
        <v>Cuba louça branca em bancada inclusive torneira e complementos (válvula, sifao e engate flexível cromados)</v>
      </c>
      <c r="C272" s="295"/>
      <c r="D272" s="296"/>
      <c r="E272" s="129" t="str">
        <f>'Obra Civil'!C281</f>
        <v>un</v>
      </c>
      <c r="F272" s="130">
        <f>'Obra Civil'!G281</f>
        <v>145.65</v>
      </c>
      <c r="G272" s="131">
        <f>'Obra Civil'!D281</f>
        <v>1</v>
      </c>
      <c r="H272" s="132">
        <v>0</v>
      </c>
      <c r="I272" s="132">
        <v>0</v>
      </c>
      <c r="J272" s="132">
        <f t="shared" si="40"/>
        <v>145.65</v>
      </c>
      <c r="K272" s="132">
        <f t="shared" si="41"/>
        <v>0</v>
      </c>
      <c r="L272" s="133">
        <f t="shared" si="37"/>
        <v>0</v>
      </c>
    </row>
    <row r="273" spans="1:12" ht="21.75" customHeight="1">
      <c r="A273" s="128" t="str">
        <f>'Obra Civil'!A282</f>
        <v>16.4.3</v>
      </c>
      <c r="B273" s="294" t="str">
        <f>'Obra Civil'!B282</f>
        <v>Lavatório louça branca, sem coluna, torneira metálica cromada simples, (válvula, sifao e engate flexível cromados)</v>
      </c>
      <c r="C273" s="295"/>
      <c r="D273" s="296"/>
      <c r="E273" s="129" t="str">
        <f>'Obra Civil'!C282</f>
        <v>un</v>
      </c>
      <c r="F273" s="130">
        <f>'Obra Civil'!G282</f>
        <v>132.68</v>
      </c>
      <c r="G273" s="131">
        <f>'Obra Civil'!D282</f>
        <v>1</v>
      </c>
      <c r="H273" s="132">
        <v>0</v>
      </c>
      <c r="I273" s="132">
        <v>0</v>
      </c>
      <c r="J273" s="132">
        <f t="shared" si="40"/>
        <v>132.68</v>
      </c>
      <c r="K273" s="132">
        <f t="shared" si="41"/>
        <v>0</v>
      </c>
      <c r="L273" s="133">
        <f t="shared" si="37"/>
        <v>0</v>
      </c>
    </row>
    <row r="274" spans="1:12">
      <c r="A274" s="128" t="str">
        <f>'Obra Civil'!A283</f>
        <v>16.4.4</v>
      </c>
      <c r="B274" s="271" t="str">
        <f>'Obra Civil'!B283</f>
        <v>Torneira cromada 3/4" para jardim ou tanque, padrao alto</v>
      </c>
      <c r="C274" s="272"/>
      <c r="D274" s="273"/>
      <c r="E274" s="129" t="str">
        <f>'Obra Civil'!C283</f>
        <v>un</v>
      </c>
      <c r="F274" s="130">
        <f>'Obra Civil'!G283</f>
        <v>18.559999999999999</v>
      </c>
      <c r="G274" s="131">
        <f>'Obra Civil'!D283</f>
        <v>2</v>
      </c>
      <c r="H274" s="132">
        <v>0</v>
      </c>
      <c r="I274" s="132">
        <v>0</v>
      </c>
      <c r="J274" s="132">
        <f t="shared" si="40"/>
        <v>37.119999999999997</v>
      </c>
      <c r="K274" s="132">
        <f t="shared" si="41"/>
        <v>0</v>
      </c>
      <c r="L274" s="133">
        <f t="shared" si="37"/>
        <v>0</v>
      </c>
    </row>
    <row r="275" spans="1:12">
      <c r="A275" s="128" t="str">
        <f>'Obra Civil'!A284</f>
        <v>16.4.5</v>
      </c>
      <c r="B275" s="271" t="str">
        <f>'Obra Civil'!B284</f>
        <v>Torneira cromada longa 3/4" de parede para pia, padrao popular</v>
      </c>
      <c r="C275" s="272"/>
      <c r="D275" s="273"/>
      <c r="E275" s="129" t="str">
        <f>'Obra Civil'!C284</f>
        <v>un</v>
      </c>
      <c r="F275" s="130">
        <f>'Obra Civil'!G284</f>
        <v>16.420000000000002</v>
      </c>
      <c r="G275" s="131">
        <f>'Obra Civil'!D284</f>
        <v>4</v>
      </c>
      <c r="H275" s="132">
        <v>0</v>
      </c>
      <c r="I275" s="132">
        <v>0</v>
      </c>
      <c r="J275" s="132">
        <f t="shared" si="40"/>
        <v>65.680000000000007</v>
      </c>
      <c r="K275" s="132">
        <f t="shared" si="41"/>
        <v>0</v>
      </c>
      <c r="L275" s="133">
        <f t="shared" si="37"/>
        <v>0</v>
      </c>
    </row>
    <row r="276" spans="1:12" ht="23.25" customHeight="1">
      <c r="A276" s="128" t="str">
        <f>'Obra Civil'!A285</f>
        <v>16.4.6</v>
      </c>
      <c r="B276" s="294" t="str">
        <f>'Obra Civil'!B285</f>
        <v>Torneira cromada tubo movel para bancada 3/4" para pia de cozinha, padrao alto - fornecimento e instalacao</v>
      </c>
      <c r="C276" s="295"/>
      <c r="D276" s="296"/>
      <c r="E276" s="129" t="str">
        <f>'Obra Civil'!C285</f>
        <v>un</v>
      </c>
      <c r="F276" s="130">
        <f>'Obra Civil'!G285</f>
        <v>34.869999999999997</v>
      </c>
      <c r="G276" s="131">
        <f>'Obra Civil'!D285</f>
        <v>5</v>
      </c>
      <c r="H276" s="132">
        <v>0</v>
      </c>
      <c r="I276" s="132">
        <v>0</v>
      </c>
      <c r="J276" s="132">
        <f t="shared" si="40"/>
        <v>174.35</v>
      </c>
      <c r="K276" s="132">
        <f t="shared" si="41"/>
        <v>0</v>
      </c>
      <c r="L276" s="133">
        <f t="shared" si="37"/>
        <v>0</v>
      </c>
    </row>
    <row r="277" spans="1:12">
      <c r="A277" s="128" t="str">
        <f>'Obra Civil'!A286</f>
        <v>16.4.7</v>
      </c>
      <c r="B277" s="271" t="str">
        <f>'Obra Civil'!B286</f>
        <v>Porta sabonete liquido fornecimento e instalação</v>
      </c>
      <c r="C277" s="272"/>
      <c r="D277" s="273"/>
      <c r="E277" s="129" t="str">
        <f>'Obra Civil'!C286</f>
        <v>un</v>
      </c>
      <c r="F277" s="130">
        <f>'Obra Civil'!G286</f>
        <v>12.45</v>
      </c>
      <c r="G277" s="131">
        <f>'Obra Civil'!D286</f>
        <v>3</v>
      </c>
      <c r="H277" s="132">
        <v>0</v>
      </c>
      <c r="I277" s="132">
        <v>0</v>
      </c>
      <c r="J277" s="132">
        <f t="shared" si="40"/>
        <v>37.349999999999994</v>
      </c>
      <c r="K277" s="132">
        <f t="shared" si="41"/>
        <v>0</v>
      </c>
      <c r="L277" s="133">
        <f t="shared" si="37"/>
        <v>0</v>
      </c>
    </row>
    <row r="278" spans="1:12">
      <c r="A278" s="128" t="str">
        <f>'Obra Civil'!A287</f>
        <v>16.4.8</v>
      </c>
      <c r="B278" s="271" t="str">
        <f>'Obra Civil'!B287</f>
        <v>Tanque louca branco sem coluna, completo inclusive torneira metalica</v>
      </c>
      <c r="C278" s="272"/>
      <c r="D278" s="273"/>
      <c r="E278" s="129" t="str">
        <f>'Obra Civil'!C287</f>
        <v>un</v>
      </c>
      <c r="F278" s="130">
        <f>'Obra Civil'!G287</f>
        <v>143.63999999999999</v>
      </c>
      <c r="G278" s="131">
        <f>'Obra Civil'!D287</f>
        <v>2</v>
      </c>
      <c r="H278" s="132">
        <v>0</v>
      </c>
      <c r="I278" s="132">
        <v>0</v>
      </c>
      <c r="J278" s="132">
        <f t="shared" si="40"/>
        <v>287.27999999999997</v>
      </c>
      <c r="K278" s="132">
        <f t="shared" si="41"/>
        <v>0</v>
      </c>
      <c r="L278" s="133">
        <f t="shared" si="37"/>
        <v>0</v>
      </c>
    </row>
    <row r="279" spans="1:12">
      <c r="A279" s="125" t="str">
        <f>'Obra Civil'!A288</f>
        <v>16.5</v>
      </c>
      <c r="B279" s="291" t="str">
        <f>'Obra Civil'!B288</f>
        <v>SALAS (Creche l, Creche ll, Creche lll, Pré-Escola)</v>
      </c>
      <c r="C279" s="292"/>
      <c r="D279" s="293"/>
      <c r="E279" s="129"/>
      <c r="F279" s="130"/>
      <c r="G279" s="131"/>
      <c r="H279" s="132"/>
      <c r="I279" s="132"/>
      <c r="J279" s="132"/>
      <c r="K279" s="132"/>
      <c r="L279" s="133">
        <f t="shared" si="37"/>
        <v>0</v>
      </c>
    </row>
    <row r="280" spans="1:12" ht="23.25" customHeight="1">
      <c r="A280" s="128" t="str">
        <f>'Obra Civil'!A289</f>
        <v>16.5.1</v>
      </c>
      <c r="B280" s="294" t="str">
        <f>'Obra Civil'!B289</f>
        <v>Cuba louca branca em bancada inclusive torneira e complementos (válvula, sifao e engate flexível cromados)</v>
      </c>
      <c r="C280" s="295"/>
      <c r="D280" s="296"/>
      <c r="E280" s="129" t="str">
        <f>'Obra Civil'!C289</f>
        <v>un</v>
      </c>
      <c r="F280" s="130">
        <f>'Obra Civil'!G289</f>
        <v>145.65</v>
      </c>
      <c r="G280" s="131">
        <f>'Obra Civil'!D289</f>
        <v>4</v>
      </c>
      <c r="H280" s="132">
        <v>0</v>
      </c>
      <c r="I280" s="132">
        <v>0</v>
      </c>
      <c r="J280" s="132">
        <f>F280*G280</f>
        <v>582.6</v>
      </c>
      <c r="K280" s="132">
        <f>H280*F280</f>
        <v>0</v>
      </c>
      <c r="L280" s="133">
        <f t="shared" si="37"/>
        <v>0</v>
      </c>
    </row>
    <row r="281" spans="1:12">
      <c r="A281" s="128" t="str">
        <f>'Obra Civil'!A290</f>
        <v>16.5.2</v>
      </c>
      <c r="B281" s="271" t="str">
        <f>'Obra Civil'!B290</f>
        <v>Porta sabonete liquido fornecimento e instalação</v>
      </c>
      <c r="C281" s="272"/>
      <c r="D281" s="273"/>
      <c r="E281" s="129" t="str">
        <f>'Obra Civil'!C290</f>
        <v>un</v>
      </c>
      <c r="F281" s="130">
        <f>'Obra Civil'!G290</f>
        <v>12.45</v>
      </c>
      <c r="G281" s="131">
        <f>'Obra Civil'!D290</f>
        <v>4</v>
      </c>
      <c r="H281" s="132">
        <v>0</v>
      </c>
      <c r="I281" s="132">
        <v>0</v>
      </c>
      <c r="J281" s="132">
        <f>F281*G281</f>
        <v>49.8</v>
      </c>
      <c r="K281" s="132">
        <f>H281*F281</f>
        <v>0</v>
      </c>
      <c r="L281" s="133">
        <f t="shared" si="37"/>
        <v>0</v>
      </c>
    </row>
    <row r="282" spans="1:12">
      <c r="A282" s="125" t="str">
        <f>'Obra Civil'!A291</f>
        <v>16.6</v>
      </c>
      <c r="B282" s="291" t="str">
        <f>'Obra Civil'!B291</f>
        <v>JARDINS E PÁTIOS</v>
      </c>
      <c r="C282" s="292"/>
      <c r="D282" s="293"/>
      <c r="E282" s="129"/>
      <c r="F282" s="130"/>
      <c r="G282" s="131"/>
      <c r="H282" s="132"/>
      <c r="I282" s="132"/>
      <c r="J282" s="132"/>
      <c r="K282" s="132"/>
      <c r="L282" s="133">
        <f t="shared" si="37"/>
        <v>0</v>
      </c>
    </row>
    <row r="283" spans="1:12">
      <c r="A283" s="128" t="str">
        <f>'Obra Civil'!A292</f>
        <v>16.6.1</v>
      </c>
      <c r="B283" s="271" t="str">
        <f>'Obra Civil'!B292</f>
        <v>Torneira cromada 3/4" para jardim ou tanque, padrao alto</v>
      </c>
      <c r="C283" s="272"/>
      <c r="D283" s="273"/>
      <c r="E283" s="129" t="str">
        <f>'Obra Civil'!C292</f>
        <v>un</v>
      </c>
      <c r="F283" s="130">
        <f>'Obra Civil'!G292</f>
        <v>18.559999999999999</v>
      </c>
      <c r="G283" s="131">
        <f>'Obra Civil'!D292</f>
        <v>3</v>
      </c>
      <c r="H283" s="132">
        <v>0</v>
      </c>
      <c r="I283" s="132">
        <v>0</v>
      </c>
      <c r="J283" s="132">
        <f>F283*G283</f>
        <v>55.679999999999993</v>
      </c>
      <c r="K283" s="132">
        <f>H283*F283</f>
        <v>0</v>
      </c>
      <c r="L283" s="133">
        <f t="shared" si="37"/>
        <v>0</v>
      </c>
    </row>
    <row r="284" spans="1:12">
      <c r="A284" s="143" t="str">
        <f>'Obra Civil'!A294</f>
        <v>17.0</v>
      </c>
      <c r="B284" s="268" t="str">
        <f>'Obra Civil'!B294</f>
        <v xml:space="preserve">BANCADAS </v>
      </c>
      <c r="C284" s="269"/>
      <c r="D284" s="270"/>
      <c r="E284" s="146"/>
      <c r="F284" s="147"/>
      <c r="G284" s="148"/>
      <c r="H284" s="149"/>
      <c r="I284" s="149"/>
      <c r="J284" s="149"/>
      <c r="K284" s="149"/>
      <c r="L284" s="133">
        <f t="shared" si="37"/>
        <v>0</v>
      </c>
    </row>
    <row r="285" spans="1:12">
      <c r="A285" s="128" t="str">
        <f>'Obra Civil'!A295</f>
        <v>17.1</v>
      </c>
      <c r="B285" s="271" t="str">
        <f>'Obra Civil'!B295</f>
        <v>Bancada em granito cinza andorinha - espessura 2cm, conforme projeto</v>
      </c>
      <c r="C285" s="272"/>
      <c r="D285" s="273"/>
      <c r="E285" s="129" t="str">
        <f>'Obra Civil'!C295</f>
        <v>m²</v>
      </c>
      <c r="F285" s="130">
        <f>'Obra Civil'!G295</f>
        <v>161.32</v>
      </c>
      <c r="G285" s="131">
        <f>'Obra Civil'!D295</f>
        <v>21.43</v>
      </c>
      <c r="H285" s="132">
        <v>0</v>
      </c>
      <c r="I285" s="132">
        <v>0</v>
      </c>
      <c r="J285" s="132">
        <f>F285*G285</f>
        <v>3457.0875999999998</v>
      </c>
      <c r="K285" s="132">
        <f>H285*F285</f>
        <v>0</v>
      </c>
      <c r="L285" s="133">
        <f t="shared" si="37"/>
        <v>0</v>
      </c>
    </row>
    <row r="286" spans="1:12">
      <c r="A286" s="128" t="str">
        <f>'Obra Civil'!A296</f>
        <v>17.2</v>
      </c>
      <c r="B286" s="271" t="str">
        <f>'Obra Civil'!B296</f>
        <v>Prateleira em granito cinza andorinha - espessura 2cm, conforme projeto</v>
      </c>
      <c r="C286" s="272"/>
      <c r="D286" s="273"/>
      <c r="E286" s="129" t="str">
        <f>'Obra Civil'!C296</f>
        <v>m²</v>
      </c>
      <c r="F286" s="130">
        <f>'Obra Civil'!G296</f>
        <v>161.32</v>
      </c>
      <c r="G286" s="131">
        <f>'Obra Civil'!D296</f>
        <v>13.88</v>
      </c>
      <c r="H286" s="132">
        <v>0</v>
      </c>
      <c r="I286" s="132">
        <v>0</v>
      </c>
      <c r="J286" s="132">
        <f>F286*G286</f>
        <v>2239.1215999999999</v>
      </c>
      <c r="K286" s="132">
        <f>H286*F286</f>
        <v>0</v>
      </c>
      <c r="L286" s="133">
        <f t="shared" si="37"/>
        <v>0</v>
      </c>
    </row>
    <row r="287" spans="1:12" ht="21" customHeight="1">
      <c r="A287" s="128" t="str">
        <f>'Obra Civil'!A297</f>
        <v>17.3</v>
      </c>
      <c r="B287" s="294" t="str">
        <f>'Obra Civil'!B297</f>
        <v>Prateleira em mármore branco, inclusive esquadros de apoio - espessura 2cm, conforme projeto</v>
      </c>
      <c r="C287" s="295"/>
      <c r="D287" s="296"/>
      <c r="E287" s="129" t="str">
        <f>'Obra Civil'!C297</f>
        <v>m²</v>
      </c>
      <c r="F287" s="130">
        <f>'Obra Civil'!G297</f>
        <v>199.23</v>
      </c>
      <c r="G287" s="131">
        <f>'Obra Civil'!D297</f>
        <v>7</v>
      </c>
      <c r="H287" s="132">
        <v>0</v>
      </c>
      <c r="I287" s="132">
        <v>0</v>
      </c>
      <c r="J287" s="132">
        <f>F287*G287</f>
        <v>1394.61</v>
      </c>
      <c r="K287" s="132">
        <f>H287*F287</f>
        <v>0</v>
      </c>
      <c r="L287" s="133">
        <f t="shared" si="37"/>
        <v>0</v>
      </c>
    </row>
    <row r="288" spans="1:12">
      <c r="A288" s="128" t="str">
        <f>'Obra Civil'!A298</f>
        <v>17.4</v>
      </c>
      <c r="B288" s="271" t="str">
        <f>'Obra Civil'!B298</f>
        <v>Lavatório em granito cinza andorinha , espessura 2 cm, conforme projeto</v>
      </c>
      <c r="C288" s="272"/>
      <c r="D288" s="273"/>
      <c r="E288" s="129" t="str">
        <f>'Obra Civil'!C298</f>
        <v>m</v>
      </c>
      <c r="F288" s="130">
        <f>'Obra Civil'!G298</f>
        <v>99.3</v>
      </c>
      <c r="G288" s="131">
        <f>'Obra Civil'!D298</f>
        <v>9.5</v>
      </c>
      <c r="H288" s="132">
        <v>0</v>
      </c>
      <c r="I288" s="132">
        <v>0</v>
      </c>
      <c r="J288" s="132">
        <f>F288*G288</f>
        <v>943.35</v>
      </c>
      <c r="K288" s="132">
        <f>H288*F288</f>
        <v>0</v>
      </c>
      <c r="L288" s="133">
        <f t="shared" si="37"/>
        <v>0</v>
      </c>
    </row>
    <row r="289" spans="1:13" ht="23.25" customHeight="1">
      <c r="A289" s="128" t="str">
        <f>'Obra Civil'!A299</f>
        <v>17.5</v>
      </c>
      <c r="B289" s="271" t="str">
        <f>'Obra Civil'!B299</f>
        <v>Banco em granito cinza andorinha , espessura 2 cm, conforme projeto</v>
      </c>
      <c r="C289" s="272"/>
      <c r="D289" s="273"/>
      <c r="E289" s="129" t="str">
        <f>'Obra Civil'!C299</f>
        <v>m²</v>
      </c>
      <c r="F289" s="130">
        <f>'Obra Civil'!G299</f>
        <v>78.12</v>
      </c>
      <c r="G289" s="131">
        <f>'Obra Civil'!D299</f>
        <v>2.94</v>
      </c>
      <c r="H289" s="132">
        <v>0</v>
      </c>
      <c r="I289" s="132">
        <v>0</v>
      </c>
      <c r="J289" s="132">
        <f>F289*G289</f>
        <v>229.6728</v>
      </c>
      <c r="K289" s="132">
        <f>H289*F289</f>
        <v>0</v>
      </c>
      <c r="L289" s="133">
        <f t="shared" si="37"/>
        <v>0</v>
      </c>
    </row>
    <row r="290" spans="1:13">
      <c r="A290" s="143" t="str">
        <f>'Obra Civil'!A301</f>
        <v>18.0</v>
      </c>
      <c r="B290" s="268" t="str">
        <f>'Obra Civil'!B301</f>
        <v>CASTELO D'AGUA</v>
      </c>
      <c r="C290" s="269"/>
      <c r="D290" s="270"/>
      <c r="E290" s="146"/>
      <c r="F290" s="147"/>
      <c r="G290" s="148"/>
      <c r="H290" s="149"/>
      <c r="I290" s="149"/>
      <c r="J290" s="149"/>
      <c r="K290" s="149"/>
      <c r="L290" s="133">
        <f t="shared" si="37"/>
        <v>0</v>
      </c>
    </row>
    <row r="291" spans="1:13">
      <c r="A291" s="125" t="str">
        <f>'Obra Civil'!A302</f>
        <v>18.1</v>
      </c>
      <c r="B291" s="291" t="str">
        <f>'Obra Civil'!B302</f>
        <v xml:space="preserve">INFRA-ESTRUTURA: FUNDAÇÕES </v>
      </c>
      <c r="C291" s="292"/>
      <c r="D291" s="293"/>
      <c r="E291" s="129"/>
      <c r="F291" s="130"/>
      <c r="G291" s="131"/>
      <c r="H291" s="132"/>
      <c r="I291" s="132"/>
      <c r="J291" s="132"/>
      <c r="K291" s="132"/>
      <c r="L291" s="133">
        <f t="shared" si="37"/>
        <v>0</v>
      </c>
    </row>
    <row r="292" spans="1:13">
      <c r="A292" s="128" t="str">
        <f>'Obra Civil'!A303</f>
        <v>18.1.1</v>
      </c>
      <c r="B292" s="271" t="str">
        <f>'Obra Civil'!B303</f>
        <v>CONCRETO ARMADO PARA FUNDAÇÕES - ESTACAS</v>
      </c>
      <c r="C292" s="272"/>
      <c r="D292" s="273"/>
      <c r="E292" s="129"/>
      <c r="F292" s="130"/>
      <c r="G292" s="131"/>
      <c r="H292" s="132"/>
      <c r="I292" s="132"/>
      <c r="J292" s="132"/>
      <c r="K292" s="132"/>
      <c r="L292" s="133">
        <f t="shared" si="37"/>
        <v>0</v>
      </c>
    </row>
    <row r="293" spans="1:13">
      <c r="A293" s="128" t="str">
        <f>'Obra Civil'!A304</f>
        <v>18.1.2</v>
      </c>
      <c r="B293" s="271" t="str">
        <f>'Obra Civil'!B304</f>
        <v>Escavação</v>
      </c>
      <c r="C293" s="272"/>
      <c r="D293" s="273"/>
      <c r="E293" s="129" t="str">
        <f>'Obra Civil'!C304</f>
        <v>m³</v>
      </c>
      <c r="F293" s="130">
        <f>'Obra Civil'!G304</f>
        <v>19.829999999999998</v>
      </c>
      <c r="G293" s="131">
        <f>'Obra Civil'!D304</f>
        <v>12</v>
      </c>
      <c r="H293" s="132">
        <v>0</v>
      </c>
      <c r="I293" s="132">
        <v>0</v>
      </c>
      <c r="J293" s="132">
        <f>F293*G293</f>
        <v>237.95999999999998</v>
      </c>
      <c r="K293" s="132">
        <f>H293*F293</f>
        <v>0</v>
      </c>
      <c r="L293" s="133">
        <f t="shared" si="37"/>
        <v>0</v>
      </c>
    </row>
    <row r="294" spans="1:13">
      <c r="A294" s="128" t="str">
        <f>'Obra Civil'!A305</f>
        <v>18.1.3</v>
      </c>
      <c r="B294" s="271" t="str">
        <f>'Obra Civil'!B305</f>
        <v>Concreto armado, conforme projeto</v>
      </c>
      <c r="C294" s="272"/>
      <c r="D294" s="273"/>
      <c r="E294" s="129" t="str">
        <f>'Obra Civil'!C305</f>
        <v>m³</v>
      </c>
      <c r="F294" s="130">
        <f>'Obra Civil'!G305</f>
        <v>1320</v>
      </c>
      <c r="G294" s="131">
        <f>'Obra Civil'!D305</f>
        <v>6.16</v>
      </c>
      <c r="H294" s="132">
        <v>0</v>
      </c>
      <c r="I294" s="132">
        <v>0</v>
      </c>
      <c r="J294" s="132">
        <f t="shared" ref="J294:J301" si="42">F294*G294</f>
        <v>8131.2</v>
      </c>
      <c r="K294" s="132">
        <f>H294*F294</f>
        <v>0</v>
      </c>
      <c r="L294" s="133">
        <f t="shared" si="37"/>
        <v>0</v>
      </c>
    </row>
    <row r="295" spans="1:13">
      <c r="A295" s="125" t="str">
        <f>'Obra Civil'!A306</f>
        <v>18.2</v>
      </c>
      <c r="B295" s="291" t="str">
        <f>'Obra Civil'!B306</f>
        <v xml:space="preserve">SUPERESTRUTURA </v>
      </c>
      <c r="C295" s="292"/>
      <c r="D295" s="293"/>
      <c r="E295" s="129"/>
      <c r="F295" s="130"/>
      <c r="G295" s="131"/>
      <c r="H295" s="132"/>
      <c r="I295" s="132"/>
      <c r="J295" s="132"/>
      <c r="K295" s="132"/>
      <c r="L295" s="133">
        <f t="shared" si="37"/>
        <v>0</v>
      </c>
    </row>
    <row r="296" spans="1:13">
      <c r="A296" s="128" t="str">
        <f>'Obra Civil'!A307</f>
        <v>18.2.1</v>
      </c>
      <c r="B296" s="271" t="str">
        <f>'Obra Civil'!B307</f>
        <v>CONCRETO ARMADO PARA SUPERESTRUTURA - PILARES</v>
      </c>
      <c r="C296" s="272"/>
      <c r="D296" s="273"/>
      <c r="E296" s="129"/>
      <c r="F296" s="130"/>
      <c r="G296" s="131"/>
      <c r="H296" s="132"/>
      <c r="I296" s="132"/>
      <c r="J296" s="132"/>
      <c r="K296" s="132"/>
      <c r="L296" s="133">
        <f t="shared" si="37"/>
        <v>0</v>
      </c>
    </row>
    <row r="297" spans="1:13" ht="24.75" customHeight="1">
      <c r="A297" s="128" t="str">
        <f>'Obra Civil'!A308</f>
        <v>18.2.1.1</v>
      </c>
      <c r="B297" s="294" t="str">
        <f>'Obra Civil'!B308</f>
        <v>Concreto armado - para pilares (fck25MPa), incluindo preparo, lançamento, adensamento e cura. Inclusive formas para reutilização 2x, conforme projeto</v>
      </c>
      <c r="C297" s="295"/>
      <c r="D297" s="296"/>
      <c r="E297" s="129" t="str">
        <f>'Obra Civil'!C308</f>
        <v>m³</v>
      </c>
      <c r="F297" s="130">
        <f>'Obra Civil'!G308</f>
        <v>1698.1639458300001</v>
      </c>
      <c r="G297" s="131">
        <f>'Obra Civil'!D308</f>
        <v>20.18</v>
      </c>
      <c r="H297" s="132">
        <v>0</v>
      </c>
      <c r="I297" s="132">
        <v>0</v>
      </c>
      <c r="J297" s="132">
        <f t="shared" si="42"/>
        <v>34268.948426849398</v>
      </c>
      <c r="K297" s="132">
        <f>H297*F297</f>
        <v>0</v>
      </c>
      <c r="L297" s="133">
        <f t="shared" si="37"/>
        <v>0</v>
      </c>
    </row>
    <row r="298" spans="1:13">
      <c r="A298" s="128" t="str">
        <f>'Obra Civil'!A309</f>
        <v>18.2.2</v>
      </c>
      <c r="B298" s="271" t="str">
        <f>'Obra Civil'!B309</f>
        <v xml:space="preserve">CONCRETO ARMADO PARA SUPERESTRUTURA - VIGAS </v>
      </c>
      <c r="C298" s="272"/>
      <c r="D298" s="273"/>
      <c r="E298" s="129"/>
      <c r="F298" s="130"/>
      <c r="G298" s="131"/>
      <c r="H298" s="132"/>
      <c r="I298" s="132"/>
      <c r="J298" s="132"/>
      <c r="K298" s="132"/>
      <c r="L298" s="133">
        <f t="shared" si="37"/>
        <v>0</v>
      </c>
    </row>
    <row r="299" spans="1:13" ht="23.25" customHeight="1">
      <c r="A299" s="128" t="str">
        <f>'Obra Civil'!A310</f>
        <v>18.2.2.1</v>
      </c>
      <c r="B299" s="294" t="str">
        <f>'Obra Civil'!B310</f>
        <v>Concreto armado - para vigas (fck25MPa), incluindo preparo, lançamento, adensamento e cura. Inclusive formas para reutilização 2x, conforme projeto</v>
      </c>
      <c r="C299" s="295"/>
      <c r="D299" s="296"/>
      <c r="E299" s="129" t="str">
        <f>'Obra Civil'!C310</f>
        <v>m³</v>
      </c>
      <c r="F299" s="130">
        <f>'Obra Civil'!G310</f>
        <v>1698.1639458300001</v>
      </c>
      <c r="G299" s="131">
        <f>'Obra Civil'!D310</f>
        <v>6.53</v>
      </c>
      <c r="H299" s="132">
        <v>0</v>
      </c>
      <c r="I299" s="132">
        <v>0</v>
      </c>
      <c r="J299" s="132">
        <f t="shared" si="42"/>
        <v>11089.010566269901</v>
      </c>
      <c r="K299" s="132">
        <f>H299*F299</f>
        <v>0</v>
      </c>
      <c r="L299" s="133">
        <f t="shared" si="37"/>
        <v>0</v>
      </c>
      <c r="M299" s="142"/>
    </row>
    <row r="300" spans="1:13">
      <c r="A300" s="125" t="str">
        <f>'Obra Civil'!A311</f>
        <v>18.2.3</v>
      </c>
      <c r="B300" s="291" t="str">
        <f>'Obra Civil'!B311</f>
        <v>LAJE MACIÇA</v>
      </c>
      <c r="C300" s="292"/>
      <c r="D300" s="293"/>
      <c r="E300" s="129"/>
      <c r="F300" s="130"/>
      <c r="G300" s="131"/>
      <c r="H300" s="132"/>
      <c r="I300" s="132"/>
      <c r="J300" s="132"/>
      <c r="K300" s="132"/>
      <c r="L300" s="133">
        <f t="shared" si="37"/>
        <v>0</v>
      </c>
    </row>
    <row r="301" spans="1:13" ht="23.25" customHeight="1">
      <c r="A301" s="128" t="str">
        <f>'Obra Civil'!A312</f>
        <v>18.2.3.1</v>
      </c>
      <c r="B301" s="294" t="str">
        <f>'Obra Civil'!B312</f>
        <v>Concreto armado - para lajes (fck25MPa), incluindo preparo, lançamento, adensamento e cura. Inclusive formas para reutilização 2x, conforme projeto</v>
      </c>
      <c r="C301" s="295"/>
      <c r="D301" s="296"/>
      <c r="E301" s="129" t="str">
        <f>'Obra Civil'!C312</f>
        <v>m³</v>
      </c>
      <c r="F301" s="130">
        <f>'Obra Civil'!G312</f>
        <v>1698.1639458300001</v>
      </c>
      <c r="G301" s="131">
        <f>'Obra Civil'!D312</f>
        <v>5.78</v>
      </c>
      <c r="H301" s="132">
        <v>0</v>
      </c>
      <c r="I301" s="132">
        <v>0</v>
      </c>
      <c r="J301" s="132">
        <f t="shared" si="42"/>
        <v>9815.3876068974005</v>
      </c>
      <c r="K301" s="132">
        <f>H301*F301</f>
        <v>0</v>
      </c>
      <c r="L301" s="133">
        <f t="shared" si="37"/>
        <v>0</v>
      </c>
    </row>
    <row r="302" spans="1:13">
      <c r="A302" s="143" t="str">
        <f>'Obra Civil'!A314</f>
        <v>19.0</v>
      </c>
      <c r="B302" s="268" t="str">
        <f>'Obra Civil'!B314</f>
        <v>SISTEMA DE PROTEÇÃO CONTRA DESCARGAS ATMOSFÉRICAS (SPDA)</v>
      </c>
      <c r="C302" s="269"/>
      <c r="D302" s="270"/>
      <c r="E302" s="146"/>
      <c r="F302" s="147"/>
      <c r="G302" s="148"/>
      <c r="H302" s="149"/>
      <c r="I302" s="149"/>
      <c r="J302" s="149"/>
      <c r="K302" s="149"/>
      <c r="L302" s="133">
        <f t="shared" si="37"/>
        <v>0</v>
      </c>
    </row>
    <row r="303" spans="1:13">
      <c r="A303" s="125" t="str">
        <f>'Obra Civil'!A315</f>
        <v>19.1</v>
      </c>
      <c r="B303" s="291" t="str">
        <f>'Obra Civil'!B315</f>
        <v>CAPTAÇÃO</v>
      </c>
      <c r="C303" s="292"/>
      <c r="D303" s="293"/>
      <c r="E303" s="129"/>
      <c r="F303" s="130"/>
      <c r="G303" s="131"/>
      <c r="H303" s="132"/>
      <c r="I303" s="132"/>
      <c r="J303" s="132"/>
      <c r="K303" s="132"/>
      <c r="L303" s="133">
        <f t="shared" si="37"/>
        <v>0</v>
      </c>
    </row>
    <row r="304" spans="1:13">
      <c r="A304" s="128" t="str">
        <f>'Obra Civil'!A316</f>
        <v>19.1.1</v>
      </c>
      <c r="B304" s="271" t="str">
        <f>'Obra Civil'!B316</f>
        <v>Fita de alumínio 7/8"x1/8"x 6m, instaladas conforme projeto</v>
      </c>
      <c r="C304" s="272"/>
      <c r="D304" s="273"/>
      <c r="E304" s="129" t="str">
        <f>'Obra Civil'!C316</f>
        <v>un</v>
      </c>
      <c r="F304" s="130">
        <f>'Obra Civil'!G316</f>
        <v>12.56</v>
      </c>
      <c r="G304" s="131">
        <f>'Obra Civil'!D316</f>
        <v>58</v>
      </c>
      <c r="H304" s="132">
        <v>0</v>
      </c>
      <c r="I304" s="132">
        <v>0</v>
      </c>
      <c r="J304" s="132">
        <f>F304*G304</f>
        <v>728.48</v>
      </c>
      <c r="K304" s="132">
        <f>H304*F304</f>
        <v>0</v>
      </c>
      <c r="L304" s="133">
        <f t="shared" si="37"/>
        <v>0</v>
      </c>
    </row>
    <row r="305" spans="1:12">
      <c r="A305" s="128" t="str">
        <f>'Obra Civil'!A317</f>
        <v>19.1.2</v>
      </c>
      <c r="B305" s="271" t="str">
        <f>'Obra Civil'!B317</f>
        <v>Terminal aéreo de alumínio 7/8"x1/8"x600mm fixação com chapa de encosto horizontal</v>
      </c>
      <c r="C305" s="272"/>
      <c r="D305" s="273"/>
      <c r="E305" s="129" t="str">
        <f>'Obra Civil'!C317</f>
        <v>un</v>
      </c>
      <c r="F305" s="130">
        <f>'Obra Civil'!G317</f>
        <v>30.68</v>
      </c>
      <c r="G305" s="131">
        <f>'Obra Civil'!D317</f>
        <v>33</v>
      </c>
      <c r="H305" s="132">
        <v>0</v>
      </c>
      <c r="I305" s="132">
        <v>0</v>
      </c>
      <c r="J305" s="132">
        <f>F305*G305</f>
        <v>1012.4399999999999</v>
      </c>
      <c r="K305" s="132">
        <f>H305*F305</f>
        <v>0</v>
      </c>
      <c r="L305" s="133">
        <f t="shared" si="37"/>
        <v>0</v>
      </c>
    </row>
    <row r="306" spans="1:12">
      <c r="A306" s="128" t="str">
        <f>'Obra Civil'!A318</f>
        <v>19.1.3</v>
      </c>
      <c r="B306" s="271" t="str">
        <f>'Obra Civil'!B318</f>
        <v>Curva 90º em fita de alumínio 7/8" x 1/8"</v>
      </c>
      <c r="C306" s="272"/>
      <c r="D306" s="273"/>
      <c r="E306" s="129" t="str">
        <f>'Obra Civil'!C318</f>
        <v>un</v>
      </c>
      <c r="F306" s="130">
        <f>'Obra Civil'!G318</f>
        <v>5.48</v>
      </c>
      <c r="G306" s="131">
        <f>'Obra Civil'!D318</f>
        <v>22</v>
      </c>
      <c r="H306" s="132">
        <v>0</v>
      </c>
      <c r="I306" s="132">
        <v>0</v>
      </c>
      <c r="J306" s="132">
        <f>F306*G306</f>
        <v>120.56</v>
      </c>
      <c r="K306" s="132">
        <f>H306*F306</f>
        <v>0</v>
      </c>
      <c r="L306" s="133">
        <f t="shared" si="37"/>
        <v>0</v>
      </c>
    </row>
    <row r="307" spans="1:12">
      <c r="A307" s="128" t="str">
        <f>'Obra Civil'!A319</f>
        <v>19.1.4</v>
      </c>
      <c r="B307" s="271" t="str">
        <f>'Obra Civil'!B319</f>
        <v>Pára-raios tipo Franklin em aço inox 3 pontas em haste de 3 m. x 1.1/2" tipo simples</v>
      </c>
      <c r="C307" s="272"/>
      <c r="D307" s="273"/>
      <c r="E307" s="129" t="str">
        <f>'Obra Civil'!C319</f>
        <v>un</v>
      </c>
      <c r="F307" s="130">
        <f>'Obra Civil'!G319</f>
        <v>45.67</v>
      </c>
      <c r="G307" s="131">
        <f>'Obra Civil'!D319</f>
        <v>1</v>
      </c>
      <c r="H307" s="132">
        <v>0</v>
      </c>
      <c r="I307" s="132">
        <v>0</v>
      </c>
      <c r="J307" s="132">
        <f>F307*G307</f>
        <v>45.67</v>
      </c>
      <c r="K307" s="132">
        <f>H307*F307</f>
        <v>0</v>
      </c>
      <c r="L307" s="133">
        <f t="shared" si="37"/>
        <v>0</v>
      </c>
    </row>
    <row r="308" spans="1:12">
      <c r="A308" s="125" t="str">
        <f>'Obra Civil'!A320</f>
        <v>19.2</v>
      </c>
      <c r="B308" s="291" t="str">
        <f>'Obra Civil'!B320</f>
        <v>CONDUTORES DE DESCIDA</v>
      </c>
      <c r="C308" s="292"/>
      <c r="D308" s="293"/>
      <c r="E308" s="129"/>
      <c r="F308" s="130"/>
      <c r="G308" s="131"/>
      <c r="H308" s="132"/>
      <c r="I308" s="132"/>
      <c r="J308" s="132"/>
      <c r="K308" s="132"/>
      <c r="L308" s="133">
        <f t="shared" si="37"/>
        <v>0</v>
      </c>
    </row>
    <row r="309" spans="1:12">
      <c r="A309" s="128" t="str">
        <f>'Obra Civil'!A321</f>
        <v>19.2.1</v>
      </c>
      <c r="B309" s="271" t="str">
        <f>'Obra Civil'!B321</f>
        <v xml:space="preserve">Condulete de inspeção c/ tampa em PVC 1" </v>
      </c>
      <c r="C309" s="272"/>
      <c r="D309" s="273"/>
      <c r="E309" s="129" t="str">
        <f>'Obra Civil'!C321</f>
        <v>un</v>
      </c>
      <c r="F309" s="130">
        <f>'Obra Civil'!G321</f>
        <v>16.32</v>
      </c>
      <c r="G309" s="131">
        <f>'Obra Civil'!D321</f>
        <v>17</v>
      </c>
      <c r="H309" s="132">
        <v>0</v>
      </c>
      <c r="I309" s="132">
        <v>0</v>
      </c>
      <c r="J309" s="132">
        <f t="shared" ref="J309:J315" si="43">F309*G309</f>
        <v>277.44</v>
      </c>
      <c r="K309" s="132">
        <f t="shared" ref="K309:K315" si="44">H309*F309</f>
        <v>0</v>
      </c>
      <c r="L309" s="133">
        <f t="shared" si="37"/>
        <v>0</v>
      </c>
    </row>
    <row r="310" spans="1:12">
      <c r="A310" s="128" t="str">
        <f>'Obra Civil'!A322</f>
        <v>19.2.2</v>
      </c>
      <c r="B310" s="271" t="str">
        <f>'Obra Civil'!B322</f>
        <v>Conector de medição em bronze</v>
      </c>
      <c r="C310" s="272"/>
      <c r="D310" s="273"/>
      <c r="E310" s="129" t="str">
        <f>'Obra Civil'!C322</f>
        <v>un</v>
      </c>
      <c r="F310" s="130">
        <f>'Obra Civil'!G322</f>
        <v>14.32</v>
      </c>
      <c r="G310" s="131">
        <f>'Obra Civil'!D322</f>
        <v>17</v>
      </c>
      <c r="H310" s="132">
        <v>0</v>
      </c>
      <c r="I310" s="132">
        <v>0</v>
      </c>
      <c r="J310" s="132">
        <f t="shared" si="43"/>
        <v>243.44</v>
      </c>
      <c r="K310" s="132">
        <f t="shared" si="44"/>
        <v>0</v>
      </c>
      <c r="L310" s="133">
        <f t="shared" si="37"/>
        <v>0</v>
      </c>
    </row>
    <row r="311" spans="1:12">
      <c r="A311" s="128" t="str">
        <f>'Obra Civil'!A323</f>
        <v>19.2.3</v>
      </c>
      <c r="B311" s="271" t="str">
        <f>'Obra Civil'!B323</f>
        <v>Abraçadeira tipo "U" simples 1"</v>
      </c>
      <c r="C311" s="272"/>
      <c r="D311" s="273"/>
      <c r="E311" s="129" t="str">
        <f>'Obra Civil'!C323</f>
        <v>un</v>
      </c>
      <c r="F311" s="130">
        <f>'Obra Civil'!G323</f>
        <v>3.25</v>
      </c>
      <c r="G311" s="131">
        <f>'Obra Civil'!D323</f>
        <v>68</v>
      </c>
      <c r="H311" s="132">
        <v>0</v>
      </c>
      <c r="I311" s="132">
        <v>0</v>
      </c>
      <c r="J311" s="132">
        <f t="shared" si="43"/>
        <v>221</v>
      </c>
      <c r="K311" s="132">
        <f t="shared" si="44"/>
        <v>0</v>
      </c>
      <c r="L311" s="133">
        <f t="shared" si="37"/>
        <v>0</v>
      </c>
    </row>
    <row r="312" spans="1:12">
      <c r="A312" s="128" t="str">
        <f>'Obra Civil'!A324</f>
        <v>19.2.4</v>
      </c>
      <c r="B312" s="271" t="str">
        <f>'Obra Civil'!B324</f>
        <v>Eletroduto roscável pvc 1" x 3,0m.</v>
      </c>
      <c r="C312" s="272"/>
      <c r="D312" s="273"/>
      <c r="E312" s="129" t="str">
        <f>'Obra Civil'!C324</f>
        <v>un</v>
      </c>
      <c r="F312" s="130">
        <f>'Obra Civil'!G324</f>
        <v>2.74</v>
      </c>
      <c r="G312" s="131">
        <f>'Obra Civil'!D324</f>
        <v>17</v>
      </c>
      <c r="H312" s="132">
        <v>0</v>
      </c>
      <c r="I312" s="132">
        <v>0</v>
      </c>
      <c r="J312" s="132">
        <f t="shared" si="43"/>
        <v>46.580000000000005</v>
      </c>
      <c r="K312" s="132">
        <f t="shared" si="44"/>
        <v>0</v>
      </c>
      <c r="L312" s="133">
        <f t="shared" si="37"/>
        <v>0</v>
      </c>
    </row>
    <row r="313" spans="1:12">
      <c r="A313" s="128" t="str">
        <f>'Obra Civil'!A325</f>
        <v>19.2.5</v>
      </c>
      <c r="B313" s="271" t="str">
        <f>'Obra Civil'!B325</f>
        <v>Cordoalha de cobre nu 35 mm2</v>
      </c>
      <c r="C313" s="272"/>
      <c r="D313" s="273"/>
      <c r="E313" s="129" t="str">
        <f>'Obra Civil'!C325</f>
        <v>m</v>
      </c>
      <c r="F313" s="130">
        <f>'Obra Civil'!G325</f>
        <v>20.71</v>
      </c>
      <c r="G313" s="131">
        <f>'Obra Civil'!D325</f>
        <v>118</v>
      </c>
      <c r="H313" s="132">
        <v>0</v>
      </c>
      <c r="I313" s="132">
        <v>0</v>
      </c>
      <c r="J313" s="132">
        <f t="shared" si="43"/>
        <v>2443.7800000000002</v>
      </c>
      <c r="K313" s="132">
        <f t="shared" si="44"/>
        <v>0</v>
      </c>
      <c r="L313" s="133">
        <f t="shared" si="37"/>
        <v>0</v>
      </c>
    </row>
    <row r="314" spans="1:12">
      <c r="A314" s="128" t="str">
        <f>'Obra Civil'!A326</f>
        <v>19.2.6</v>
      </c>
      <c r="B314" s="271" t="str">
        <f>'Obra Civil'!B326</f>
        <v>Isolador simples com chapa de encosto h=100 mm</v>
      </c>
      <c r="C314" s="272"/>
      <c r="D314" s="273"/>
      <c r="E314" s="129" t="str">
        <f>'Obra Civil'!C326</f>
        <v>un</v>
      </c>
      <c r="F314" s="130">
        <f>'Obra Civil'!G326</f>
        <v>8.35</v>
      </c>
      <c r="G314" s="131">
        <f>'Obra Civil'!D326</f>
        <v>5</v>
      </c>
      <c r="H314" s="132">
        <v>0</v>
      </c>
      <c r="I314" s="132">
        <v>0</v>
      </c>
      <c r="J314" s="132">
        <f t="shared" si="43"/>
        <v>41.75</v>
      </c>
      <c r="K314" s="132">
        <f t="shared" si="44"/>
        <v>0</v>
      </c>
      <c r="L314" s="133">
        <f t="shared" si="37"/>
        <v>0</v>
      </c>
    </row>
    <row r="315" spans="1:12">
      <c r="A315" s="128" t="str">
        <f>'Obra Civil'!A327</f>
        <v>19.2.7</v>
      </c>
      <c r="B315" s="271" t="str">
        <f>'Obra Civil'!B327</f>
        <v>Isolador simples para quinas 90º com chapa de encosto h=100 mm</v>
      </c>
      <c r="C315" s="272"/>
      <c r="D315" s="273"/>
      <c r="E315" s="129" t="str">
        <f>'Obra Civil'!C327</f>
        <v>un</v>
      </c>
      <c r="F315" s="130">
        <f>'Obra Civil'!G327</f>
        <v>12.35</v>
      </c>
      <c r="G315" s="131">
        <f>'Obra Civil'!D327</f>
        <v>1</v>
      </c>
      <c r="H315" s="132">
        <v>0</v>
      </c>
      <c r="I315" s="132">
        <v>0</v>
      </c>
      <c r="J315" s="132">
        <f t="shared" si="43"/>
        <v>12.35</v>
      </c>
      <c r="K315" s="132">
        <f t="shared" si="44"/>
        <v>0</v>
      </c>
      <c r="L315" s="133">
        <f t="shared" si="37"/>
        <v>0</v>
      </c>
    </row>
    <row r="316" spans="1:12">
      <c r="A316" s="125" t="str">
        <f>'Obra Civil'!A328</f>
        <v>19.3</v>
      </c>
      <c r="B316" s="291" t="str">
        <f>'Obra Civil'!B328</f>
        <v>ATERRAMENTO E EQUIPOTENCIALIZAÇÃO</v>
      </c>
      <c r="C316" s="292"/>
      <c r="D316" s="293"/>
      <c r="E316" s="129"/>
      <c r="F316" s="130"/>
      <c r="G316" s="131"/>
      <c r="H316" s="132"/>
      <c r="I316" s="132"/>
      <c r="J316" s="132"/>
      <c r="K316" s="132"/>
      <c r="L316" s="133">
        <f t="shared" si="37"/>
        <v>0</v>
      </c>
    </row>
    <row r="317" spans="1:12">
      <c r="A317" s="128" t="str">
        <f>'Obra Civil'!A329</f>
        <v>19.3.1</v>
      </c>
      <c r="B317" s="271" t="str">
        <f>'Obra Civil'!B329</f>
        <v>Haste tipo coopperweld 5/8" x 3,00m.</v>
      </c>
      <c r="C317" s="272"/>
      <c r="D317" s="273"/>
      <c r="E317" s="129" t="str">
        <f>'Obra Civil'!C329</f>
        <v>un</v>
      </c>
      <c r="F317" s="130">
        <f>'Obra Civil'!G329</f>
        <v>39.479999999999997</v>
      </c>
      <c r="G317" s="131">
        <f>'Obra Civil'!D329</f>
        <v>19</v>
      </c>
      <c r="H317" s="132">
        <v>0</v>
      </c>
      <c r="I317" s="132">
        <v>0</v>
      </c>
      <c r="J317" s="132">
        <f>F317*G317</f>
        <v>750.11999999999989</v>
      </c>
      <c r="K317" s="132">
        <f>H317*F317</f>
        <v>0</v>
      </c>
      <c r="L317" s="133">
        <f t="shared" ref="L317:L328" si="45">I317*F317</f>
        <v>0</v>
      </c>
    </row>
    <row r="318" spans="1:12">
      <c r="A318" s="128" t="str">
        <f>'Obra Civil'!A330</f>
        <v>19.3.2</v>
      </c>
      <c r="B318" s="271" t="str">
        <f>'Obra Civil'!B330</f>
        <v>Cordoalha de cobre nu 50 mm2</v>
      </c>
      <c r="C318" s="272"/>
      <c r="D318" s="273"/>
      <c r="E318" s="129" t="str">
        <f>'Obra Civil'!C330</f>
        <v>m</v>
      </c>
      <c r="F318" s="130">
        <f>'Obra Civil'!G330</f>
        <v>34.25</v>
      </c>
      <c r="G318" s="131">
        <f>'Obra Civil'!D330</f>
        <v>168</v>
      </c>
      <c r="H318" s="132">
        <v>0</v>
      </c>
      <c r="I318" s="132">
        <v>0</v>
      </c>
      <c r="J318" s="132">
        <f>F318*G318</f>
        <v>5754</v>
      </c>
      <c r="K318" s="132">
        <f>H318*F318</f>
        <v>0</v>
      </c>
      <c r="L318" s="133">
        <f t="shared" si="45"/>
        <v>0</v>
      </c>
    </row>
    <row r="319" spans="1:12" ht="14.25" customHeight="1">
      <c r="A319" s="128" t="str">
        <f>'Obra Civil'!A331</f>
        <v>19.3.3</v>
      </c>
      <c r="B319" s="271" t="str">
        <f>'Obra Civil'!B331</f>
        <v>Caixa de inspeção, PVC de 12", com tampa de aço galvanizado,conforme detalhe no projeto</v>
      </c>
      <c r="C319" s="272"/>
      <c r="D319" s="273"/>
      <c r="E319" s="129" t="str">
        <f>'Obra Civil'!C331</f>
        <v>un</v>
      </c>
      <c r="F319" s="130">
        <f>'Obra Civil'!G331</f>
        <v>28.74</v>
      </c>
      <c r="G319" s="131">
        <f>'Obra Civil'!D331</f>
        <v>5</v>
      </c>
      <c r="H319" s="132">
        <v>0</v>
      </c>
      <c r="I319" s="132">
        <v>0</v>
      </c>
      <c r="J319" s="132">
        <f>F319*G319</f>
        <v>143.69999999999999</v>
      </c>
      <c r="K319" s="132">
        <f>H319*F319</f>
        <v>0</v>
      </c>
      <c r="L319" s="133">
        <f t="shared" si="45"/>
        <v>0</v>
      </c>
    </row>
    <row r="320" spans="1:12">
      <c r="A320" s="128" t="str">
        <f>'Obra Civil'!A332</f>
        <v>19.3.4</v>
      </c>
      <c r="B320" s="271" t="str">
        <f>'Obra Civil'!B332</f>
        <v>Conector  de bronze para haste de 5/8" e cabo de 50 mm²</v>
      </c>
      <c r="C320" s="272"/>
      <c r="D320" s="273"/>
      <c r="E320" s="129" t="str">
        <f>'Obra Civil'!C332</f>
        <v>un</v>
      </c>
      <c r="F320" s="130">
        <f>'Obra Civil'!G332</f>
        <v>10.130000000000001</v>
      </c>
      <c r="G320" s="131">
        <f>'Obra Civil'!D332</f>
        <v>19</v>
      </c>
      <c r="H320" s="132">
        <v>0</v>
      </c>
      <c r="I320" s="132">
        <v>0</v>
      </c>
      <c r="J320" s="132">
        <f>F320*G320</f>
        <v>192.47000000000003</v>
      </c>
      <c r="K320" s="132">
        <f>H320*F320</f>
        <v>0</v>
      </c>
      <c r="L320" s="133">
        <f t="shared" si="45"/>
        <v>0</v>
      </c>
    </row>
    <row r="321" spans="1:13">
      <c r="A321" s="128" t="str">
        <f>'Obra Civil'!A333</f>
        <v>19.3.5</v>
      </c>
      <c r="B321" s="271" t="str">
        <f>'Obra Civil'!B333</f>
        <v>Tela para equipotencialização em inox 300mm x 1,4mm para casa de gás</v>
      </c>
      <c r="C321" s="272"/>
      <c r="D321" s="273"/>
      <c r="E321" s="129" t="str">
        <f>'Obra Civil'!C333</f>
        <v>m</v>
      </c>
      <c r="F321" s="130">
        <f>'Obra Civil'!G333</f>
        <v>78.599999999999994</v>
      </c>
      <c r="G321" s="131">
        <f>'Obra Civil'!D333</f>
        <v>1.9</v>
      </c>
      <c r="H321" s="132">
        <v>0</v>
      </c>
      <c r="I321" s="132">
        <v>0</v>
      </c>
      <c r="J321" s="132">
        <f>F321*G321</f>
        <v>149.33999999999997</v>
      </c>
      <c r="K321" s="132">
        <f>H321*F321</f>
        <v>0</v>
      </c>
      <c r="L321" s="133">
        <f t="shared" si="45"/>
        <v>0</v>
      </c>
    </row>
    <row r="322" spans="1:13">
      <c r="A322" s="143" t="str">
        <f>'Obra Civil'!A335</f>
        <v>20.0</v>
      </c>
      <c r="B322" s="268" t="str">
        <f>'Obra Civil'!B335</f>
        <v>SERVIÇOS DIVERSOS</v>
      </c>
      <c r="C322" s="269"/>
      <c r="D322" s="270"/>
      <c r="E322" s="146"/>
      <c r="F322" s="147"/>
      <c r="G322" s="148"/>
      <c r="H322" s="149"/>
      <c r="I322" s="149"/>
      <c r="J322" s="149"/>
      <c r="K322" s="149"/>
      <c r="L322" s="133">
        <f t="shared" si="45"/>
        <v>0</v>
      </c>
    </row>
    <row r="323" spans="1:13">
      <c r="A323" s="128" t="str">
        <f>'Obra Civil'!A336</f>
        <v>20.1.1</v>
      </c>
      <c r="B323" s="271" t="str">
        <f>'Obra Civil'!B336</f>
        <v>Grama - fornecimento e plantio (inclusive camada de terra vegetal - 3,0 cm)</v>
      </c>
      <c r="C323" s="272"/>
      <c r="D323" s="273"/>
      <c r="E323" s="129" t="str">
        <f>'Obra Civil'!C336</f>
        <v>m²</v>
      </c>
      <c r="F323" s="130">
        <f>'Obra Civil'!G336</f>
        <v>8.6300000000000008</v>
      </c>
      <c r="G323" s="131">
        <f>'Obra Civil'!D336</f>
        <v>400</v>
      </c>
      <c r="H323" s="132">
        <v>0</v>
      </c>
      <c r="I323" s="132">
        <v>0</v>
      </c>
      <c r="J323" s="132">
        <f>F323*G323</f>
        <v>3452.0000000000005</v>
      </c>
      <c r="K323" s="132">
        <f>H323*F323</f>
        <v>0</v>
      </c>
      <c r="L323" s="133">
        <f t="shared" si="45"/>
        <v>0</v>
      </c>
    </row>
    <row r="324" spans="1:13">
      <c r="A324" s="128" t="str">
        <f>'Obra Civil'!A337</f>
        <v>20.1.2</v>
      </c>
      <c r="B324" s="271" t="str">
        <f>'Obra Civil'!B337</f>
        <v>Banco em concreto armado tipo 1 (1,30x0,40m), conforme projeto</v>
      </c>
      <c r="C324" s="272"/>
      <c r="D324" s="273"/>
      <c r="E324" s="129" t="str">
        <f>'Obra Civil'!C337</f>
        <v>un</v>
      </c>
      <c r="F324" s="130">
        <f>'Obra Civil'!G337</f>
        <v>96.74</v>
      </c>
      <c r="G324" s="131">
        <f>'Obra Civil'!D337</f>
        <v>11</v>
      </c>
      <c r="H324" s="132">
        <v>0</v>
      </c>
      <c r="I324" s="132">
        <v>0</v>
      </c>
      <c r="J324" s="132">
        <f>F324*G324</f>
        <v>1064.1399999999999</v>
      </c>
      <c r="K324" s="132">
        <f>H324*F324</f>
        <v>0</v>
      </c>
      <c r="L324" s="133">
        <f t="shared" si="45"/>
        <v>0</v>
      </c>
    </row>
    <row r="325" spans="1:13">
      <c r="A325" s="128" t="str">
        <f>'Obra Civil'!A338</f>
        <v>20.1.3</v>
      </c>
      <c r="B325" s="271" t="str">
        <f>'Obra Civil'!B338</f>
        <v>Banco em concreto armado tipo 2 (2,80x0,40m), conforme projeto</v>
      </c>
      <c r="C325" s="272"/>
      <c r="D325" s="273"/>
      <c r="E325" s="129" t="str">
        <f>'Obra Civil'!C338</f>
        <v>un</v>
      </c>
      <c r="F325" s="130">
        <f>'Obra Civil'!G338</f>
        <v>201.44</v>
      </c>
      <c r="G325" s="131">
        <f>'Obra Civil'!D338</f>
        <v>5</v>
      </c>
      <c r="H325" s="132">
        <v>0</v>
      </c>
      <c r="I325" s="132">
        <v>0</v>
      </c>
      <c r="J325" s="132">
        <f>F325*G325</f>
        <v>1007.2</v>
      </c>
      <c r="K325" s="132">
        <f>H325*F325</f>
        <v>0</v>
      </c>
      <c r="L325" s="133">
        <f t="shared" si="45"/>
        <v>0</v>
      </c>
    </row>
    <row r="326" spans="1:13" ht="13.5" customHeight="1">
      <c r="A326" s="128" t="str">
        <f>'Obra Civil'!A339</f>
        <v>20.1.4</v>
      </c>
      <c r="B326" s="271" t="str">
        <f>'Obra Civil'!B339</f>
        <v>Mastros para bandeiras em tubo ferro galvanizado telescópico (alt= 7m (3mx2" + 4mx1 1/2")</v>
      </c>
      <c r="C326" s="272"/>
      <c r="D326" s="273"/>
      <c r="E326" s="129" t="str">
        <f>'Obra Civil'!C339</f>
        <v>un</v>
      </c>
      <c r="F326" s="130">
        <f>'Obra Civil'!G339</f>
        <v>243.18</v>
      </c>
      <c r="G326" s="131">
        <f>'Obra Civil'!D339</f>
        <v>3</v>
      </c>
      <c r="H326" s="132">
        <v>0</v>
      </c>
      <c r="I326" s="132">
        <v>0</v>
      </c>
      <c r="J326" s="132">
        <f>F326*G326</f>
        <v>729.54</v>
      </c>
      <c r="K326" s="132">
        <f>H326*F326</f>
        <v>0</v>
      </c>
      <c r="L326" s="133">
        <f t="shared" si="45"/>
        <v>0</v>
      </c>
    </row>
    <row r="327" spans="1:13">
      <c r="A327" s="143" t="str">
        <f>'Obra Civil'!A341</f>
        <v>21.0</v>
      </c>
      <c r="B327" s="268" t="str">
        <f>'Obra Civil'!B341</f>
        <v>SERVIÇOS FINAIS</v>
      </c>
      <c r="C327" s="269"/>
      <c r="D327" s="270"/>
      <c r="E327" s="146"/>
      <c r="F327" s="147"/>
      <c r="G327" s="148"/>
      <c r="H327" s="149"/>
      <c r="I327" s="149"/>
      <c r="J327" s="149"/>
      <c r="K327" s="149"/>
      <c r="L327" s="133">
        <f t="shared" si="45"/>
        <v>0</v>
      </c>
    </row>
    <row r="328" spans="1:13" ht="12" customHeight="1">
      <c r="A328" s="128" t="str">
        <f>'Obra Civil'!A342</f>
        <v>21.1.1</v>
      </c>
      <c r="B328" s="271" t="str">
        <f>'Obra Civil'!B342</f>
        <v>Limpeza final da obra</v>
      </c>
      <c r="C328" s="272"/>
      <c r="D328" s="273"/>
      <c r="E328" s="129" t="str">
        <f>'Obra Civil'!C342</f>
        <v>m²</v>
      </c>
      <c r="F328" s="130">
        <f>'Obra Civil'!G342</f>
        <v>1.1299999999999999</v>
      </c>
      <c r="G328" s="131">
        <f>'Obra Civil'!D342</f>
        <v>564.5</v>
      </c>
      <c r="H328" s="132">
        <v>0</v>
      </c>
      <c r="I328" s="132">
        <v>0</v>
      </c>
      <c r="J328" s="132">
        <f>F328*G328</f>
        <v>637.88499999999999</v>
      </c>
      <c r="K328" s="132">
        <f>H328*F328</f>
        <v>0</v>
      </c>
      <c r="L328" s="133">
        <f t="shared" si="45"/>
        <v>0</v>
      </c>
    </row>
    <row r="329" spans="1:13" ht="21" customHeight="1">
      <c r="A329" s="128"/>
      <c r="B329" s="294"/>
      <c r="C329" s="295"/>
      <c r="D329" s="296"/>
      <c r="E329" s="129"/>
      <c r="F329" s="130"/>
      <c r="G329" s="134"/>
      <c r="H329" s="134"/>
      <c r="I329" s="132"/>
      <c r="J329" s="132"/>
      <c r="K329" s="132"/>
      <c r="L329" s="133"/>
    </row>
    <row r="330" spans="1:13" ht="10.5" customHeight="1" thickBot="1">
      <c r="A330" s="135"/>
      <c r="B330" s="310"/>
      <c r="C330" s="311"/>
      <c r="D330" s="312"/>
      <c r="E330" s="126"/>
      <c r="F330" s="126"/>
      <c r="G330" s="126"/>
      <c r="H330" s="126"/>
      <c r="I330" s="126"/>
      <c r="J330" s="126"/>
      <c r="K330" s="126"/>
      <c r="L330" s="127"/>
    </row>
    <row r="331" spans="1:13" ht="13.5" thickBot="1">
      <c r="A331" s="313" t="s">
        <v>0</v>
      </c>
      <c r="B331" s="314"/>
      <c r="C331" s="314"/>
      <c r="D331" s="314"/>
      <c r="E331" s="315"/>
      <c r="F331" s="315"/>
      <c r="G331" s="315"/>
      <c r="H331" s="136"/>
      <c r="I331" s="136"/>
      <c r="J331" s="137">
        <f>SUM(J15:J329)</f>
        <v>657764.76730001613</v>
      </c>
      <c r="K331" s="137">
        <f>SUM(K15:K329)</f>
        <v>37788.340400000008</v>
      </c>
      <c r="L331" s="138">
        <f>SUM(L15:L330)</f>
        <v>222488.25039999999</v>
      </c>
      <c r="M331" s="142">
        <f>'B02'!M331+'B03'!K331</f>
        <v>222488.25040000002</v>
      </c>
    </row>
    <row r="332" spans="1:13" ht="49.5" customHeight="1">
      <c r="A332" s="301" t="s">
        <v>717</v>
      </c>
      <c r="B332" s="301"/>
      <c r="C332" s="301"/>
      <c r="E332" s="302"/>
      <c r="F332" s="302"/>
      <c r="G332" s="302"/>
      <c r="H332" s="302"/>
      <c r="J332" s="297"/>
      <c r="K332" s="297"/>
      <c r="L332" s="297"/>
    </row>
    <row r="333" spans="1:13" ht="12" customHeight="1">
      <c r="A333" s="298" t="s">
        <v>694</v>
      </c>
      <c r="B333" s="298"/>
      <c r="C333" s="298"/>
      <c r="E333" s="299" t="s">
        <v>695</v>
      </c>
      <c r="F333" s="299"/>
      <c r="G333" s="299"/>
      <c r="H333" s="299"/>
      <c r="J333" s="300" t="s">
        <v>696</v>
      </c>
      <c r="K333" s="300"/>
      <c r="L333" s="300"/>
    </row>
    <row r="334" spans="1:13">
      <c r="E334" s="309" t="s">
        <v>708</v>
      </c>
      <c r="F334" s="309"/>
      <c r="G334" s="309"/>
      <c r="H334" s="309"/>
    </row>
    <row r="1045806" spans="2:12">
      <c r="B1045806" s="271">
        <f>'Obra Civil'!B1048570</f>
        <v>0</v>
      </c>
      <c r="C1045806" s="272"/>
      <c r="D1045806" s="273"/>
      <c r="E1045806" s="129">
        <f>'Obra Civil'!C1048570</f>
        <v>0</v>
      </c>
      <c r="F1045806" s="130">
        <f>'Obra Civil'!G1048570</f>
        <v>0</v>
      </c>
      <c r="G1045806" s="131" t="e">
        <f>'[2]Duque licitaddo'!#REF!</f>
        <v>#REF!</v>
      </c>
      <c r="H1045806" s="132">
        <v>0</v>
      </c>
      <c r="I1045806" s="132">
        <v>0</v>
      </c>
      <c r="J1045806" s="132" t="e">
        <f>F1045806*G1045806</f>
        <v>#REF!</v>
      </c>
      <c r="K1045806" s="132">
        <f>H1045806*F1045806</f>
        <v>0</v>
      </c>
      <c r="L1045806" s="133">
        <f>I1045806*F1045806</f>
        <v>0</v>
      </c>
    </row>
  </sheetData>
  <mergeCells count="358">
    <mergeCell ref="A5:D5"/>
    <mergeCell ref="E5:H5"/>
    <mergeCell ref="I5:J5"/>
    <mergeCell ref="K5:L5"/>
    <mergeCell ref="A6:D6"/>
    <mergeCell ref="E6:H6"/>
    <mergeCell ref="I6:J6"/>
    <mergeCell ref="K6:L6"/>
    <mergeCell ref="A1:L2"/>
    <mergeCell ref="A3:C3"/>
    <mergeCell ref="D3:G3"/>
    <mergeCell ref="H3:L3"/>
    <mergeCell ref="A4:C4"/>
    <mergeCell ref="D4:G4"/>
    <mergeCell ref="H4:L4"/>
    <mergeCell ref="A8:D8"/>
    <mergeCell ref="E8:F8"/>
    <mergeCell ref="G8:H8"/>
    <mergeCell ref="I8:J8"/>
    <mergeCell ref="K8:L8"/>
    <mergeCell ref="A9:D9"/>
    <mergeCell ref="E9:F9"/>
    <mergeCell ref="G9:H9"/>
    <mergeCell ref="I9:J9"/>
    <mergeCell ref="K9:L9"/>
    <mergeCell ref="B14:D14"/>
    <mergeCell ref="B15:D15"/>
    <mergeCell ref="B16:D16"/>
    <mergeCell ref="B17:D17"/>
    <mergeCell ref="B18:D18"/>
    <mergeCell ref="B19:D19"/>
    <mergeCell ref="A11:L11"/>
    <mergeCell ref="A12:A13"/>
    <mergeCell ref="B12:D13"/>
    <mergeCell ref="E12:F12"/>
    <mergeCell ref="G12:I12"/>
    <mergeCell ref="J12:L12"/>
    <mergeCell ref="B26:D26"/>
    <mergeCell ref="B27:D27"/>
    <mergeCell ref="B28:D28"/>
    <mergeCell ref="B29:D29"/>
    <mergeCell ref="B30:D30"/>
    <mergeCell ref="B31:D31"/>
    <mergeCell ref="B20:D20"/>
    <mergeCell ref="B21:D21"/>
    <mergeCell ref="B22:D22"/>
    <mergeCell ref="B23:D23"/>
    <mergeCell ref="B24:D24"/>
    <mergeCell ref="B25:D25"/>
    <mergeCell ref="B38:D38"/>
    <mergeCell ref="B39:D39"/>
    <mergeCell ref="B40:D40"/>
    <mergeCell ref="B41:D41"/>
    <mergeCell ref="B42:D42"/>
    <mergeCell ref="B43:D43"/>
    <mergeCell ref="B32:D32"/>
    <mergeCell ref="B33:D33"/>
    <mergeCell ref="B34:D34"/>
    <mergeCell ref="B35:D35"/>
    <mergeCell ref="B36:D36"/>
    <mergeCell ref="B37:D37"/>
    <mergeCell ref="B50:D50"/>
    <mergeCell ref="B51:D51"/>
    <mergeCell ref="B52:D52"/>
    <mergeCell ref="B53:D53"/>
    <mergeCell ref="B54:D54"/>
    <mergeCell ref="B55:D55"/>
    <mergeCell ref="B44:D44"/>
    <mergeCell ref="B45:D45"/>
    <mergeCell ref="B46:D46"/>
    <mergeCell ref="B47:D47"/>
    <mergeCell ref="B48:D48"/>
    <mergeCell ref="B49:D49"/>
    <mergeCell ref="B62:D62"/>
    <mergeCell ref="B63:D63"/>
    <mergeCell ref="B64:D64"/>
    <mergeCell ref="B65:D65"/>
    <mergeCell ref="B66:D66"/>
    <mergeCell ref="B67:D67"/>
    <mergeCell ref="B56:D56"/>
    <mergeCell ref="B57:D57"/>
    <mergeCell ref="B58:D58"/>
    <mergeCell ref="B59:D59"/>
    <mergeCell ref="B60:D60"/>
    <mergeCell ref="B61:D61"/>
    <mergeCell ref="B74:D74"/>
    <mergeCell ref="B75:D75"/>
    <mergeCell ref="B76:D76"/>
    <mergeCell ref="B77:D77"/>
    <mergeCell ref="B78:D78"/>
    <mergeCell ref="B79:D79"/>
    <mergeCell ref="B68:D68"/>
    <mergeCell ref="B69:D69"/>
    <mergeCell ref="B70:D70"/>
    <mergeCell ref="B71:D71"/>
    <mergeCell ref="B72:D72"/>
    <mergeCell ref="B73:D73"/>
    <mergeCell ref="B86:D86"/>
    <mergeCell ref="B87:D87"/>
    <mergeCell ref="B88:D88"/>
    <mergeCell ref="B89:D89"/>
    <mergeCell ref="B90:D90"/>
    <mergeCell ref="B91:D91"/>
    <mergeCell ref="B80:D80"/>
    <mergeCell ref="B81:D81"/>
    <mergeCell ref="B82:D82"/>
    <mergeCell ref="B83:D83"/>
    <mergeCell ref="B84:D84"/>
    <mergeCell ref="B85:D85"/>
    <mergeCell ref="B98:D98"/>
    <mergeCell ref="B99:D99"/>
    <mergeCell ref="B100:D100"/>
    <mergeCell ref="B101:D101"/>
    <mergeCell ref="B102:D102"/>
    <mergeCell ref="B103:D103"/>
    <mergeCell ref="B92:D92"/>
    <mergeCell ref="B93:D93"/>
    <mergeCell ref="B94:D94"/>
    <mergeCell ref="B95:D95"/>
    <mergeCell ref="B96:D96"/>
    <mergeCell ref="B97:D97"/>
    <mergeCell ref="B110:D110"/>
    <mergeCell ref="B111:D111"/>
    <mergeCell ref="B112:D112"/>
    <mergeCell ref="B113:D113"/>
    <mergeCell ref="B114:D114"/>
    <mergeCell ref="B115:D115"/>
    <mergeCell ref="B104:D104"/>
    <mergeCell ref="B105:D105"/>
    <mergeCell ref="B106:D106"/>
    <mergeCell ref="B107:D107"/>
    <mergeCell ref="B108:D108"/>
    <mergeCell ref="B109:D109"/>
    <mergeCell ref="B122:D122"/>
    <mergeCell ref="B123:D123"/>
    <mergeCell ref="B124:D124"/>
    <mergeCell ref="B125:D125"/>
    <mergeCell ref="B126:D126"/>
    <mergeCell ref="B127:D127"/>
    <mergeCell ref="B116:D116"/>
    <mergeCell ref="B117:D117"/>
    <mergeCell ref="B118:D118"/>
    <mergeCell ref="B119:D119"/>
    <mergeCell ref="B120:D120"/>
    <mergeCell ref="B121:D121"/>
    <mergeCell ref="B134:D134"/>
    <mergeCell ref="B135:D135"/>
    <mergeCell ref="B136:D136"/>
    <mergeCell ref="B137:D137"/>
    <mergeCell ref="B138:D138"/>
    <mergeCell ref="B139:D139"/>
    <mergeCell ref="B128:D128"/>
    <mergeCell ref="B129:D129"/>
    <mergeCell ref="B130:D130"/>
    <mergeCell ref="B131:D131"/>
    <mergeCell ref="B132:D132"/>
    <mergeCell ref="B133:D133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58:D158"/>
    <mergeCell ref="B159:D159"/>
    <mergeCell ref="B160:D160"/>
    <mergeCell ref="B161:D161"/>
    <mergeCell ref="B162:D162"/>
    <mergeCell ref="B163:D163"/>
    <mergeCell ref="B152:D152"/>
    <mergeCell ref="B153:D153"/>
    <mergeCell ref="B154:D154"/>
    <mergeCell ref="B155:D155"/>
    <mergeCell ref="B156:D156"/>
    <mergeCell ref="B157:D157"/>
    <mergeCell ref="B170:D170"/>
    <mergeCell ref="B171:D171"/>
    <mergeCell ref="B172:D172"/>
    <mergeCell ref="B173:D173"/>
    <mergeCell ref="B174:D174"/>
    <mergeCell ref="B175:D175"/>
    <mergeCell ref="B164:D164"/>
    <mergeCell ref="B165:D165"/>
    <mergeCell ref="B166:D166"/>
    <mergeCell ref="B167:D167"/>
    <mergeCell ref="B168:D168"/>
    <mergeCell ref="B169:D169"/>
    <mergeCell ref="B182:D182"/>
    <mergeCell ref="B183:D183"/>
    <mergeCell ref="B184:D184"/>
    <mergeCell ref="B185:D185"/>
    <mergeCell ref="B186:D186"/>
    <mergeCell ref="B187:D187"/>
    <mergeCell ref="B176:D176"/>
    <mergeCell ref="B177:D177"/>
    <mergeCell ref="B178:D178"/>
    <mergeCell ref="B179:D179"/>
    <mergeCell ref="B180:D180"/>
    <mergeCell ref="B181:D181"/>
    <mergeCell ref="B194:D194"/>
    <mergeCell ref="B195:D195"/>
    <mergeCell ref="B196:D196"/>
    <mergeCell ref="B197:D197"/>
    <mergeCell ref="B198:D198"/>
    <mergeCell ref="B199:D199"/>
    <mergeCell ref="B188:D188"/>
    <mergeCell ref="B189:D189"/>
    <mergeCell ref="B190:D190"/>
    <mergeCell ref="B191:D191"/>
    <mergeCell ref="B192:D192"/>
    <mergeCell ref="B193:D193"/>
    <mergeCell ref="B206:D206"/>
    <mergeCell ref="B207:D207"/>
    <mergeCell ref="B208:D208"/>
    <mergeCell ref="B209:D209"/>
    <mergeCell ref="B210:D210"/>
    <mergeCell ref="B211:D211"/>
    <mergeCell ref="B200:D200"/>
    <mergeCell ref="B201:D201"/>
    <mergeCell ref="B202:D202"/>
    <mergeCell ref="B203:D203"/>
    <mergeCell ref="B204:D204"/>
    <mergeCell ref="B205:D205"/>
    <mergeCell ref="B218:D218"/>
    <mergeCell ref="B219:D219"/>
    <mergeCell ref="B220:D220"/>
    <mergeCell ref="B221:D221"/>
    <mergeCell ref="B222:D222"/>
    <mergeCell ref="B223:D223"/>
    <mergeCell ref="B212:D212"/>
    <mergeCell ref="B213:D213"/>
    <mergeCell ref="B214:D214"/>
    <mergeCell ref="B215:D215"/>
    <mergeCell ref="B216:D216"/>
    <mergeCell ref="B217:D217"/>
    <mergeCell ref="B230:D230"/>
    <mergeCell ref="B231:D231"/>
    <mergeCell ref="B232:D232"/>
    <mergeCell ref="B233:D233"/>
    <mergeCell ref="B234:D234"/>
    <mergeCell ref="B235:D235"/>
    <mergeCell ref="B224:D224"/>
    <mergeCell ref="B225:D225"/>
    <mergeCell ref="B226:D226"/>
    <mergeCell ref="B227:D227"/>
    <mergeCell ref="B228:D228"/>
    <mergeCell ref="B229:D229"/>
    <mergeCell ref="B242:D242"/>
    <mergeCell ref="B243:D243"/>
    <mergeCell ref="B244:D244"/>
    <mergeCell ref="B245:D245"/>
    <mergeCell ref="B246:D246"/>
    <mergeCell ref="B247:D247"/>
    <mergeCell ref="B236:D236"/>
    <mergeCell ref="B237:D237"/>
    <mergeCell ref="B238:D238"/>
    <mergeCell ref="B239:D239"/>
    <mergeCell ref="B240:D240"/>
    <mergeCell ref="B241:D241"/>
    <mergeCell ref="B254:D254"/>
    <mergeCell ref="B255:D255"/>
    <mergeCell ref="B256:D256"/>
    <mergeCell ref="B257:D257"/>
    <mergeCell ref="B258:D258"/>
    <mergeCell ref="B259:D259"/>
    <mergeCell ref="B248:D248"/>
    <mergeCell ref="B249:D249"/>
    <mergeCell ref="B250:D250"/>
    <mergeCell ref="B251:D251"/>
    <mergeCell ref="B252:D252"/>
    <mergeCell ref="B253:D253"/>
    <mergeCell ref="B266:D266"/>
    <mergeCell ref="B267:D267"/>
    <mergeCell ref="B268:D268"/>
    <mergeCell ref="B269:D269"/>
    <mergeCell ref="B270:D270"/>
    <mergeCell ref="B271:D271"/>
    <mergeCell ref="B260:D260"/>
    <mergeCell ref="B261:D261"/>
    <mergeCell ref="B262:D262"/>
    <mergeCell ref="B263:D263"/>
    <mergeCell ref="B264:D264"/>
    <mergeCell ref="B265:D265"/>
    <mergeCell ref="B278:D278"/>
    <mergeCell ref="B279:D279"/>
    <mergeCell ref="B280:D280"/>
    <mergeCell ref="B281:D281"/>
    <mergeCell ref="B282:D282"/>
    <mergeCell ref="B283:D283"/>
    <mergeCell ref="B272:D272"/>
    <mergeCell ref="B273:D273"/>
    <mergeCell ref="B274:D274"/>
    <mergeCell ref="B275:D275"/>
    <mergeCell ref="B276:D276"/>
    <mergeCell ref="B277:D277"/>
    <mergeCell ref="B290:D290"/>
    <mergeCell ref="B291:D291"/>
    <mergeCell ref="B292:D292"/>
    <mergeCell ref="B293:D293"/>
    <mergeCell ref="B294:D294"/>
    <mergeCell ref="B295:D295"/>
    <mergeCell ref="B284:D284"/>
    <mergeCell ref="B285:D285"/>
    <mergeCell ref="B286:D286"/>
    <mergeCell ref="B287:D287"/>
    <mergeCell ref="B288:D288"/>
    <mergeCell ref="B289:D289"/>
    <mergeCell ref="B302:D302"/>
    <mergeCell ref="B303:D303"/>
    <mergeCell ref="B304:D304"/>
    <mergeCell ref="B305:D305"/>
    <mergeCell ref="B306:D306"/>
    <mergeCell ref="B307:D307"/>
    <mergeCell ref="B296:D296"/>
    <mergeCell ref="B297:D297"/>
    <mergeCell ref="B298:D298"/>
    <mergeCell ref="B299:D299"/>
    <mergeCell ref="B300:D300"/>
    <mergeCell ref="B301:D301"/>
    <mergeCell ref="B314:D314"/>
    <mergeCell ref="B315:D315"/>
    <mergeCell ref="B316:D316"/>
    <mergeCell ref="B317:D317"/>
    <mergeCell ref="B318:D318"/>
    <mergeCell ref="B319:D319"/>
    <mergeCell ref="B308:D308"/>
    <mergeCell ref="B309:D309"/>
    <mergeCell ref="B310:D310"/>
    <mergeCell ref="B311:D311"/>
    <mergeCell ref="B312:D312"/>
    <mergeCell ref="B313:D313"/>
    <mergeCell ref="B326:D326"/>
    <mergeCell ref="B327:D327"/>
    <mergeCell ref="B328:D328"/>
    <mergeCell ref="B329:D329"/>
    <mergeCell ref="B330:D330"/>
    <mergeCell ref="A331:D331"/>
    <mergeCell ref="B320:D320"/>
    <mergeCell ref="B321:D321"/>
    <mergeCell ref="B322:D322"/>
    <mergeCell ref="B323:D323"/>
    <mergeCell ref="B324:D324"/>
    <mergeCell ref="B325:D325"/>
    <mergeCell ref="E334:H334"/>
    <mergeCell ref="B1045806:D1045806"/>
    <mergeCell ref="E331:G331"/>
    <mergeCell ref="A332:C332"/>
    <mergeCell ref="E332:H332"/>
    <mergeCell ref="J332:L332"/>
    <mergeCell ref="A333:C333"/>
    <mergeCell ref="E333:H333"/>
    <mergeCell ref="J333:L333"/>
  </mergeCells>
  <pageMargins left="0.19685039370078741" right="0.19685039370078741" top="0.78740157480314965" bottom="0.59055118110236227" header="0.11811023622047245" footer="0.11811023622047245"/>
  <pageSetup scale="90" orientation="landscape" r:id="rId1"/>
  <headerFooter alignWithMargins="0"/>
  <rowBreaks count="3" manualBreakCount="3">
    <brk id="40" max="16383" man="1"/>
    <brk id="72" max="16383" man="1"/>
    <brk id="110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M1045806"/>
  <sheetViews>
    <sheetView view="pageBreakPreview" zoomScaleSheetLayoutView="100" workbookViewId="0">
      <selection activeCell="M331" sqref="M331"/>
    </sheetView>
  </sheetViews>
  <sheetFormatPr defaultRowHeight="12.75"/>
  <cols>
    <col min="1" max="1" width="6.5703125" style="120" bestFit="1" customWidth="1"/>
    <col min="2" max="2" width="9.140625" style="120"/>
    <col min="3" max="3" width="16.85546875" style="120" customWidth="1"/>
    <col min="4" max="4" width="39.5703125" style="120" customWidth="1"/>
    <col min="5" max="5" width="3.5703125" style="120" customWidth="1"/>
    <col min="6" max="6" width="9.7109375" style="120" customWidth="1"/>
    <col min="7" max="7" width="8" style="120" customWidth="1"/>
    <col min="8" max="8" width="9.7109375" style="120" customWidth="1"/>
    <col min="9" max="9" width="11" style="120" bestFit="1" customWidth="1"/>
    <col min="10" max="10" width="12" style="120" customWidth="1"/>
    <col min="11" max="12" width="13.28515625" style="120" bestFit="1" customWidth="1"/>
    <col min="13" max="13" width="11.28515625" style="120" bestFit="1" customWidth="1"/>
    <col min="14" max="256" width="9.140625" style="120"/>
    <col min="257" max="257" width="5" style="120" customWidth="1"/>
    <col min="258" max="258" width="9.140625" style="120"/>
    <col min="259" max="259" width="16.85546875" style="120" customWidth="1"/>
    <col min="260" max="260" width="12.140625" style="120" customWidth="1"/>
    <col min="261" max="261" width="4" style="120" bestFit="1" customWidth="1"/>
    <col min="262" max="262" width="10.140625" style="120" bestFit="1" customWidth="1"/>
    <col min="263" max="263" width="8.140625" style="120" bestFit="1" customWidth="1"/>
    <col min="264" max="264" width="10.140625" style="120" bestFit="1" customWidth="1"/>
    <col min="265" max="266" width="11" style="120" bestFit="1" customWidth="1"/>
    <col min="267" max="267" width="11.5703125" style="120" customWidth="1"/>
    <col min="268" max="268" width="11" style="120" bestFit="1" customWidth="1"/>
    <col min="269" max="512" width="9.140625" style="120"/>
    <col min="513" max="513" width="5" style="120" customWidth="1"/>
    <col min="514" max="514" width="9.140625" style="120"/>
    <col min="515" max="515" width="16.85546875" style="120" customWidth="1"/>
    <col min="516" max="516" width="12.140625" style="120" customWidth="1"/>
    <col min="517" max="517" width="4" style="120" bestFit="1" customWidth="1"/>
    <col min="518" max="518" width="10.140625" style="120" bestFit="1" customWidth="1"/>
    <col min="519" max="519" width="8.140625" style="120" bestFit="1" customWidth="1"/>
    <col min="520" max="520" width="10.140625" style="120" bestFit="1" customWidth="1"/>
    <col min="521" max="522" width="11" style="120" bestFit="1" customWidth="1"/>
    <col min="523" max="523" width="11.5703125" style="120" customWidth="1"/>
    <col min="524" max="524" width="11" style="120" bestFit="1" customWidth="1"/>
    <col min="525" max="768" width="9.140625" style="120"/>
    <col min="769" max="769" width="5" style="120" customWidth="1"/>
    <col min="770" max="770" width="9.140625" style="120"/>
    <col min="771" max="771" width="16.85546875" style="120" customWidth="1"/>
    <col min="772" max="772" width="12.140625" style="120" customWidth="1"/>
    <col min="773" max="773" width="4" style="120" bestFit="1" customWidth="1"/>
    <col min="774" max="774" width="10.140625" style="120" bestFit="1" customWidth="1"/>
    <col min="775" max="775" width="8.140625" style="120" bestFit="1" customWidth="1"/>
    <col min="776" max="776" width="10.140625" style="120" bestFit="1" customWidth="1"/>
    <col min="777" max="778" width="11" style="120" bestFit="1" customWidth="1"/>
    <col min="779" max="779" width="11.5703125" style="120" customWidth="1"/>
    <col min="780" max="780" width="11" style="120" bestFit="1" customWidth="1"/>
    <col min="781" max="1024" width="9.140625" style="120"/>
    <col min="1025" max="1025" width="5" style="120" customWidth="1"/>
    <col min="1026" max="1026" width="9.140625" style="120"/>
    <col min="1027" max="1027" width="16.85546875" style="120" customWidth="1"/>
    <col min="1028" max="1028" width="12.140625" style="120" customWidth="1"/>
    <col min="1029" max="1029" width="4" style="120" bestFit="1" customWidth="1"/>
    <col min="1030" max="1030" width="10.140625" style="120" bestFit="1" customWidth="1"/>
    <col min="1031" max="1031" width="8.140625" style="120" bestFit="1" customWidth="1"/>
    <col min="1032" max="1032" width="10.140625" style="120" bestFit="1" customWidth="1"/>
    <col min="1033" max="1034" width="11" style="120" bestFit="1" customWidth="1"/>
    <col min="1035" max="1035" width="11.5703125" style="120" customWidth="1"/>
    <col min="1036" max="1036" width="11" style="120" bestFit="1" customWidth="1"/>
    <col min="1037" max="1280" width="9.140625" style="120"/>
    <col min="1281" max="1281" width="5" style="120" customWidth="1"/>
    <col min="1282" max="1282" width="9.140625" style="120"/>
    <col min="1283" max="1283" width="16.85546875" style="120" customWidth="1"/>
    <col min="1284" max="1284" width="12.140625" style="120" customWidth="1"/>
    <col min="1285" max="1285" width="4" style="120" bestFit="1" customWidth="1"/>
    <col min="1286" max="1286" width="10.140625" style="120" bestFit="1" customWidth="1"/>
    <col min="1287" max="1287" width="8.140625" style="120" bestFit="1" customWidth="1"/>
    <col min="1288" max="1288" width="10.140625" style="120" bestFit="1" customWidth="1"/>
    <col min="1289" max="1290" width="11" style="120" bestFit="1" customWidth="1"/>
    <col min="1291" max="1291" width="11.5703125" style="120" customWidth="1"/>
    <col min="1292" max="1292" width="11" style="120" bestFit="1" customWidth="1"/>
    <col min="1293" max="1536" width="9.140625" style="120"/>
    <col min="1537" max="1537" width="5" style="120" customWidth="1"/>
    <col min="1538" max="1538" width="9.140625" style="120"/>
    <col min="1539" max="1539" width="16.85546875" style="120" customWidth="1"/>
    <col min="1540" max="1540" width="12.140625" style="120" customWidth="1"/>
    <col min="1541" max="1541" width="4" style="120" bestFit="1" customWidth="1"/>
    <col min="1542" max="1542" width="10.140625" style="120" bestFit="1" customWidth="1"/>
    <col min="1543" max="1543" width="8.140625" style="120" bestFit="1" customWidth="1"/>
    <col min="1544" max="1544" width="10.140625" style="120" bestFit="1" customWidth="1"/>
    <col min="1545" max="1546" width="11" style="120" bestFit="1" customWidth="1"/>
    <col min="1547" max="1547" width="11.5703125" style="120" customWidth="1"/>
    <col min="1548" max="1548" width="11" style="120" bestFit="1" customWidth="1"/>
    <col min="1549" max="1792" width="9.140625" style="120"/>
    <col min="1793" max="1793" width="5" style="120" customWidth="1"/>
    <col min="1794" max="1794" width="9.140625" style="120"/>
    <col min="1795" max="1795" width="16.85546875" style="120" customWidth="1"/>
    <col min="1796" max="1796" width="12.140625" style="120" customWidth="1"/>
    <col min="1797" max="1797" width="4" style="120" bestFit="1" customWidth="1"/>
    <col min="1798" max="1798" width="10.140625" style="120" bestFit="1" customWidth="1"/>
    <col min="1799" max="1799" width="8.140625" style="120" bestFit="1" customWidth="1"/>
    <col min="1800" max="1800" width="10.140625" style="120" bestFit="1" customWidth="1"/>
    <col min="1801" max="1802" width="11" style="120" bestFit="1" customWidth="1"/>
    <col min="1803" max="1803" width="11.5703125" style="120" customWidth="1"/>
    <col min="1804" max="1804" width="11" style="120" bestFit="1" customWidth="1"/>
    <col min="1805" max="2048" width="9.140625" style="120"/>
    <col min="2049" max="2049" width="5" style="120" customWidth="1"/>
    <col min="2050" max="2050" width="9.140625" style="120"/>
    <col min="2051" max="2051" width="16.85546875" style="120" customWidth="1"/>
    <col min="2052" max="2052" width="12.140625" style="120" customWidth="1"/>
    <col min="2053" max="2053" width="4" style="120" bestFit="1" customWidth="1"/>
    <col min="2054" max="2054" width="10.140625" style="120" bestFit="1" customWidth="1"/>
    <col min="2055" max="2055" width="8.140625" style="120" bestFit="1" customWidth="1"/>
    <col min="2056" max="2056" width="10.140625" style="120" bestFit="1" customWidth="1"/>
    <col min="2057" max="2058" width="11" style="120" bestFit="1" customWidth="1"/>
    <col min="2059" max="2059" width="11.5703125" style="120" customWidth="1"/>
    <col min="2060" max="2060" width="11" style="120" bestFit="1" customWidth="1"/>
    <col min="2061" max="2304" width="9.140625" style="120"/>
    <col min="2305" max="2305" width="5" style="120" customWidth="1"/>
    <col min="2306" max="2306" width="9.140625" style="120"/>
    <col min="2307" max="2307" width="16.85546875" style="120" customWidth="1"/>
    <col min="2308" max="2308" width="12.140625" style="120" customWidth="1"/>
    <col min="2309" max="2309" width="4" style="120" bestFit="1" customWidth="1"/>
    <col min="2310" max="2310" width="10.140625" style="120" bestFit="1" customWidth="1"/>
    <col min="2311" max="2311" width="8.140625" style="120" bestFit="1" customWidth="1"/>
    <col min="2312" max="2312" width="10.140625" style="120" bestFit="1" customWidth="1"/>
    <col min="2313" max="2314" width="11" style="120" bestFit="1" customWidth="1"/>
    <col min="2315" max="2315" width="11.5703125" style="120" customWidth="1"/>
    <col min="2316" max="2316" width="11" style="120" bestFit="1" customWidth="1"/>
    <col min="2317" max="2560" width="9.140625" style="120"/>
    <col min="2561" max="2561" width="5" style="120" customWidth="1"/>
    <col min="2562" max="2562" width="9.140625" style="120"/>
    <col min="2563" max="2563" width="16.85546875" style="120" customWidth="1"/>
    <col min="2564" max="2564" width="12.140625" style="120" customWidth="1"/>
    <col min="2565" max="2565" width="4" style="120" bestFit="1" customWidth="1"/>
    <col min="2566" max="2566" width="10.140625" style="120" bestFit="1" customWidth="1"/>
    <col min="2567" max="2567" width="8.140625" style="120" bestFit="1" customWidth="1"/>
    <col min="2568" max="2568" width="10.140625" style="120" bestFit="1" customWidth="1"/>
    <col min="2569" max="2570" width="11" style="120" bestFit="1" customWidth="1"/>
    <col min="2571" max="2571" width="11.5703125" style="120" customWidth="1"/>
    <col min="2572" max="2572" width="11" style="120" bestFit="1" customWidth="1"/>
    <col min="2573" max="2816" width="9.140625" style="120"/>
    <col min="2817" max="2817" width="5" style="120" customWidth="1"/>
    <col min="2818" max="2818" width="9.140625" style="120"/>
    <col min="2819" max="2819" width="16.85546875" style="120" customWidth="1"/>
    <col min="2820" max="2820" width="12.140625" style="120" customWidth="1"/>
    <col min="2821" max="2821" width="4" style="120" bestFit="1" customWidth="1"/>
    <col min="2822" max="2822" width="10.140625" style="120" bestFit="1" customWidth="1"/>
    <col min="2823" max="2823" width="8.140625" style="120" bestFit="1" customWidth="1"/>
    <col min="2824" max="2824" width="10.140625" style="120" bestFit="1" customWidth="1"/>
    <col min="2825" max="2826" width="11" style="120" bestFit="1" customWidth="1"/>
    <col min="2827" max="2827" width="11.5703125" style="120" customWidth="1"/>
    <col min="2828" max="2828" width="11" style="120" bestFit="1" customWidth="1"/>
    <col min="2829" max="3072" width="9.140625" style="120"/>
    <col min="3073" max="3073" width="5" style="120" customWidth="1"/>
    <col min="3074" max="3074" width="9.140625" style="120"/>
    <col min="3075" max="3075" width="16.85546875" style="120" customWidth="1"/>
    <col min="3076" max="3076" width="12.140625" style="120" customWidth="1"/>
    <col min="3077" max="3077" width="4" style="120" bestFit="1" customWidth="1"/>
    <col min="3078" max="3078" width="10.140625" style="120" bestFit="1" customWidth="1"/>
    <col min="3079" max="3079" width="8.140625" style="120" bestFit="1" customWidth="1"/>
    <col min="3080" max="3080" width="10.140625" style="120" bestFit="1" customWidth="1"/>
    <col min="3081" max="3082" width="11" style="120" bestFit="1" customWidth="1"/>
    <col min="3083" max="3083" width="11.5703125" style="120" customWidth="1"/>
    <col min="3084" max="3084" width="11" style="120" bestFit="1" customWidth="1"/>
    <col min="3085" max="3328" width="9.140625" style="120"/>
    <col min="3329" max="3329" width="5" style="120" customWidth="1"/>
    <col min="3330" max="3330" width="9.140625" style="120"/>
    <col min="3331" max="3331" width="16.85546875" style="120" customWidth="1"/>
    <col min="3332" max="3332" width="12.140625" style="120" customWidth="1"/>
    <col min="3333" max="3333" width="4" style="120" bestFit="1" customWidth="1"/>
    <col min="3334" max="3334" width="10.140625" style="120" bestFit="1" customWidth="1"/>
    <col min="3335" max="3335" width="8.140625" style="120" bestFit="1" customWidth="1"/>
    <col min="3336" max="3336" width="10.140625" style="120" bestFit="1" customWidth="1"/>
    <col min="3337" max="3338" width="11" style="120" bestFit="1" customWidth="1"/>
    <col min="3339" max="3339" width="11.5703125" style="120" customWidth="1"/>
    <col min="3340" max="3340" width="11" style="120" bestFit="1" customWidth="1"/>
    <col min="3341" max="3584" width="9.140625" style="120"/>
    <col min="3585" max="3585" width="5" style="120" customWidth="1"/>
    <col min="3586" max="3586" width="9.140625" style="120"/>
    <col min="3587" max="3587" width="16.85546875" style="120" customWidth="1"/>
    <col min="3588" max="3588" width="12.140625" style="120" customWidth="1"/>
    <col min="3589" max="3589" width="4" style="120" bestFit="1" customWidth="1"/>
    <col min="3590" max="3590" width="10.140625" style="120" bestFit="1" customWidth="1"/>
    <col min="3591" max="3591" width="8.140625" style="120" bestFit="1" customWidth="1"/>
    <col min="3592" max="3592" width="10.140625" style="120" bestFit="1" customWidth="1"/>
    <col min="3593" max="3594" width="11" style="120" bestFit="1" customWidth="1"/>
    <col min="3595" max="3595" width="11.5703125" style="120" customWidth="1"/>
    <col min="3596" max="3596" width="11" style="120" bestFit="1" customWidth="1"/>
    <col min="3597" max="3840" width="9.140625" style="120"/>
    <col min="3841" max="3841" width="5" style="120" customWidth="1"/>
    <col min="3842" max="3842" width="9.140625" style="120"/>
    <col min="3843" max="3843" width="16.85546875" style="120" customWidth="1"/>
    <col min="3844" max="3844" width="12.140625" style="120" customWidth="1"/>
    <col min="3845" max="3845" width="4" style="120" bestFit="1" customWidth="1"/>
    <col min="3846" max="3846" width="10.140625" style="120" bestFit="1" customWidth="1"/>
    <col min="3847" max="3847" width="8.140625" style="120" bestFit="1" customWidth="1"/>
    <col min="3848" max="3848" width="10.140625" style="120" bestFit="1" customWidth="1"/>
    <col min="3849" max="3850" width="11" style="120" bestFit="1" customWidth="1"/>
    <col min="3851" max="3851" width="11.5703125" style="120" customWidth="1"/>
    <col min="3852" max="3852" width="11" style="120" bestFit="1" customWidth="1"/>
    <col min="3853" max="4096" width="9.140625" style="120"/>
    <col min="4097" max="4097" width="5" style="120" customWidth="1"/>
    <col min="4098" max="4098" width="9.140625" style="120"/>
    <col min="4099" max="4099" width="16.85546875" style="120" customWidth="1"/>
    <col min="4100" max="4100" width="12.140625" style="120" customWidth="1"/>
    <col min="4101" max="4101" width="4" style="120" bestFit="1" customWidth="1"/>
    <col min="4102" max="4102" width="10.140625" style="120" bestFit="1" customWidth="1"/>
    <col min="4103" max="4103" width="8.140625" style="120" bestFit="1" customWidth="1"/>
    <col min="4104" max="4104" width="10.140625" style="120" bestFit="1" customWidth="1"/>
    <col min="4105" max="4106" width="11" style="120" bestFit="1" customWidth="1"/>
    <col min="4107" max="4107" width="11.5703125" style="120" customWidth="1"/>
    <col min="4108" max="4108" width="11" style="120" bestFit="1" customWidth="1"/>
    <col min="4109" max="4352" width="9.140625" style="120"/>
    <col min="4353" max="4353" width="5" style="120" customWidth="1"/>
    <col min="4354" max="4354" width="9.140625" style="120"/>
    <col min="4355" max="4355" width="16.85546875" style="120" customWidth="1"/>
    <col min="4356" max="4356" width="12.140625" style="120" customWidth="1"/>
    <col min="4357" max="4357" width="4" style="120" bestFit="1" customWidth="1"/>
    <col min="4358" max="4358" width="10.140625" style="120" bestFit="1" customWidth="1"/>
    <col min="4359" max="4359" width="8.140625" style="120" bestFit="1" customWidth="1"/>
    <col min="4360" max="4360" width="10.140625" style="120" bestFit="1" customWidth="1"/>
    <col min="4361" max="4362" width="11" style="120" bestFit="1" customWidth="1"/>
    <col min="4363" max="4363" width="11.5703125" style="120" customWidth="1"/>
    <col min="4364" max="4364" width="11" style="120" bestFit="1" customWidth="1"/>
    <col min="4365" max="4608" width="9.140625" style="120"/>
    <col min="4609" max="4609" width="5" style="120" customWidth="1"/>
    <col min="4610" max="4610" width="9.140625" style="120"/>
    <col min="4611" max="4611" width="16.85546875" style="120" customWidth="1"/>
    <col min="4612" max="4612" width="12.140625" style="120" customWidth="1"/>
    <col min="4613" max="4613" width="4" style="120" bestFit="1" customWidth="1"/>
    <col min="4614" max="4614" width="10.140625" style="120" bestFit="1" customWidth="1"/>
    <col min="4615" max="4615" width="8.140625" style="120" bestFit="1" customWidth="1"/>
    <col min="4616" max="4616" width="10.140625" style="120" bestFit="1" customWidth="1"/>
    <col min="4617" max="4618" width="11" style="120" bestFit="1" customWidth="1"/>
    <col min="4619" max="4619" width="11.5703125" style="120" customWidth="1"/>
    <col min="4620" max="4620" width="11" style="120" bestFit="1" customWidth="1"/>
    <col min="4621" max="4864" width="9.140625" style="120"/>
    <col min="4865" max="4865" width="5" style="120" customWidth="1"/>
    <col min="4866" max="4866" width="9.140625" style="120"/>
    <col min="4867" max="4867" width="16.85546875" style="120" customWidth="1"/>
    <col min="4868" max="4868" width="12.140625" style="120" customWidth="1"/>
    <col min="4869" max="4869" width="4" style="120" bestFit="1" customWidth="1"/>
    <col min="4870" max="4870" width="10.140625" style="120" bestFit="1" customWidth="1"/>
    <col min="4871" max="4871" width="8.140625" style="120" bestFit="1" customWidth="1"/>
    <col min="4872" max="4872" width="10.140625" style="120" bestFit="1" customWidth="1"/>
    <col min="4873" max="4874" width="11" style="120" bestFit="1" customWidth="1"/>
    <col min="4875" max="4875" width="11.5703125" style="120" customWidth="1"/>
    <col min="4876" max="4876" width="11" style="120" bestFit="1" customWidth="1"/>
    <col min="4877" max="5120" width="9.140625" style="120"/>
    <col min="5121" max="5121" width="5" style="120" customWidth="1"/>
    <col min="5122" max="5122" width="9.140625" style="120"/>
    <col min="5123" max="5123" width="16.85546875" style="120" customWidth="1"/>
    <col min="5124" max="5124" width="12.140625" style="120" customWidth="1"/>
    <col min="5125" max="5125" width="4" style="120" bestFit="1" customWidth="1"/>
    <col min="5126" max="5126" width="10.140625" style="120" bestFit="1" customWidth="1"/>
    <col min="5127" max="5127" width="8.140625" style="120" bestFit="1" customWidth="1"/>
    <col min="5128" max="5128" width="10.140625" style="120" bestFit="1" customWidth="1"/>
    <col min="5129" max="5130" width="11" style="120" bestFit="1" customWidth="1"/>
    <col min="5131" max="5131" width="11.5703125" style="120" customWidth="1"/>
    <col min="5132" max="5132" width="11" style="120" bestFit="1" customWidth="1"/>
    <col min="5133" max="5376" width="9.140625" style="120"/>
    <col min="5377" max="5377" width="5" style="120" customWidth="1"/>
    <col min="5378" max="5378" width="9.140625" style="120"/>
    <col min="5379" max="5379" width="16.85546875" style="120" customWidth="1"/>
    <col min="5380" max="5380" width="12.140625" style="120" customWidth="1"/>
    <col min="5381" max="5381" width="4" style="120" bestFit="1" customWidth="1"/>
    <col min="5382" max="5382" width="10.140625" style="120" bestFit="1" customWidth="1"/>
    <col min="5383" max="5383" width="8.140625" style="120" bestFit="1" customWidth="1"/>
    <col min="5384" max="5384" width="10.140625" style="120" bestFit="1" customWidth="1"/>
    <col min="5385" max="5386" width="11" style="120" bestFit="1" customWidth="1"/>
    <col min="5387" max="5387" width="11.5703125" style="120" customWidth="1"/>
    <col min="5388" max="5388" width="11" style="120" bestFit="1" customWidth="1"/>
    <col min="5389" max="5632" width="9.140625" style="120"/>
    <col min="5633" max="5633" width="5" style="120" customWidth="1"/>
    <col min="5634" max="5634" width="9.140625" style="120"/>
    <col min="5635" max="5635" width="16.85546875" style="120" customWidth="1"/>
    <col min="5636" max="5636" width="12.140625" style="120" customWidth="1"/>
    <col min="5637" max="5637" width="4" style="120" bestFit="1" customWidth="1"/>
    <col min="5638" max="5638" width="10.140625" style="120" bestFit="1" customWidth="1"/>
    <col min="5639" max="5639" width="8.140625" style="120" bestFit="1" customWidth="1"/>
    <col min="5640" max="5640" width="10.140625" style="120" bestFit="1" customWidth="1"/>
    <col min="5641" max="5642" width="11" style="120" bestFit="1" customWidth="1"/>
    <col min="5643" max="5643" width="11.5703125" style="120" customWidth="1"/>
    <col min="5644" max="5644" width="11" style="120" bestFit="1" customWidth="1"/>
    <col min="5645" max="5888" width="9.140625" style="120"/>
    <col min="5889" max="5889" width="5" style="120" customWidth="1"/>
    <col min="5890" max="5890" width="9.140625" style="120"/>
    <col min="5891" max="5891" width="16.85546875" style="120" customWidth="1"/>
    <col min="5892" max="5892" width="12.140625" style="120" customWidth="1"/>
    <col min="5893" max="5893" width="4" style="120" bestFit="1" customWidth="1"/>
    <col min="5894" max="5894" width="10.140625" style="120" bestFit="1" customWidth="1"/>
    <col min="5895" max="5895" width="8.140625" style="120" bestFit="1" customWidth="1"/>
    <col min="5896" max="5896" width="10.140625" style="120" bestFit="1" customWidth="1"/>
    <col min="5897" max="5898" width="11" style="120" bestFit="1" customWidth="1"/>
    <col min="5899" max="5899" width="11.5703125" style="120" customWidth="1"/>
    <col min="5900" max="5900" width="11" style="120" bestFit="1" customWidth="1"/>
    <col min="5901" max="6144" width="9.140625" style="120"/>
    <col min="6145" max="6145" width="5" style="120" customWidth="1"/>
    <col min="6146" max="6146" width="9.140625" style="120"/>
    <col min="6147" max="6147" width="16.85546875" style="120" customWidth="1"/>
    <col min="6148" max="6148" width="12.140625" style="120" customWidth="1"/>
    <col min="6149" max="6149" width="4" style="120" bestFit="1" customWidth="1"/>
    <col min="6150" max="6150" width="10.140625" style="120" bestFit="1" customWidth="1"/>
    <col min="6151" max="6151" width="8.140625" style="120" bestFit="1" customWidth="1"/>
    <col min="6152" max="6152" width="10.140625" style="120" bestFit="1" customWidth="1"/>
    <col min="6153" max="6154" width="11" style="120" bestFit="1" customWidth="1"/>
    <col min="6155" max="6155" width="11.5703125" style="120" customWidth="1"/>
    <col min="6156" max="6156" width="11" style="120" bestFit="1" customWidth="1"/>
    <col min="6157" max="6400" width="9.140625" style="120"/>
    <col min="6401" max="6401" width="5" style="120" customWidth="1"/>
    <col min="6402" max="6402" width="9.140625" style="120"/>
    <col min="6403" max="6403" width="16.85546875" style="120" customWidth="1"/>
    <col min="6404" max="6404" width="12.140625" style="120" customWidth="1"/>
    <col min="6405" max="6405" width="4" style="120" bestFit="1" customWidth="1"/>
    <col min="6406" max="6406" width="10.140625" style="120" bestFit="1" customWidth="1"/>
    <col min="6407" max="6407" width="8.140625" style="120" bestFit="1" customWidth="1"/>
    <col min="6408" max="6408" width="10.140625" style="120" bestFit="1" customWidth="1"/>
    <col min="6409" max="6410" width="11" style="120" bestFit="1" customWidth="1"/>
    <col min="6411" max="6411" width="11.5703125" style="120" customWidth="1"/>
    <col min="6412" max="6412" width="11" style="120" bestFit="1" customWidth="1"/>
    <col min="6413" max="6656" width="9.140625" style="120"/>
    <col min="6657" max="6657" width="5" style="120" customWidth="1"/>
    <col min="6658" max="6658" width="9.140625" style="120"/>
    <col min="6659" max="6659" width="16.85546875" style="120" customWidth="1"/>
    <col min="6660" max="6660" width="12.140625" style="120" customWidth="1"/>
    <col min="6661" max="6661" width="4" style="120" bestFit="1" customWidth="1"/>
    <col min="6662" max="6662" width="10.140625" style="120" bestFit="1" customWidth="1"/>
    <col min="6663" max="6663" width="8.140625" style="120" bestFit="1" customWidth="1"/>
    <col min="6664" max="6664" width="10.140625" style="120" bestFit="1" customWidth="1"/>
    <col min="6665" max="6666" width="11" style="120" bestFit="1" customWidth="1"/>
    <col min="6667" max="6667" width="11.5703125" style="120" customWidth="1"/>
    <col min="6668" max="6668" width="11" style="120" bestFit="1" customWidth="1"/>
    <col min="6669" max="6912" width="9.140625" style="120"/>
    <col min="6913" max="6913" width="5" style="120" customWidth="1"/>
    <col min="6914" max="6914" width="9.140625" style="120"/>
    <col min="6915" max="6915" width="16.85546875" style="120" customWidth="1"/>
    <col min="6916" max="6916" width="12.140625" style="120" customWidth="1"/>
    <col min="6917" max="6917" width="4" style="120" bestFit="1" customWidth="1"/>
    <col min="6918" max="6918" width="10.140625" style="120" bestFit="1" customWidth="1"/>
    <col min="6919" max="6919" width="8.140625" style="120" bestFit="1" customWidth="1"/>
    <col min="6920" max="6920" width="10.140625" style="120" bestFit="1" customWidth="1"/>
    <col min="6921" max="6922" width="11" style="120" bestFit="1" customWidth="1"/>
    <col min="6923" max="6923" width="11.5703125" style="120" customWidth="1"/>
    <col min="6924" max="6924" width="11" style="120" bestFit="1" customWidth="1"/>
    <col min="6925" max="7168" width="9.140625" style="120"/>
    <col min="7169" max="7169" width="5" style="120" customWidth="1"/>
    <col min="7170" max="7170" width="9.140625" style="120"/>
    <col min="7171" max="7171" width="16.85546875" style="120" customWidth="1"/>
    <col min="7172" max="7172" width="12.140625" style="120" customWidth="1"/>
    <col min="7173" max="7173" width="4" style="120" bestFit="1" customWidth="1"/>
    <col min="7174" max="7174" width="10.140625" style="120" bestFit="1" customWidth="1"/>
    <col min="7175" max="7175" width="8.140625" style="120" bestFit="1" customWidth="1"/>
    <col min="7176" max="7176" width="10.140625" style="120" bestFit="1" customWidth="1"/>
    <col min="7177" max="7178" width="11" style="120" bestFit="1" customWidth="1"/>
    <col min="7179" max="7179" width="11.5703125" style="120" customWidth="1"/>
    <col min="7180" max="7180" width="11" style="120" bestFit="1" customWidth="1"/>
    <col min="7181" max="7424" width="9.140625" style="120"/>
    <col min="7425" max="7425" width="5" style="120" customWidth="1"/>
    <col min="7426" max="7426" width="9.140625" style="120"/>
    <col min="7427" max="7427" width="16.85546875" style="120" customWidth="1"/>
    <col min="7428" max="7428" width="12.140625" style="120" customWidth="1"/>
    <col min="7429" max="7429" width="4" style="120" bestFit="1" customWidth="1"/>
    <col min="7430" max="7430" width="10.140625" style="120" bestFit="1" customWidth="1"/>
    <col min="7431" max="7431" width="8.140625" style="120" bestFit="1" customWidth="1"/>
    <col min="7432" max="7432" width="10.140625" style="120" bestFit="1" customWidth="1"/>
    <col min="7433" max="7434" width="11" style="120" bestFit="1" customWidth="1"/>
    <col min="7435" max="7435" width="11.5703125" style="120" customWidth="1"/>
    <col min="7436" max="7436" width="11" style="120" bestFit="1" customWidth="1"/>
    <col min="7437" max="7680" width="9.140625" style="120"/>
    <col min="7681" max="7681" width="5" style="120" customWidth="1"/>
    <col min="7682" max="7682" width="9.140625" style="120"/>
    <col min="7683" max="7683" width="16.85546875" style="120" customWidth="1"/>
    <col min="7684" max="7684" width="12.140625" style="120" customWidth="1"/>
    <col min="7685" max="7685" width="4" style="120" bestFit="1" customWidth="1"/>
    <col min="7686" max="7686" width="10.140625" style="120" bestFit="1" customWidth="1"/>
    <col min="7687" max="7687" width="8.140625" style="120" bestFit="1" customWidth="1"/>
    <col min="7688" max="7688" width="10.140625" style="120" bestFit="1" customWidth="1"/>
    <col min="7689" max="7690" width="11" style="120" bestFit="1" customWidth="1"/>
    <col min="7691" max="7691" width="11.5703125" style="120" customWidth="1"/>
    <col min="7692" max="7692" width="11" style="120" bestFit="1" customWidth="1"/>
    <col min="7693" max="7936" width="9.140625" style="120"/>
    <col min="7937" max="7937" width="5" style="120" customWidth="1"/>
    <col min="7938" max="7938" width="9.140625" style="120"/>
    <col min="7939" max="7939" width="16.85546875" style="120" customWidth="1"/>
    <col min="7940" max="7940" width="12.140625" style="120" customWidth="1"/>
    <col min="7941" max="7941" width="4" style="120" bestFit="1" customWidth="1"/>
    <col min="7942" max="7942" width="10.140625" style="120" bestFit="1" customWidth="1"/>
    <col min="7943" max="7943" width="8.140625" style="120" bestFit="1" customWidth="1"/>
    <col min="7944" max="7944" width="10.140625" style="120" bestFit="1" customWidth="1"/>
    <col min="7945" max="7946" width="11" style="120" bestFit="1" customWidth="1"/>
    <col min="7947" max="7947" width="11.5703125" style="120" customWidth="1"/>
    <col min="7948" max="7948" width="11" style="120" bestFit="1" customWidth="1"/>
    <col min="7949" max="8192" width="9.140625" style="120"/>
    <col min="8193" max="8193" width="5" style="120" customWidth="1"/>
    <col min="8194" max="8194" width="9.140625" style="120"/>
    <col min="8195" max="8195" width="16.85546875" style="120" customWidth="1"/>
    <col min="8196" max="8196" width="12.140625" style="120" customWidth="1"/>
    <col min="8197" max="8197" width="4" style="120" bestFit="1" customWidth="1"/>
    <col min="8198" max="8198" width="10.140625" style="120" bestFit="1" customWidth="1"/>
    <col min="8199" max="8199" width="8.140625" style="120" bestFit="1" customWidth="1"/>
    <col min="8200" max="8200" width="10.140625" style="120" bestFit="1" customWidth="1"/>
    <col min="8201" max="8202" width="11" style="120" bestFit="1" customWidth="1"/>
    <col min="8203" max="8203" width="11.5703125" style="120" customWidth="1"/>
    <col min="8204" max="8204" width="11" style="120" bestFit="1" customWidth="1"/>
    <col min="8205" max="8448" width="9.140625" style="120"/>
    <col min="8449" max="8449" width="5" style="120" customWidth="1"/>
    <col min="8450" max="8450" width="9.140625" style="120"/>
    <col min="8451" max="8451" width="16.85546875" style="120" customWidth="1"/>
    <col min="8452" max="8452" width="12.140625" style="120" customWidth="1"/>
    <col min="8453" max="8453" width="4" style="120" bestFit="1" customWidth="1"/>
    <col min="8454" max="8454" width="10.140625" style="120" bestFit="1" customWidth="1"/>
    <col min="8455" max="8455" width="8.140625" style="120" bestFit="1" customWidth="1"/>
    <col min="8456" max="8456" width="10.140625" style="120" bestFit="1" customWidth="1"/>
    <col min="8457" max="8458" width="11" style="120" bestFit="1" customWidth="1"/>
    <col min="8459" max="8459" width="11.5703125" style="120" customWidth="1"/>
    <col min="8460" max="8460" width="11" style="120" bestFit="1" customWidth="1"/>
    <col min="8461" max="8704" width="9.140625" style="120"/>
    <col min="8705" max="8705" width="5" style="120" customWidth="1"/>
    <col min="8706" max="8706" width="9.140625" style="120"/>
    <col min="8707" max="8707" width="16.85546875" style="120" customWidth="1"/>
    <col min="8708" max="8708" width="12.140625" style="120" customWidth="1"/>
    <col min="8709" max="8709" width="4" style="120" bestFit="1" customWidth="1"/>
    <col min="8710" max="8710" width="10.140625" style="120" bestFit="1" customWidth="1"/>
    <col min="8711" max="8711" width="8.140625" style="120" bestFit="1" customWidth="1"/>
    <col min="8712" max="8712" width="10.140625" style="120" bestFit="1" customWidth="1"/>
    <col min="8713" max="8714" width="11" style="120" bestFit="1" customWidth="1"/>
    <col min="8715" max="8715" width="11.5703125" style="120" customWidth="1"/>
    <col min="8716" max="8716" width="11" style="120" bestFit="1" customWidth="1"/>
    <col min="8717" max="8960" width="9.140625" style="120"/>
    <col min="8961" max="8961" width="5" style="120" customWidth="1"/>
    <col min="8962" max="8962" width="9.140625" style="120"/>
    <col min="8963" max="8963" width="16.85546875" style="120" customWidth="1"/>
    <col min="8964" max="8964" width="12.140625" style="120" customWidth="1"/>
    <col min="8965" max="8965" width="4" style="120" bestFit="1" customWidth="1"/>
    <col min="8966" max="8966" width="10.140625" style="120" bestFit="1" customWidth="1"/>
    <col min="8967" max="8967" width="8.140625" style="120" bestFit="1" customWidth="1"/>
    <col min="8968" max="8968" width="10.140625" style="120" bestFit="1" customWidth="1"/>
    <col min="8969" max="8970" width="11" style="120" bestFit="1" customWidth="1"/>
    <col min="8971" max="8971" width="11.5703125" style="120" customWidth="1"/>
    <col min="8972" max="8972" width="11" style="120" bestFit="1" customWidth="1"/>
    <col min="8973" max="9216" width="9.140625" style="120"/>
    <col min="9217" max="9217" width="5" style="120" customWidth="1"/>
    <col min="9218" max="9218" width="9.140625" style="120"/>
    <col min="9219" max="9219" width="16.85546875" style="120" customWidth="1"/>
    <col min="9220" max="9220" width="12.140625" style="120" customWidth="1"/>
    <col min="9221" max="9221" width="4" style="120" bestFit="1" customWidth="1"/>
    <col min="9222" max="9222" width="10.140625" style="120" bestFit="1" customWidth="1"/>
    <col min="9223" max="9223" width="8.140625" style="120" bestFit="1" customWidth="1"/>
    <col min="9224" max="9224" width="10.140625" style="120" bestFit="1" customWidth="1"/>
    <col min="9225" max="9226" width="11" style="120" bestFit="1" customWidth="1"/>
    <col min="9227" max="9227" width="11.5703125" style="120" customWidth="1"/>
    <col min="9228" max="9228" width="11" style="120" bestFit="1" customWidth="1"/>
    <col min="9229" max="9472" width="9.140625" style="120"/>
    <col min="9473" max="9473" width="5" style="120" customWidth="1"/>
    <col min="9474" max="9474" width="9.140625" style="120"/>
    <col min="9475" max="9475" width="16.85546875" style="120" customWidth="1"/>
    <col min="9476" max="9476" width="12.140625" style="120" customWidth="1"/>
    <col min="9477" max="9477" width="4" style="120" bestFit="1" customWidth="1"/>
    <col min="9478" max="9478" width="10.140625" style="120" bestFit="1" customWidth="1"/>
    <col min="9479" max="9479" width="8.140625" style="120" bestFit="1" customWidth="1"/>
    <col min="9480" max="9480" width="10.140625" style="120" bestFit="1" customWidth="1"/>
    <col min="9481" max="9482" width="11" style="120" bestFit="1" customWidth="1"/>
    <col min="9483" max="9483" width="11.5703125" style="120" customWidth="1"/>
    <col min="9484" max="9484" width="11" style="120" bestFit="1" customWidth="1"/>
    <col min="9485" max="9728" width="9.140625" style="120"/>
    <col min="9729" max="9729" width="5" style="120" customWidth="1"/>
    <col min="9730" max="9730" width="9.140625" style="120"/>
    <col min="9731" max="9731" width="16.85546875" style="120" customWidth="1"/>
    <col min="9732" max="9732" width="12.140625" style="120" customWidth="1"/>
    <col min="9733" max="9733" width="4" style="120" bestFit="1" customWidth="1"/>
    <col min="9734" max="9734" width="10.140625" style="120" bestFit="1" customWidth="1"/>
    <col min="9735" max="9735" width="8.140625" style="120" bestFit="1" customWidth="1"/>
    <col min="9736" max="9736" width="10.140625" style="120" bestFit="1" customWidth="1"/>
    <col min="9737" max="9738" width="11" style="120" bestFit="1" customWidth="1"/>
    <col min="9739" max="9739" width="11.5703125" style="120" customWidth="1"/>
    <col min="9740" max="9740" width="11" style="120" bestFit="1" customWidth="1"/>
    <col min="9741" max="9984" width="9.140625" style="120"/>
    <col min="9985" max="9985" width="5" style="120" customWidth="1"/>
    <col min="9986" max="9986" width="9.140625" style="120"/>
    <col min="9987" max="9987" width="16.85546875" style="120" customWidth="1"/>
    <col min="9988" max="9988" width="12.140625" style="120" customWidth="1"/>
    <col min="9989" max="9989" width="4" style="120" bestFit="1" customWidth="1"/>
    <col min="9990" max="9990" width="10.140625" style="120" bestFit="1" customWidth="1"/>
    <col min="9991" max="9991" width="8.140625" style="120" bestFit="1" customWidth="1"/>
    <col min="9992" max="9992" width="10.140625" style="120" bestFit="1" customWidth="1"/>
    <col min="9993" max="9994" width="11" style="120" bestFit="1" customWidth="1"/>
    <col min="9995" max="9995" width="11.5703125" style="120" customWidth="1"/>
    <col min="9996" max="9996" width="11" style="120" bestFit="1" customWidth="1"/>
    <col min="9997" max="10240" width="9.140625" style="120"/>
    <col min="10241" max="10241" width="5" style="120" customWidth="1"/>
    <col min="10242" max="10242" width="9.140625" style="120"/>
    <col min="10243" max="10243" width="16.85546875" style="120" customWidth="1"/>
    <col min="10244" max="10244" width="12.140625" style="120" customWidth="1"/>
    <col min="10245" max="10245" width="4" style="120" bestFit="1" customWidth="1"/>
    <col min="10246" max="10246" width="10.140625" style="120" bestFit="1" customWidth="1"/>
    <col min="10247" max="10247" width="8.140625" style="120" bestFit="1" customWidth="1"/>
    <col min="10248" max="10248" width="10.140625" style="120" bestFit="1" customWidth="1"/>
    <col min="10249" max="10250" width="11" style="120" bestFit="1" customWidth="1"/>
    <col min="10251" max="10251" width="11.5703125" style="120" customWidth="1"/>
    <col min="10252" max="10252" width="11" style="120" bestFit="1" customWidth="1"/>
    <col min="10253" max="10496" width="9.140625" style="120"/>
    <col min="10497" max="10497" width="5" style="120" customWidth="1"/>
    <col min="10498" max="10498" width="9.140625" style="120"/>
    <col min="10499" max="10499" width="16.85546875" style="120" customWidth="1"/>
    <col min="10500" max="10500" width="12.140625" style="120" customWidth="1"/>
    <col min="10501" max="10501" width="4" style="120" bestFit="1" customWidth="1"/>
    <col min="10502" max="10502" width="10.140625" style="120" bestFit="1" customWidth="1"/>
    <col min="10503" max="10503" width="8.140625" style="120" bestFit="1" customWidth="1"/>
    <col min="10504" max="10504" width="10.140625" style="120" bestFit="1" customWidth="1"/>
    <col min="10505" max="10506" width="11" style="120" bestFit="1" customWidth="1"/>
    <col min="10507" max="10507" width="11.5703125" style="120" customWidth="1"/>
    <col min="10508" max="10508" width="11" style="120" bestFit="1" customWidth="1"/>
    <col min="10509" max="10752" width="9.140625" style="120"/>
    <col min="10753" max="10753" width="5" style="120" customWidth="1"/>
    <col min="10754" max="10754" width="9.140625" style="120"/>
    <col min="10755" max="10755" width="16.85546875" style="120" customWidth="1"/>
    <col min="10756" max="10756" width="12.140625" style="120" customWidth="1"/>
    <col min="10757" max="10757" width="4" style="120" bestFit="1" customWidth="1"/>
    <col min="10758" max="10758" width="10.140625" style="120" bestFit="1" customWidth="1"/>
    <col min="10759" max="10759" width="8.140625" style="120" bestFit="1" customWidth="1"/>
    <col min="10760" max="10760" width="10.140625" style="120" bestFit="1" customWidth="1"/>
    <col min="10761" max="10762" width="11" style="120" bestFit="1" customWidth="1"/>
    <col min="10763" max="10763" width="11.5703125" style="120" customWidth="1"/>
    <col min="10764" max="10764" width="11" style="120" bestFit="1" customWidth="1"/>
    <col min="10765" max="11008" width="9.140625" style="120"/>
    <col min="11009" max="11009" width="5" style="120" customWidth="1"/>
    <col min="11010" max="11010" width="9.140625" style="120"/>
    <col min="11011" max="11011" width="16.85546875" style="120" customWidth="1"/>
    <col min="11012" max="11012" width="12.140625" style="120" customWidth="1"/>
    <col min="11013" max="11013" width="4" style="120" bestFit="1" customWidth="1"/>
    <col min="11014" max="11014" width="10.140625" style="120" bestFit="1" customWidth="1"/>
    <col min="11015" max="11015" width="8.140625" style="120" bestFit="1" customWidth="1"/>
    <col min="11016" max="11016" width="10.140625" style="120" bestFit="1" customWidth="1"/>
    <col min="11017" max="11018" width="11" style="120" bestFit="1" customWidth="1"/>
    <col min="11019" max="11019" width="11.5703125" style="120" customWidth="1"/>
    <col min="11020" max="11020" width="11" style="120" bestFit="1" customWidth="1"/>
    <col min="11021" max="11264" width="9.140625" style="120"/>
    <col min="11265" max="11265" width="5" style="120" customWidth="1"/>
    <col min="11266" max="11266" width="9.140625" style="120"/>
    <col min="11267" max="11267" width="16.85546875" style="120" customWidth="1"/>
    <col min="11268" max="11268" width="12.140625" style="120" customWidth="1"/>
    <col min="11269" max="11269" width="4" style="120" bestFit="1" customWidth="1"/>
    <col min="11270" max="11270" width="10.140625" style="120" bestFit="1" customWidth="1"/>
    <col min="11271" max="11271" width="8.140625" style="120" bestFit="1" customWidth="1"/>
    <col min="11272" max="11272" width="10.140625" style="120" bestFit="1" customWidth="1"/>
    <col min="11273" max="11274" width="11" style="120" bestFit="1" customWidth="1"/>
    <col min="11275" max="11275" width="11.5703125" style="120" customWidth="1"/>
    <col min="11276" max="11276" width="11" style="120" bestFit="1" customWidth="1"/>
    <col min="11277" max="11520" width="9.140625" style="120"/>
    <col min="11521" max="11521" width="5" style="120" customWidth="1"/>
    <col min="11522" max="11522" width="9.140625" style="120"/>
    <col min="11523" max="11523" width="16.85546875" style="120" customWidth="1"/>
    <col min="11524" max="11524" width="12.140625" style="120" customWidth="1"/>
    <col min="11525" max="11525" width="4" style="120" bestFit="1" customWidth="1"/>
    <col min="11526" max="11526" width="10.140625" style="120" bestFit="1" customWidth="1"/>
    <col min="11527" max="11527" width="8.140625" style="120" bestFit="1" customWidth="1"/>
    <col min="11528" max="11528" width="10.140625" style="120" bestFit="1" customWidth="1"/>
    <col min="11529" max="11530" width="11" style="120" bestFit="1" customWidth="1"/>
    <col min="11531" max="11531" width="11.5703125" style="120" customWidth="1"/>
    <col min="11532" max="11532" width="11" style="120" bestFit="1" customWidth="1"/>
    <col min="11533" max="11776" width="9.140625" style="120"/>
    <col min="11777" max="11777" width="5" style="120" customWidth="1"/>
    <col min="11778" max="11778" width="9.140625" style="120"/>
    <col min="11779" max="11779" width="16.85546875" style="120" customWidth="1"/>
    <col min="11780" max="11780" width="12.140625" style="120" customWidth="1"/>
    <col min="11781" max="11781" width="4" style="120" bestFit="1" customWidth="1"/>
    <col min="11782" max="11782" width="10.140625" style="120" bestFit="1" customWidth="1"/>
    <col min="11783" max="11783" width="8.140625" style="120" bestFit="1" customWidth="1"/>
    <col min="11784" max="11784" width="10.140625" style="120" bestFit="1" customWidth="1"/>
    <col min="11785" max="11786" width="11" style="120" bestFit="1" customWidth="1"/>
    <col min="11787" max="11787" width="11.5703125" style="120" customWidth="1"/>
    <col min="11788" max="11788" width="11" style="120" bestFit="1" customWidth="1"/>
    <col min="11789" max="12032" width="9.140625" style="120"/>
    <col min="12033" max="12033" width="5" style="120" customWidth="1"/>
    <col min="12034" max="12034" width="9.140625" style="120"/>
    <col min="12035" max="12035" width="16.85546875" style="120" customWidth="1"/>
    <col min="12036" max="12036" width="12.140625" style="120" customWidth="1"/>
    <col min="12037" max="12037" width="4" style="120" bestFit="1" customWidth="1"/>
    <col min="12038" max="12038" width="10.140625" style="120" bestFit="1" customWidth="1"/>
    <col min="12039" max="12039" width="8.140625" style="120" bestFit="1" customWidth="1"/>
    <col min="12040" max="12040" width="10.140625" style="120" bestFit="1" customWidth="1"/>
    <col min="12041" max="12042" width="11" style="120" bestFit="1" customWidth="1"/>
    <col min="12043" max="12043" width="11.5703125" style="120" customWidth="1"/>
    <col min="12044" max="12044" width="11" style="120" bestFit="1" customWidth="1"/>
    <col min="12045" max="12288" width="9.140625" style="120"/>
    <col min="12289" max="12289" width="5" style="120" customWidth="1"/>
    <col min="12290" max="12290" width="9.140625" style="120"/>
    <col min="12291" max="12291" width="16.85546875" style="120" customWidth="1"/>
    <col min="12292" max="12292" width="12.140625" style="120" customWidth="1"/>
    <col min="12293" max="12293" width="4" style="120" bestFit="1" customWidth="1"/>
    <col min="12294" max="12294" width="10.140625" style="120" bestFit="1" customWidth="1"/>
    <col min="12295" max="12295" width="8.140625" style="120" bestFit="1" customWidth="1"/>
    <col min="12296" max="12296" width="10.140625" style="120" bestFit="1" customWidth="1"/>
    <col min="12297" max="12298" width="11" style="120" bestFit="1" customWidth="1"/>
    <col min="12299" max="12299" width="11.5703125" style="120" customWidth="1"/>
    <col min="12300" max="12300" width="11" style="120" bestFit="1" customWidth="1"/>
    <col min="12301" max="12544" width="9.140625" style="120"/>
    <col min="12545" max="12545" width="5" style="120" customWidth="1"/>
    <col min="12546" max="12546" width="9.140625" style="120"/>
    <col min="12547" max="12547" width="16.85546875" style="120" customWidth="1"/>
    <col min="12548" max="12548" width="12.140625" style="120" customWidth="1"/>
    <col min="12549" max="12549" width="4" style="120" bestFit="1" customWidth="1"/>
    <col min="12550" max="12550" width="10.140625" style="120" bestFit="1" customWidth="1"/>
    <col min="12551" max="12551" width="8.140625" style="120" bestFit="1" customWidth="1"/>
    <col min="12552" max="12552" width="10.140625" style="120" bestFit="1" customWidth="1"/>
    <col min="12553" max="12554" width="11" style="120" bestFit="1" customWidth="1"/>
    <col min="12555" max="12555" width="11.5703125" style="120" customWidth="1"/>
    <col min="12556" max="12556" width="11" style="120" bestFit="1" customWidth="1"/>
    <col min="12557" max="12800" width="9.140625" style="120"/>
    <col min="12801" max="12801" width="5" style="120" customWidth="1"/>
    <col min="12802" max="12802" width="9.140625" style="120"/>
    <col min="12803" max="12803" width="16.85546875" style="120" customWidth="1"/>
    <col min="12804" max="12804" width="12.140625" style="120" customWidth="1"/>
    <col min="12805" max="12805" width="4" style="120" bestFit="1" customWidth="1"/>
    <col min="12806" max="12806" width="10.140625" style="120" bestFit="1" customWidth="1"/>
    <col min="12807" max="12807" width="8.140625" style="120" bestFit="1" customWidth="1"/>
    <col min="12808" max="12808" width="10.140625" style="120" bestFit="1" customWidth="1"/>
    <col min="12809" max="12810" width="11" style="120" bestFit="1" customWidth="1"/>
    <col min="12811" max="12811" width="11.5703125" style="120" customWidth="1"/>
    <col min="12812" max="12812" width="11" style="120" bestFit="1" customWidth="1"/>
    <col min="12813" max="13056" width="9.140625" style="120"/>
    <col min="13057" max="13057" width="5" style="120" customWidth="1"/>
    <col min="13058" max="13058" width="9.140625" style="120"/>
    <col min="13059" max="13059" width="16.85546875" style="120" customWidth="1"/>
    <col min="13060" max="13060" width="12.140625" style="120" customWidth="1"/>
    <col min="13061" max="13061" width="4" style="120" bestFit="1" customWidth="1"/>
    <col min="13062" max="13062" width="10.140625" style="120" bestFit="1" customWidth="1"/>
    <col min="13063" max="13063" width="8.140625" style="120" bestFit="1" customWidth="1"/>
    <col min="13064" max="13064" width="10.140625" style="120" bestFit="1" customWidth="1"/>
    <col min="13065" max="13066" width="11" style="120" bestFit="1" customWidth="1"/>
    <col min="13067" max="13067" width="11.5703125" style="120" customWidth="1"/>
    <col min="13068" max="13068" width="11" style="120" bestFit="1" customWidth="1"/>
    <col min="13069" max="13312" width="9.140625" style="120"/>
    <col min="13313" max="13313" width="5" style="120" customWidth="1"/>
    <col min="13314" max="13314" width="9.140625" style="120"/>
    <col min="13315" max="13315" width="16.85546875" style="120" customWidth="1"/>
    <col min="13316" max="13316" width="12.140625" style="120" customWidth="1"/>
    <col min="13317" max="13317" width="4" style="120" bestFit="1" customWidth="1"/>
    <col min="13318" max="13318" width="10.140625" style="120" bestFit="1" customWidth="1"/>
    <col min="13319" max="13319" width="8.140625" style="120" bestFit="1" customWidth="1"/>
    <col min="13320" max="13320" width="10.140625" style="120" bestFit="1" customWidth="1"/>
    <col min="13321" max="13322" width="11" style="120" bestFit="1" customWidth="1"/>
    <col min="13323" max="13323" width="11.5703125" style="120" customWidth="1"/>
    <col min="13324" max="13324" width="11" style="120" bestFit="1" customWidth="1"/>
    <col min="13325" max="13568" width="9.140625" style="120"/>
    <col min="13569" max="13569" width="5" style="120" customWidth="1"/>
    <col min="13570" max="13570" width="9.140625" style="120"/>
    <col min="13571" max="13571" width="16.85546875" style="120" customWidth="1"/>
    <col min="13572" max="13572" width="12.140625" style="120" customWidth="1"/>
    <col min="13573" max="13573" width="4" style="120" bestFit="1" customWidth="1"/>
    <col min="13574" max="13574" width="10.140625" style="120" bestFit="1" customWidth="1"/>
    <col min="13575" max="13575" width="8.140625" style="120" bestFit="1" customWidth="1"/>
    <col min="13576" max="13576" width="10.140625" style="120" bestFit="1" customWidth="1"/>
    <col min="13577" max="13578" width="11" style="120" bestFit="1" customWidth="1"/>
    <col min="13579" max="13579" width="11.5703125" style="120" customWidth="1"/>
    <col min="13580" max="13580" width="11" style="120" bestFit="1" customWidth="1"/>
    <col min="13581" max="13824" width="9.140625" style="120"/>
    <col min="13825" max="13825" width="5" style="120" customWidth="1"/>
    <col min="13826" max="13826" width="9.140625" style="120"/>
    <col min="13827" max="13827" width="16.85546875" style="120" customWidth="1"/>
    <col min="13828" max="13828" width="12.140625" style="120" customWidth="1"/>
    <col min="13829" max="13829" width="4" style="120" bestFit="1" customWidth="1"/>
    <col min="13830" max="13830" width="10.140625" style="120" bestFit="1" customWidth="1"/>
    <col min="13831" max="13831" width="8.140625" style="120" bestFit="1" customWidth="1"/>
    <col min="13832" max="13832" width="10.140625" style="120" bestFit="1" customWidth="1"/>
    <col min="13833" max="13834" width="11" style="120" bestFit="1" customWidth="1"/>
    <col min="13835" max="13835" width="11.5703125" style="120" customWidth="1"/>
    <col min="13836" max="13836" width="11" style="120" bestFit="1" customWidth="1"/>
    <col min="13837" max="14080" width="9.140625" style="120"/>
    <col min="14081" max="14081" width="5" style="120" customWidth="1"/>
    <col min="14082" max="14082" width="9.140625" style="120"/>
    <col min="14083" max="14083" width="16.85546875" style="120" customWidth="1"/>
    <col min="14084" max="14084" width="12.140625" style="120" customWidth="1"/>
    <col min="14085" max="14085" width="4" style="120" bestFit="1" customWidth="1"/>
    <col min="14086" max="14086" width="10.140625" style="120" bestFit="1" customWidth="1"/>
    <col min="14087" max="14087" width="8.140625" style="120" bestFit="1" customWidth="1"/>
    <col min="14088" max="14088" width="10.140625" style="120" bestFit="1" customWidth="1"/>
    <col min="14089" max="14090" width="11" style="120" bestFit="1" customWidth="1"/>
    <col min="14091" max="14091" width="11.5703125" style="120" customWidth="1"/>
    <col min="14092" max="14092" width="11" style="120" bestFit="1" customWidth="1"/>
    <col min="14093" max="14336" width="9.140625" style="120"/>
    <col min="14337" max="14337" width="5" style="120" customWidth="1"/>
    <col min="14338" max="14338" width="9.140625" style="120"/>
    <col min="14339" max="14339" width="16.85546875" style="120" customWidth="1"/>
    <col min="14340" max="14340" width="12.140625" style="120" customWidth="1"/>
    <col min="14341" max="14341" width="4" style="120" bestFit="1" customWidth="1"/>
    <col min="14342" max="14342" width="10.140625" style="120" bestFit="1" customWidth="1"/>
    <col min="14343" max="14343" width="8.140625" style="120" bestFit="1" customWidth="1"/>
    <col min="14344" max="14344" width="10.140625" style="120" bestFit="1" customWidth="1"/>
    <col min="14345" max="14346" width="11" style="120" bestFit="1" customWidth="1"/>
    <col min="14347" max="14347" width="11.5703125" style="120" customWidth="1"/>
    <col min="14348" max="14348" width="11" style="120" bestFit="1" customWidth="1"/>
    <col min="14349" max="14592" width="9.140625" style="120"/>
    <col min="14593" max="14593" width="5" style="120" customWidth="1"/>
    <col min="14594" max="14594" width="9.140625" style="120"/>
    <col min="14595" max="14595" width="16.85546875" style="120" customWidth="1"/>
    <col min="14596" max="14596" width="12.140625" style="120" customWidth="1"/>
    <col min="14597" max="14597" width="4" style="120" bestFit="1" customWidth="1"/>
    <col min="14598" max="14598" width="10.140625" style="120" bestFit="1" customWidth="1"/>
    <col min="14599" max="14599" width="8.140625" style="120" bestFit="1" customWidth="1"/>
    <col min="14600" max="14600" width="10.140625" style="120" bestFit="1" customWidth="1"/>
    <col min="14601" max="14602" width="11" style="120" bestFit="1" customWidth="1"/>
    <col min="14603" max="14603" width="11.5703125" style="120" customWidth="1"/>
    <col min="14604" max="14604" width="11" style="120" bestFit="1" customWidth="1"/>
    <col min="14605" max="14848" width="9.140625" style="120"/>
    <col min="14849" max="14849" width="5" style="120" customWidth="1"/>
    <col min="14850" max="14850" width="9.140625" style="120"/>
    <col min="14851" max="14851" width="16.85546875" style="120" customWidth="1"/>
    <col min="14852" max="14852" width="12.140625" style="120" customWidth="1"/>
    <col min="14853" max="14853" width="4" style="120" bestFit="1" customWidth="1"/>
    <col min="14854" max="14854" width="10.140625" style="120" bestFit="1" customWidth="1"/>
    <col min="14855" max="14855" width="8.140625" style="120" bestFit="1" customWidth="1"/>
    <col min="14856" max="14856" width="10.140625" style="120" bestFit="1" customWidth="1"/>
    <col min="14857" max="14858" width="11" style="120" bestFit="1" customWidth="1"/>
    <col min="14859" max="14859" width="11.5703125" style="120" customWidth="1"/>
    <col min="14860" max="14860" width="11" style="120" bestFit="1" customWidth="1"/>
    <col min="14861" max="15104" width="9.140625" style="120"/>
    <col min="15105" max="15105" width="5" style="120" customWidth="1"/>
    <col min="15106" max="15106" width="9.140625" style="120"/>
    <col min="15107" max="15107" width="16.85546875" style="120" customWidth="1"/>
    <col min="15108" max="15108" width="12.140625" style="120" customWidth="1"/>
    <col min="15109" max="15109" width="4" style="120" bestFit="1" customWidth="1"/>
    <col min="15110" max="15110" width="10.140625" style="120" bestFit="1" customWidth="1"/>
    <col min="15111" max="15111" width="8.140625" style="120" bestFit="1" customWidth="1"/>
    <col min="15112" max="15112" width="10.140625" style="120" bestFit="1" customWidth="1"/>
    <col min="15113" max="15114" width="11" style="120" bestFit="1" customWidth="1"/>
    <col min="15115" max="15115" width="11.5703125" style="120" customWidth="1"/>
    <col min="15116" max="15116" width="11" style="120" bestFit="1" customWidth="1"/>
    <col min="15117" max="15360" width="9.140625" style="120"/>
    <col min="15361" max="15361" width="5" style="120" customWidth="1"/>
    <col min="15362" max="15362" width="9.140625" style="120"/>
    <col min="15363" max="15363" width="16.85546875" style="120" customWidth="1"/>
    <col min="15364" max="15364" width="12.140625" style="120" customWidth="1"/>
    <col min="15365" max="15365" width="4" style="120" bestFit="1" customWidth="1"/>
    <col min="15366" max="15366" width="10.140625" style="120" bestFit="1" customWidth="1"/>
    <col min="15367" max="15367" width="8.140625" style="120" bestFit="1" customWidth="1"/>
    <col min="15368" max="15368" width="10.140625" style="120" bestFit="1" customWidth="1"/>
    <col min="15369" max="15370" width="11" style="120" bestFit="1" customWidth="1"/>
    <col min="15371" max="15371" width="11.5703125" style="120" customWidth="1"/>
    <col min="15372" max="15372" width="11" style="120" bestFit="1" customWidth="1"/>
    <col min="15373" max="15616" width="9.140625" style="120"/>
    <col min="15617" max="15617" width="5" style="120" customWidth="1"/>
    <col min="15618" max="15618" width="9.140625" style="120"/>
    <col min="15619" max="15619" width="16.85546875" style="120" customWidth="1"/>
    <col min="15620" max="15620" width="12.140625" style="120" customWidth="1"/>
    <col min="15621" max="15621" width="4" style="120" bestFit="1" customWidth="1"/>
    <col min="15622" max="15622" width="10.140625" style="120" bestFit="1" customWidth="1"/>
    <col min="15623" max="15623" width="8.140625" style="120" bestFit="1" customWidth="1"/>
    <col min="15624" max="15624" width="10.140625" style="120" bestFit="1" customWidth="1"/>
    <col min="15625" max="15626" width="11" style="120" bestFit="1" customWidth="1"/>
    <col min="15627" max="15627" width="11.5703125" style="120" customWidth="1"/>
    <col min="15628" max="15628" width="11" style="120" bestFit="1" customWidth="1"/>
    <col min="15629" max="15872" width="9.140625" style="120"/>
    <col min="15873" max="15873" width="5" style="120" customWidth="1"/>
    <col min="15874" max="15874" width="9.140625" style="120"/>
    <col min="15875" max="15875" width="16.85546875" style="120" customWidth="1"/>
    <col min="15876" max="15876" width="12.140625" style="120" customWidth="1"/>
    <col min="15877" max="15877" width="4" style="120" bestFit="1" customWidth="1"/>
    <col min="15878" max="15878" width="10.140625" style="120" bestFit="1" customWidth="1"/>
    <col min="15879" max="15879" width="8.140625" style="120" bestFit="1" customWidth="1"/>
    <col min="15880" max="15880" width="10.140625" style="120" bestFit="1" customWidth="1"/>
    <col min="15881" max="15882" width="11" style="120" bestFit="1" customWidth="1"/>
    <col min="15883" max="15883" width="11.5703125" style="120" customWidth="1"/>
    <col min="15884" max="15884" width="11" style="120" bestFit="1" customWidth="1"/>
    <col min="15885" max="16128" width="9.140625" style="120"/>
    <col min="16129" max="16129" width="5" style="120" customWidth="1"/>
    <col min="16130" max="16130" width="9.140625" style="120"/>
    <col min="16131" max="16131" width="16.85546875" style="120" customWidth="1"/>
    <col min="16132" max="16132" width="12.140625" style="120" customWidth="1"/>
    <col min="16133" max="16133" width="4" style="120" bestFit="1" customWidth="1"/>
    <col min="16134" max="16134" width="10.140625" style="120" bestFit="1" customWidth="1"/>
    <col min="16135" max="16135" width="8.140625" style="120" bestFit="1" customWidth="1"/>
    <col min="16136" max="16136" width="10.140625" style="120" bestFit="1" customWidth="1"/>
    <col min="16137" max="16138" width="11" style="120" bestFit="1" customWidth="1"/>
    <col min="16139" max="16139" width="11.5703125" style="120" customWidth="1"/>
    <col min="16140" max="16140" width="11" style="120" bestFit="1" customWidth="1"/>
    <col min="16141" max="16384" width="9.140625" style="120"/>
  </cols>
  <sheetData>
    <row r="1" spans="1:12" ht="13.5" customHeight="1">
      <c r="A1" s="260" t="s">
        <v>721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2" ht="4.5" customHeight="1">
      <c r="A2" s="261"/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</row>
    <row r="3" spans="1:12" ht="10.5" customHeight="1">
      <c r="A3" s="252" t="s">
        <v>674</v>
      </c>
      <c r="B3" s="252"/>
      <c r="C3" s="252"/>
      <c r="D3" s="252" t="s">
        <v>675</v>
      </c>
      <c r="E3" s="252"/>
      <c r="F3" s="252"/>
      <c r="G3" s="252"/>
      <c r="H3" s="252" t="s">
        <v>676</v>
      </c>
      <c r="I3" s="252"/>
      <c r="J3" s="252"/>
      <c r="K3" s="252"/>
      <c r="L3" s="252"/>
    </row>
    <row r="4" spans="1:12" ht="13.5" thickBot="1">
      <c r="A4" s="255" t="s">
        <v>697</v>
      </c>
      <c r="B4" s="255"/>
      <c r="C4" s="255"/>
      <c r="D4" s="255" t="s">
        <v>698</v>
      </c>
      <c r="E4" s="255"/>
      <c r="F4" s="255"/>
      <c r="G4" s="255"/>
      <c r="H4" s="255" t="s">
        <v>699</v>
      </c>
      <c r="I4" s="255"/>
      <c r="J4" s="255"/>
      <c r="K4" s="255"/>
      <c r="L4" s="255"/>
    </row>
    <row r="5" spans="1:12" ht="10.5" customHeight="1">
      <c r="A5" s="252" t="s">
        <v>677</v>
      </c>
      <c r="B5" s="252"/>
      <c r="C5" s="252"/>
      <c r="D5" s="252"/>
      <c r="E5" s="252" t="s">
        <v>678</v>
      </c>
      <c r="F5" s="252"/>
      <c r="G5" s="252"/>
      <c r="H5" s="253"/>
      <c r="I5" s="254"/>
      <c r="J5" s="253"/>
      <c r="K5" s="254"/>
      <c r="L5" s="252"/>
    </row>
    <row r="6" spans="1:12" ht="13.5" customHeight="1" thickBot="1">
      <c r="A6" s="255" t="s">
        <v>703</v>
      </c>
      <c r="B6" s="255"/>
      <c r="C6" s="255"/>
      <c r="D6" s="255"/>
      <c r="E6" s="255" t="s">
        <v>704</v>
      </c>
      <c r="F6" s="255"/>
      <c r="G6" s="255"/>
      <c r="H6" s="256"/>
      <c r="I6" s="257"/>
      <c r="J6" s="258"/>
      <c r="K6" s="257"/>
      <c r="L6" s="259"/>
    </row>
    <row r="7" spans="1:12" ht="3" customHeight="1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</row>
    <row r="8" spans="1:12" ht="10.5" customHeight="1">
      <c r="A8" s="253" t="s">
        <v>701</v>
      </c>
      <c r="B8" s="262"/>
      <c r="C8" s="262"/>
      <c r="D8" s="254"/>
      <c r="E8" s="252" t="s">
        <v>679</v>
      </c>
      <c r="F8" s="253"/>
      <c r="G8" s="254"/>
      <c r="H8" s="252"/>
      <c r="I8" s="252" t="s">
        <v>680</v>
      </c>
      <c r="J8" s="252"/>
      <c r="K8" s="252" t="s">
        <v>681</v>
      </c>
      <c r="L8" s="252"/>
    </row>
    <row r="9" spans="1:12" ht="12" customHeight="1" thickBot="1">
      <c r="A9" s="263" t="s">
        <v>700</v>
      </c>
      <c r="B9" s="264"/>
      <c r="C9" s="264"/>
      <c r="D9" s="265"/>
      <c r="E9" s="266">
        <f>'Obra Civil'!J345</f>
        <v>657764.7673000166</v>
      </c>
      <c r="F9" s="256"/>
      <c r="G9" s="267"/>
      <c r="H9" s="255"/>
      <c r="I9" s="255" t="s">
        <v>719</v>
      </c>
      <c r="J9" s="255"/>
      <c r="K9" s="255" t="s">
        <v>720</v>
      </c>
      <c r="L9" s="255"/>
    </row>
    <row r="10" spans="1:12" ht="5.25" customHeight="1" thickBot="1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</row>
    <row r="11" spans="1:12" ht="16.5" customHeight="1" thickTop="1" thickBot="1">
      <c r="A11" s="274" t="s">
        <v>682</v>
      </c>
      <c r="B11" s="275"/>
      <c r="C11" s="275"/>
      <c r="D11" s="275"/>
      <c r="E11" s="275"/>
      <c r="F11" s="275"/>
      <c r="G11" s="275"/>
      <c r="H11" s="275"/>
      <c r="I11" s="275"/>
      <c r="J11" s="275"/>
      <c r="K11" s="275"/>
      <c r="L11" s="276"/>
    </row>
    <row r="12" spans="1:12" ht="13.5" thickTop="1">
      <c r="A12" s="277" t="s">
        <v>683</v>
      </c>
      <c r="B12" s="279" t="s">
        <v>684</v>
      </c>
      <c r="C12" s="280"/>
      <c r="D12" s="281"/>
      <c r="E12" s="285"/>
      <c r="F12" s="286"/>
      <c r="G12" s="287" t="s">
        <v>685</v>
      </c>
      <c r="H12" s="288"/>
      <c r="I12" s="289"/>
      <c r="J12" s="287" t="s">
        <v>686</v>
      </c>
      <c r="K12" s="288"/>
      <c r="L12" s="290"/>
    </row>
    <row r="13" spans="1:12" ht="13.5" thickBot="1">
      <c r="A13" s="278"/>
      <c r="B13" s="282"/>
      <c r="C13" s="283"/>
      <c r="D13" s="284"/>
      <c r="E13" s="123" t="s">
        <v>687</v>
      </c>
      <c r="F13" s="123" t="s">
        <v>688</v>
      </c>
      <c r="G13" s="123" t="s">
        <v>689</v>
      </c>
      <c r="H13" s="123" t="s">
        <v>690</v>
      </c>
      <c r="I13" s="123" t="s">
        <v>691</v>
      </c>
      <c r="J13" s="123" t="s">
        <v>692</v>
      </c>
      <c r="K13" s="123" t="s">
        <v>690</v>
      </c>
      <c r="L13" s="124" t="s">
        <v>693</v>
      </c>
    </row>
    <row r="14" spans="1:12">
      <c r="A14" s="143" t="str">
        <f>'Obra Civil'!A8</f>
        <v>1.0</v>
      </c>
      <c r="B14" s="268" t="str">
        <f>'[2]Duque licitaddo'!B14:I14</f>
        <v>SERVIÇOS INICIAIS</v>
      </c>
      <c r="C14" s="269"/>
      <c r="D14" s="270"/>
      <c r="E14" s="144"/>
      <c r="F14" s="144"/>
      <c r="G14" s="144"/>
      <c r="H14" s="144"/>
      <c r="I14" s="144"/>
      <c r="J14" s="144"/>
      <c r="K14" s="144"/>
      <c r="L14" s="145"/>
    </row>
    <row r="15" spans="1:12">
      <c r="A15" s="128" t="str">
        <f>'Obra Civil'!A9</f>
        <v>1.1</v>
      </c>
      <c r="B15" s="271" t="str">
        <f>'Obra Civil'!B9</f>
        <v>Placa da obra - padrão Governo Federal</v>
      </c>
      <c r="C15" s="272"/>
      <c r="D15" s="273"/>
      <c r="E15" s="129" t="str">
        <f>'Obra Civil'!C9</f>
        <v xml:space="preserve"> m²</v>
      </c>
      <c r="F15" s="130">
        <f>'Obra Civil'!G9</f>
        <v>473</v>
      </c>
      <c r="G15" s="131">
        <f>'Obra Civil'!D9</f>
        <v>4</v>
      </c>
      <c r="H15" s="132">
        <v>0</v>
      </c>
      <c r="I15" s="132">
        <v>4</v>
      </c>
      <c r="J15" s="132">
        <f>F15*G15</f>
        <v>1892</v>
      </c>
      <c r="K15" s="132">
        <f>H15*F15</f>
        <v>0</v>
      </c>
      <c r="L15" s="133">
        <f>I15*F15</f>
        <v>1892</v>
      </c>
    </row>
    <row r="16" spans="1:12">
      <c r="A16" s="128" t="str">
        <f>'Obra Civil'!A10</f>
        <v>1.2</v>
      </c>
      <c r="B16" s="271" t="str">
        <f>'Obra Civil'!B10</f>
        <v xml:space="preserve">Ligação provisória de água </v>
      </c>
      <c r="C16" s="272"/>
      <c r="D16" s="273"/>
      <c r="E16" s="129" t="str">
        <f>'Obra Civil'!C10</f>
        <v>unid</v>
      </c>
      <c r="F16" s="130">
        <f>'Obra Civil'!G10</f>
        <v>766</v>
      </c>
      <c r="G16" s="131">
        <f>'Obra Civil'!D10</f>
        <v>1</v>
      </c>
      <c r="H16" s="132">
        <v>0</v>
      </c>
      <c r="I16" s="132">
        <v>1</v>
      </c>
      <c r="J16" s="132">
        <f>F16*G16</f>
        <v>766</v>
      </c>
      <c r="K16" s="132">
        <f>H16*F16</f>
        <v>0</v>
      </c>
      <c r="L16" s="133">
        <f>I16*F16</f>
        <v>766</v>
      </c>
    </row>
    <row r="17" spans="1:12">
      <c r="A17" s="128" t="str">
        <f>'Obra Civil'!A11</f>
        <v>1.3</v>
      </c>
      <c r="B17" s="271" t="str">
        <f>'Obra Civil'!B11</f>
        <v xml:space="preserve">Ligação provisória de energia elétrica em baixa tensão </v>
      </c>
      <c r="C17" s="272"/>
      <c r="D17" s="273"/>
      <c r="E17" s="129" t="str">
        <f>'Obra Civil'!C11</f>
        <v>unid</v>
      </c>
      <c r="F17" s="130">
        <f>'Obra Civil'!G11</f>
        <v>1650</v>
      </c>
      <c r="G17" s="131">
        <f>'Obra Civil'!D11</f>
        <v>1</v>
      </c>
      <c r="H17" s="132">
        <v>0</v>
      </c>
      <c r="I17" s="132">
        <v>1</v>
      </c>
      <c r="J17" s="132">
        <f>F17*G17</f>
        <v>1650</v>
      </c>
      <c r="K17" s="132">
        <f>H17*F17</f>
        <v>0</v>
      </c>
      <c r="L17" s="133">
        <f>I17*F17</f>
        <v>1650</v>
      </c>
    </row>
    <row r="18" spans="1:12">
      <c r="A18" s="128" t="str">
        <f>'Obra Civil'!A12</f>
        <v>1.4</v>
      </c>
      <c r="B18" s="271" t="str">
        <f>'Obra Civil'!B12</f>
        <v>Barracões provisórios (depósito, escritório, vestiário e refeitório) com piso cimentado</v>
      </c>
      <c r="C18" s="272"/>
      <c r="D18" s="273"/>
      <c r="E18" s="129" t="str">
        <f>'Obra Civil'!C12</f>
        <v xml:space="preserve"> m²</v>
      </c>
      <c r="F18" s="130">
        <f>'Obra Civil'!G12</f>
        <v>390</v>
      </c>
      <c r="G18" s="131">
        <f>'Obra Civil'!D12</f>
        <v>20</v>
      </c>
      <c r="H18" s="132">
        <v>0</v>
      </c>
      <c r="I18" s="132">
        <v>20</v>
      </c>
      <c r="J18" s="132">
        <f>F18*G18</f>
        <v>7800</v>
      </c>
      <c r="K18" s="132">
        <f>H18*F18</f>
        <v>0</v>
      </c>
      <c r="L18" s="133">
        <f>I18*F18</f>
        <v>7800</v>
      </c>
    </row>
    <row r="19" spans="1:12">
      <c r="A19" s="128" t="str">
        <f>'Obra Civil'!A13</f>
        <v>1.5</v>
      </c>
      <c r="B19" s="271" t="str">
        <f>'Obra Civil'!B13</f>
        <v xml:space="preserve">Locação da obra (execução de gabarito) </v>
      </c>
      <c r="C19" s="272"/>
      <c r="D19" s="273"/>
      <c r="E19" s="129" t="str">
        <f>'Obra Civil'!C13</f>
        <v xml:space="preserve"> m²</v>
      </c>
      <c r="F19" s="130">
        <f>'Obra Civil'!G13</f>
        <v>4.2</v>
      </c>
      <c r="G19" s="131">
        <f>'Obra Civil'!D13</f>
        <v>564.5</v>
      </c>
      <c r="H19" s="132">
        <v>0</v>
      </c>
      <c r="I19" s="132">
        <v>564.5</v>
      </c>
      <c r="J19" s="132">
        <f>F19*G19</f>
        <v>2370.9</v>
      </c>
      <c r="K19" s="132">
        <f>H19*F19</f>
        <v>0</v>
      </c>
      <c r="L19" s="133">
        <f>I19*F19</f>
        <v>2370.9</v>
      </c>
    </row>
    <row r="20" spans="1:12">
      <c r="A20" s="143" t="str">
        <f>'Obra Civil'!A15</f>
        <v>2.0</v>
      </c>
      <c r="B20" s="268" t="str">
        <f>'Obra Civil'!B15</f>
        <v xml:space="preserve">MOVIMENTO DE TERRAS </v>
      </c>
      <c r="C20" s="269"/>
      <c r="D20" s="270"/>
      <c r="E20" s="146"/>
      <c r="F20" s="147"/>
      <c r="G20" s="148"/>
      <c r="H20" s="149"/>
      <c r="I20" s="149"/>
      <c r="J20" s="149"/>
      <c r="K20" s="149"/>
      <c r="L20" s="150"/>
    </row>
    <row r="21" spans="1:12">
      <c r="A21" s="128" t="str">
        <f>'Obra Civil'!A16</f>
        <v>2.1</v>
      </c>
      <c r="B21" s="271" t="str">
        <f>'Obra Civil'!B16</f>
        <v>Aterro apiloado em camadas de 0,20 m com material argilo - arenoso (entre baldrames)</v>
      </c>
      <c r="C21" s="272"/>
      <c r="D21" s="273"/>
      <c r="E21" s="129" t="str">
        <f>'Obra Civil'!C16</f>
        <v>m³</v>
      </c>
      <c r="F21" s="130">
        <f>'Obra Civil'!G16</f>
        <v>38</v>
      </c>
      <c r="G21" s="131">
        <f>'Obra Civil'!D16</f>
        <v>225.6</v>
      </c>
      <c r="H21" s="132">
        <v>0</v>
      </c>
      <c r="I21" s="132">
        <v>225.6</v>
      </c>
      <c r="J21" s="132">
        <f>F21*G21</f>
        <v>8572.7999999999993</v>
      </c>
      <c r="K21" s="132">
        <f>H21*F21</f>
        <v>0</v>
      </c>
      <c r="L21" s="133">
        <f>I21*F21</f>
        <v>8572.7999999999993</v>
      </c>
    </row>
    <row r="22" spans="1:12">
      <c r="A22" s="128" t="str">
        <f>'Obra Civil'!A17</f>
        <v>2.2</v>
      </c>
      <c r="B22" s="271" t="str">
        <f>'Obra Civil'!B17</f>
        <v xml:space="preserve">Escavação manual de valas em qualquer terreno exceto rocha até h=1,50 m </v>
      </c>
      <c r="C22" s="272"/>
      <c r="D22" s="273"/>
      <c r="E22" s="129" t="str">
        <f>'Obra Civil'!C17</f>
        <v>m³</v>
      </c>
      <c r="F22" s="130">
        <f>'Obra Civil'!G17</f>
        <v>34</v>
      </c>
      <c r="G22" s="131">
        <f>'Obra Civil'!D17</f>
        <v>137.63999999999999</v>
      </c>
      <c r="H22" s="132">
        <v>0</v>
      </c>
      <c r="I22" s="132">
        <v>137.63999999999999</v>
      </c>
      <c r="J22" s="132">
        <f>F22*G22</f>
        <v>4679.7599999999993</v>
      </c>
      <c r="K22" s="132">
        <f>H22*F22</f>
        <v>0</v>
      </c>
      <c r="L22" s="133">
        <f>I22*F22</f>
        <v>4679.7599999999993</v>
      </c>
    </row>
    <row r="23" spans="1:12">
      <c r="A23" s="128" t="str">
        <f>'Obra Civil'!A18</f>
        <v>2.3</v>
      </c>
      <c r="B23" s="271" t="str">
        <f>'Obra Civil'!B18</f>
        <v xml:space="preserve">Regularização e compactação do fundo de valas </v>
      </c>
      <c r="C23" s="272"/>
      <c r="D23" s="273"/>
      <c r="E23" s="129" t="str">
        <f>'Obra Civil'!C18</f>
        <v>m²</v>
      </c>
      <c r="F23" s="130">
        <f>'Obra Civil'!G18</f>
        <v>5.68</v>
      </c>
      <c r="G23" s="131">
        <f>'Obra Civil'!D18</f>
        <v>121.3</v>
      </c>
      <c r="H23" s="132">
        <v>0</v>
      </c>
      <c r="I23" s="132">
        <v>121.3</v>
      </c>
      <c r="J23" s="132">
        <f>F23*G23</f>
        <v>688.98399999999992</v>
      </c>
      <c r="K23" s="132">
        <f>H23*F23</f>
        <v>0</v>
      </c>
      <c r="L23" s="133">
        <f>I23*F23</f>
        <v>688.98399999999992</v>
      </c>
    </row>
    <row r="24" spans="1:12">
      <c r="A24" s="128" t="str">
        <f>'Obra Civil'!A19</f>
        <v>2.4</v>
      </c>
      <c r="B24" s="271" t="str">
        <f>'Obra Civil'!B19</f>
        <v xml:space="preserve">Reaterro apiloado de vala com material da obra  </v>
      </c>
      <c r="C24" s="272"/>
      <c r="D24" s="273"/>
      <c r="E24" s="129" t="str">
        <f>'Obra Civil'!C19</f>
        <v>m³</v>
      </c>
      <c r="F24" s="130">
        <f>'Obra Civil'!G19</f>
        <v>26</v>
      </c>
      <c r="G24" s="131">
        <f>'Obra Civil'!D19</f>
        <v>74.88</v>
      </c>
      <c r="H24" s="132">
        <v>0</v>
      </c>
      <c r="I24" s="132">
        <v>74.88</v>
      </c>
      <c r="J24" s="132">
        <f>F24*G24</f>
        <v>1946.8799999999999</v>
      </c>
      <c r="K24" s="132">
        <f>H24*F24</f>
        <v>0</v>
      </c>
      <c r="L24" s="133">
        <f>I24*F24</f>
        <v>1946.8799999999999</v>
      </c>
    </row>
    <row r="25" spans="1:12">
      <c r="A25" s="143" t="str">
        <f>'Obra Civil'!A21</f>
        <v>3.0</v>
      </c>
      <c r="B25" s="268" t="str">
        <f>'Obra Civil'!B21</f>
        <v xml:space="preserve">INFRA-ESTRUTURA: FUNDAÇÕES </v>
      </c>
      <c r="C25" s="269"/>
      <c r="D25" s="270"/>
      <c r="E25" s="146"/>
      <c r="F25" s="147"/>
      <c r="G25" s="148"/>
      <c r="H25" s="149"/>
      <c r="I25" s="149"/>
      <c r="J25" s="149"/>
      <c r="K25" s="149"/>
      <c r="L25" s="150"/>
    </row>
    <row r="26" spans="1:12">
      <c r="A26" s="125" t="str">
        <f>'Obra Civil'!A22</f>
        <v>3.1</v>
      </c>
      <c r="B26" s="291" t="str">
        <f>'Obra Civil'!B22</f>
        <v>CONCRETO ARMADO PARA FUNDAÇÕES - SAPATAS</v>
      </c>
      <c r="C26" s="292"/>
      <c r="D26" s="293"/>
      <c r="E26" s="129"/>
      <c r="F26" s="130"/>
      <c r="G26" s="131"/>
      <c r="H26" s="132"/>
      <c r="I26" s="132"/>
      <c r="J26" s="132"/>
      <c r="K26" s="132"/>
      <c r="L26" s="133"/>
    </row>
    <row r="27" spans="1:12">
      <c r="A27" s="128" t="str">
        <f>'Obra Civil'!A23</f>
        <v>3.1.1</v>
      </c>
      <c r="B27" s="271" t="str">
        <f>'Obra Civil'!B23</f>
        <v>Lastro de concreto magro (e=3,0 cm) - preparo mecânico - inclusive aditivo</v>
      </c>
      <c r="C27" s="272"/>
      <c r="D27" s="273"/>
      <c r="E27" s="129" t="str">
        <f>'Obra Civil'!C23</f>
        <v>m²</v>
      </c>
      <c r="F27" s="130">
        <f>'Obra Civil'!G23</f>
        <v>15.2</v>
      </c>
      <c r="G27" s="131">
        <f>'Obra Civil'!D23</f>
        <v>84.94</v>
      </c>
      <c r="H27" s="132">
        <v>0</v>
      </c>
      <c r="I27" s="132">
        <v>84.94</v>
      </c>
      <c r="J27" s="132">
        <f>F27*G27</f>
        <v>1291.088</v>
      </c>
      <c r="K27" s="132">
        <f>H27*F27</f>
        <v>0</v>
      </c>
      <c r="L27" s="133">
        <f>I27*F27</f>
        <v>1291.088</v>
      </c>
    </row>
    <row r="28" spans="1:12" ht="25.5" customHeight="1">
      <c r="A28" s="128" t="str">
        <f>'Obra Civil'!A24</f>
        <v>3.1.2</v>
      </c>
      <c r="B28" s="294" t="str">
        <f>'Obra Civil'!B24</f>
        <v>Concreto armado - para sapatas inclusive arranque dos pilares - (fck=25MPa), incluindo preparo, lançamento, adensamento e cura. Inclusive formas para reutilização 2x, conforme projeto.</v>
      </c>
      <c r="C28" s="295"/>
      <c r="D28" s="296"/>
      <c r="E28" s="129" t="str">
        <f>'Obra Civil'!C24</f>
        <v>m³</v>
      </c>
      <c r="F28" s="130">
        <f>'Obra Civil'!G24</f>
        <v>1320</v>
      </c>
      <c r="G28" s="131">
        <f>'Obra Civil'!D24</f>
        <v>26.34</v>
      </c>
      <c r="H28" s="132">
        <v>0</v>
      </c>
      <c r="I28" s="132">
        <v>26.34</v>
      </c>
      <c r="J28" s="132">
        <f>F28*G28</f>
        <v>34768.800000000003</v>
      </c>
      <c r="K28" s="132">
        <f>H28*F28</f>
        <v>0</v>
      </c>
      <c r="L28" s="133">
        <f>I28*F28</f>
        <v>34768.800000000003</v>
      </c>
    </row>
    <row r="29" spans="1:12">
      <c r="A29" s="143" t="str">
        <f>'Obra Civil'!A25</f>
        <v>3.2</v>
      </c>
      <c r="B29" s="268" t="str">
        <f>'Obra Civil'!B25</f>
        <v>CONCRETO ARMADO PARA FUNDAÇÕES - VIGAS BALDRAMES</v>
      </c>
      <c r="C29" s="269"/>
      <c r="D29" s="270"/>
      <c r="E29" s="146"/>
      <c r="F29" s="147"/>
      <c r="G29" s="148"/>
      <c r="H29" s="149"/>
      <c r="I29" s="149"/>
      <c r="J29" s="149"/>
      <c r="K29" s="149"/>
      <c r="L29" s="150"/>
    </row>
    <row r="30" spans="1:12">
      <c r="A30" s="128" t="str">
        <f>'Obra Civil'!A26</f>
        <v>3.2.1</v>
      </c>
      <c r="B30" s="271" t="str">
        <f>'Obra Civil'!B26</f>
        <v>Lastro de concreto magro, e=3,0 cm-reparo mecânico - inclusive aditivo, conforme projeto.</v>
      </c>
      <c r="C30" s="272"/>
      <c r="D30" s="273"/>
      <c r="E30" s="129" t="str">
        <f>'Obra Civil'!C26</f>
        <v>m²</v>
      </c>
      <c r="F30" s="130">
        <f>'Obra Civil'!G26</f>
        <v>15.2</v>
      </c>
      <c r="G30" s="131">
        <f>'Obra Civil'!D26</f>
        <v>87.74</v>
      </c>
      <c r="H30" s="132">
        <v>0</v>
      </c>
      <c r="I30" s="132">
        <v>87.74</v>
      </c>
      <c r="J30" s="132">
        <f>F30*G30</f>
        <v>1333.6479999999999</v>
      </c>
      <c r="K30" s="132">
        <f>H30*F30</f>
        <v>0</v>
      </c>
      <c r="L30" s="133">
        <f>I30*F30</f>
        <v>1333.6479999999999</v>
      </c>
    </row>
    <row r="31" spans="1:12" ht="23.25" customHeight="1">
      <c r="A31" s="128" t="str">
        <f>'Obra Civil'!A27</f>
        <v>3.2.2</v>
      </c>
      <c r="B31" s="294" t="str">
        <f>'Obra Civil'!B27</f>
        <v>Concreto armado - para vigas baldrames (fck25MPa), incluindo preparo, lançamento, adensamento e cura. Inclusive formas para reutilização 2x, conforme projeto.</v>
      </c>
      <c r="C31" s="295"/>
      <c r="D31" s="296"/>
      <c r="E31" s="129" t="str">
        <f>'Obra Civil'!C27</f>
        <v>m³</v>
      </c>
      <c r="F31" s="130">
        <f>'Obra Civil'!G27</f>
        <v>1320</v>
      </c>
      <c r="G31" s="131">
        <f>'Obra Civil'!D27</f>
        <v>26.32</v>
      </c>
      <c r="H31" s="132">
        <v>0</v>
      </c>
      <c r="I31" s="132">
        <v>26.32</v>
      </c>
      <c r="J31" s="132">
        <f>F31*G31</f>
        <v>34742.400000000001</v>
      </c>
      <c r="K31" s="132">
        <f>H31*F31</f>
        <v>0</v>
      </c>
      <c r="L31" s="133">
        <f>I31*F31</f>
        <v>34742.400000000001</v>
      </c>
    </row>
    <row r="32" spans="1:12">
      <c r="A32" s="143" t="str">
        <f>'Obra Civil'!A29</f>
        <v>4.0</v>
      </c>
      <c r="B32" s="268" t="str">
        <f>'Obra Civil'!B29</f>
        <v xml:space="preserve">SUPERESTRUTURA </v>
      </c>
      <c r="C32" s="269"/>
      <c r="D32" s="270"/>
      <c r="E32" s="146"/>
      <c r="F32" s="147"/>
      <c r="G32" s="148"/>
      <c r="H32" s="149"/>
      <c r="I32" s="149"/>
      <c r="J32" s="149"/>
      <c r="K32" s="149"/>
      <c r="L32" s="150"/>
    </row>
    <row r="33" spans="1:12">
      <c r="A33" s="125" t="str">
        <f>'Obra Civil'!A30</f>
        <v>4.1</v>
      </c>
      <c r="B33" s="291" t="str">
        <f>'Obra Civil'!B30</f>
        <v>CONCRETO ARMADO PARA PILARES</v>
      </c>
      <c r="C33" s="292"/>
      <c r="D33" s="293"/>
      <c r="E33" s="129"/>
      <c r="F33" s="130"/>
      <c r="G33" s="131"/>
      <c r="H33" s="132"/>
      <c r="I33" s="132"/>
      <c r="J33" s="132"/>
      <c r="K33" s="132"/>
      <c r="L33" s="133"/>
    </row>
    <row r="34" spans="1:12" ht="24.75" customHeight="1">
      <c r="A34" s="128" t="str">
        <f>'Obra Civil'!A31</f>
        <v>4.1.1</v>
      </c>
      <c r="B34" s="294" t="str">
        <f>'Obra Civil'!B31</f>
        <v>Concreto armado - para pilares - (fck=25MPa), incluindo preparo, lançamento, adensamento e cura. Inclusive formas para reutilização 2x, conforme projeto.</v>
      </c>
      <c r="C34" s="295"/>
      <c r="D34" s="296"/>
      <c r="E34" s="129" t="str">
        <f>'Obra Civil'!C31</f>
        <v>m³</v>
      </c>
      <c r="F34" s="130">
        <f>'Obra Civil'!G31</f>
        <v>1795</v>
      </c>
      <c r="G34" s="131">
        <f>'Obra Civil'!D31</f>
        <v>10.220000000000001</v>
      </c>
      <c r="H34" s="132">
        <v>0</v>
      </c>
      <c r="I34" s="132">
        <v>10.220000000000001</v>
      </c>
      <c r="J34" s="132">
        <f>F34*G34</f>
        <v>18344.900000000001</v>
      </c>
      <c r="K34" s="132">
        <f>H34*F34</f>
        <v>0</v>
      </c>
      <c r="L34" s="133">
        <f>I34*F34</f>
        <v>18344.900000000001</v>
      </c>
    </row>
    <row r="35" spans="1:12">
      <c r="A35" s="125" t="str">
        <f>'Obra Civil'!A32</f>
        <v>4.2</v>
      </c>
      <c r="B35" s="291" t="str">
        <f>'Obra Civil'!B32</f>
        <v>CONCRETO ARMADO PARA VIGAS DE RESPALDO</v>
      </c>
      <c r="C35" s="292"/>
      <c r="D35" s="293"/>
      <c r="E35" s="129"/>
      <c r="F35" s="130"/>
      <c r="G35" s="131"/>
      <c r="H35" s="132"/>
      <c r="I35" s="132"/>
      <c r="J35" s="132"/>
      <c r="K35" s="132"/>
      <c r="L35" s="133"/>
    </row>
    <row r="36" spans="1:12" ht="24.75" customHeight="1">
      <c r="A36" s="128" t="str">
        <f>'Obra Civil'!A33</f>
        <v>4.2.1</v>
      </c>
      <c r="B36" s="294" t="str">
        <f>'Obra Civil'!B33</f>
        <v>Concreto armado - para Vigas nível 3,15 m - (fck=25MPa), incluindo preparo, lançamento, adensamento e cura. Inclusive formas para reutilização 2x, conforme projeto.</v>
      </c>
      <c r="C36" s="295"/>
      <c r="D36" s="296"/>
      <c r="E36" s="129" t="str">
        <f>'Obra Civil'!C33</f>
        <v>m³</v>
      </c>
      <c r="F36" s="130">
        <f>'Obra Civil'!G33</f>
        <v>1795</v>
      </c>
      <c r="G36" s="131">
        <f>'Obra Civil'!D33</f>
        <v>34.58</v>
      </c>
      <c r="H36" s="132">
        <v>17.29</v>
      </c>
      <c r="I36" s="132">
        <v>34.58</v>
      </c>
      <c r="J36" s="132">
        <f>F36*G36</f>
        <v>62071.1</v>
      </c>
      <c r="K36" s="132">
        <f>H36*F36</f>
        <v>31035.55</v>
      </c>
      <c r="L36" s="133">
        <f>I36*F36</f>
        <v>62071.1</v>
      </c>
    </row>
    <row r="37" spans="1:12">
      <c r="A37" s="128" t="str">
        <f>'Obra Civil'!A34</f>
        <v>4.3</v>
      </c>
      <c r="B37" s="271" t="str">
        <f>'Obra Civil'!B34</f>
        <v>CONCRETO ARMADO PARA VERGAS</v>
      </c>
      <c r="C37" s="272"/>
      <c r="D37" s="273"/>
      <c r="E37" s="129"/>
      <c r="F37" s="130"/>
      <c r="G37" s="131"/>
      <c r="H37" s="132"/>
      <c r="I37" s="132"/>
      <c r="J37" s="132"/>
      <c r="K37" s="132"/>
      <c r="L37" s="133"/>
    </row>
    <row r="38" spans="1:12">
      <c r="A38" s="128" t="str">
        <f>'Obra Civil'!A35</f>
        <v>4.3.1</v>
      </c>
      <c r="B38" s="271" t="str">
        <f>'Obra Civil'!B35</f>
        <v>Verga pré-moldada em concreto armado fck 15Mpa - 10x10cm, conforme projeto.</v>
      </c>
      <c r="C38" s="272"/>
      <c r="D38" s="273"/>
      <c r="E38" s="129" t="str">
        <f>'Obra Civil'!C35</f>
        <v>m³</v>
      </c>
      <c r="F38" s="130">
        <f>'Obra Civil'!G35</f>
        <v>1390</v>
      </c>
      <c r="G38" s="131">
        <f>'Obra Civil'!D35</f>
        <v>1.6</v>
      </c>
      <c r="H38" s="132">
        <v>0</v>
      </c>
      <c r="I38" s="132">
        <v>1.6</v>
      </c>
      <c r="J38" s="132">
        <f>F38*G38</f>
        <v>2224</v>
      </c>
      <c r="K38" s="132">
        <f>H38*F38</f>
        <v>0</v>
      </c>
      <c r="L38" s="133">
        <f>I38*F38</f>
        <v>2224</v>
      </c>
    </row>
    <row r="39" spans="1:12">
      <c r="A39" s="125" t="str">
        <f>'Obra Civil'!A36</f>
        <v>4.4</v>
      </c>
      <c r="B39" s="291" t="str">
        <f>'Obra Civil'!B36</f>
        <v>LAJE PRÉ-MOLDADA</v>
      </c>
      <c r="C39" s="292"/>
      <c r="D39" s="293"/>
      <c r="E39" s="129"/>
      <c r="F39" s="130"/>
      <c r="G39" s="131"/>
      <c r="H39" s="132"/>
      <c r="I39" s="132"/>
      <c r="J39" s="132"/>
      <c r="K39" s="132"/>
      <c r="L39" s="133"/>
    </row>
    <row r="40" spans="1:12" ht="33" customHeight="1">
      <c r="A40" s="128" t="str">
        <f>'Obra Civil'!A37</f>
        <v>4.4.1</v>
      </c>
      <c r="B40" s="294" t="str">
        <f>'Obra Civil'!B37</f>
        <v>Laje pré-moldada para cobertura, intereixo 38cm, h=12cm, elemento de enchimento em bloco cerâmico, capeamento de 4cm, inclusive armadura, escoramento, material e mão-de-obra, conforme projeto.</v>
      </c>
      <c r="C40" s="295"/>
      <c r="D40" s="296"/>
      <c r="E40" s="129" t="str">
        <f>'Obra Civil'!C37</f>
        <v>m²</v>
      </c>
      <c r="F40" s="130">
        <f>'Obra Civil'!G37</f>
        <v>58.56</v>
      </c>
      <c r="G40" s="131">
        <f>'Obra Civil'!D37</f>
        <v>617.89</v>
      </c>
      <c r="H40" s="132">
        <v>0</v>
      </c>
      <c r="I40" s="132">
        <v>617.89</v>
      </c>
      <c r="J40" s="132">
        <f>F40*G40</f>
        <v>36183.638400000003</v>
      </c>
      <c r="K40" s="132">
        <f>H40*F40</f>
        <v>0</v>
      </c>
      <c r="L40" s="133">
        <f>I40*F40</f>
        <v>36183.638400000003</v>
      </c>
    </row>
    <row r="41" spans="1:12">
      <c r="A41" s="143" t="str">
        <f>'Obra Civil'!A39</f>
        <v>5.0</v>
      </c>
      <c r="B41" s="268" t="str">
        <f>'Obra Civil'!B39</f>
        <v xml:space="preserve">PAREDES E PAINEIS </v>
      </c>
      <c r="C41" s="269"/>
      <c r="D41" s="270"/>
      <c r="E41" s="146"/>
      <c r="F41" s="147"/>
      <c r="G41" s="148"/>
      <c r="H41" s="149"/>
      <c r="I41" s="149"/>
      <c r="J41" s="149"/>
      <c r="K41" s="149"/>
      <c r="L41" s="150"/>
    </row>
    <row r="42" spans="1:12">
      <c r="A42" s="128" t="str">
        <f>'Obra Civil'!A40</f>
        <v>5.1</v>
      </c>
      <c r="B42" s="291" t="str">
        <f>'Obra Civil'!B40</f>
        <v>ELEMENTOS VAZADOS</v>
      </c>
      <c r="C42" s="292"/>
      <c r="D42" s="293"/>
      <c r="E42" s="129"/>
      <c r="F42" s="130"/>
      <c r="G42" s="131"/>
      <c r="H42" s="132"/>
      <c r="I42" s="132"/>
      <c r="J42" s="132"/>
      <c r="K42" s="132"/>
      <c r="L42" s="133"/>
    </row>
    <row r="43" spans="1:12" ht="21.75" customHeight="1">
      <c r="A43" s="128" t="str">
        <f>'Obra Civil'!A41</f>
        <v>5.1.1</v>
      </c>
      <c r="B43" s="294" t="str">
        <f>'Obra Civil'!B41</f>
        <v>Cobogó de concreto - (7,0x30,0x30,0cm) assentado com argamassa traço 1:4 (cimento, areia)</v>
      </c>
      <c r="C43" s="295"/>
      <c r="D43" s="296"/>
      <c r="E43" s="129" t="str">
        <f>'Obra Civil'!C41</f>
        <v>m²</v>
      </c>
      <c r="F43" s="130">
        <f>'Obra Civil'!G41</f>
        <v>77.650000000000006</v>
      </c>
      <c r="G43" s="131">
        <f>'Obra Civil'!D41</f>
        <v>48.65</v>
      </c>
      <c r="H43" s="132">
        <v>0</v>
      </c>
      <c r="I43" s="132">
        <v>0</v>
      </c>
      <c r="J43" s="132">
        <f>F43*G43</f>
        <v>3777.6725000000001</v>
      </c>
      <c r="K43" s="132">
        <f>H43*F43</f>
        <v>0</v>
      </c>
      <c r="L43" s="133">
        <f>I43*F43</f>
        <v>0</v>
      </c>
    </row>
    <row r="44" spans="1:12">
      <c r="A44" s="125" t="str">
        <f>'Obra Civil'!A42</f>
        <v>5.2</v>
      </c>
      <c r="B44" s="291" t="str">
        <f>'Obra Civil'!B42</f>
        <v>ALVENARIA DE VEDAÇÃO</v>
      </c>
      <c r="C44" s="292"/>
      <c r="D44" s="293"/>
      <c r="E44" s="129"/>
      <c r="F44" s="130"/>
      <c r="G44" s="131"/>
      <c r="H44" s="132"/>
      <c r="I44" s="132"/>
      <c r="J44" s="132">
        <f>F44*G44</f>
        <v>0</v>
      </c>
      <c r="K44" s="132">
        <f>H44*F44</f>
        <v>0</v>
      </c>
      <c r="L44" s="133">
        <f>I44*F44</f>
        <v>0</v>
      </c>
    </row>
    <row r="45" spans="1:12" ht="24" customHeight="1">
      <c r="A45" s="128" t="str">
        <f>'Obra Civil'!A43</f>
        <v>5.2.1</v>
      </c>
      <c r="B45" s="294" t="str">
        <f>'Obra Civil'!B43</f>
        <v>Alvenaria de vedação de 1/2 vez em tijolos cerâmicos de 08 furos (dimensões nominais: 19x19x09); assentamento em argamassa no traço 1:6 (cimento e areia) em volume</v>
      </c>
      <c r="C45" s="295"/>
      <c r="D45" s="296"/>
      <c r="E45" s="129" t="str">
        <f>'Obra Civil'!C43</f>
        <v>m²</v>
      </c>
      <c r="F45" s="130">
        <f>'Obra Civil'!G43</f>
        <v>30</v>
      </c>
      <c r="G45" s="131">
        <f>'Obra Civil'!D43</f>
        <v>1019.74</v>
      </c>
      <c r="H45" s="132">
        <v>0</v>
      </c>
      <c r="I45" s="132">
        <v>1019.74</v>
      </c>
      <c r="J45" s="132">
        <f>F45*G45</f>
        <v>30592.2</v>
      </c>
      <c r="K45" s="132">
        <f>H45*F45</f>
        <v>0</v>
      </c>
      <c r="L45" s="133">
        <f>I45*F45</f>
        <v>30592.2</v>
      </c>
    </row>
    <row r="46" spans="1:12" ht="21.75" customHeight="1">
      <c r="A46" s="128" t="str">
        <f>'Obra Civil'!A44</f>
        <v>5.2.3</v>
      </c>
      <c r="B46" s="294" t="str">
        <f>'Obra Civil'!B44</f>
        <v>Divisória de banheiros e sanitários em granito com espessura de 2cm polido assentado com argamassa traço 1:4</v>
      </c>
      <c r="C46" s="295"/>
      <c r="D46" s="296"/>
      <c r="E46" s="129" t="str">
        <f>'Obra Civil'!C44</f>
        <v>m²</v>
      </c>
      <c r="F46" s="130">
        <f>'Obra Civil'!G44</f>
        <v>138.44999999999999</v>
      </c>
      <c r="G46" s="131">
        <f>'Obra Civil'!D44</f>
        <v>33.85</v>
      </c>
      <c r="H46" s="132">
        <v>0</v>
      </c>
      <c r="I46" s="132">
        <v>0</v>
      </c>
      <c r="J46" s="132">
        <f>F46*G46</f>
        <v>4686.5325000000003</v>
      </c>
      <c r="K46" s="132">
        <f>H46*F46</f>
        <v>0</v>
      </c>
      <c r="L46" s="133">
        <f>I46*F46</f>
        <v>0</v>
      </c>
    </row>
    <row r="47" spans="1:12">
      <c r="A47" s="143" t="str">
        <f>'Obra Civil'!A46</f>
        <v>6.0</v>
      </c>
      <c r="B47" s="268" t="str">
        <f>'Obra Civil'!B46</f>
        <v xml:space="preserve">ESQUADRIAS </v>
      </c>
      <c r="C47" s="269"/>
      <c r="D47" s="270"/>
      <c r="E47" s="146"/>
      <c r="F47" s="147"/>
      <c r="G47" s="148"/>
      <c r="H47" s="149"/>
      <c r="I47" s="149"/>
      <c r="J47" s="149"/>
      <c r="K47" s="149"/>
      <c r="L47" s="150"/>
    </row>
    <row r="48" spans="1:12">
      <c r="A48" s="125" t="str">
        <f>'Obra Civil'!A47</f>
        <v>6.1</v>
      </c>
      <c r="B48" s="291" t="str">
        <f>'Obra Civil'!B47</f>
        <v>PORTAS DE MADEIRA</v>
      </c>
      <c r="C48" s="292"/>
      <c r="D48" s="293"/>
      <c r="E48" s="129"/>
      <c r="F48" s="130"/>
      <c r="G48" s="131"/>
      <c r="H48" s="132"/>
      <c r="I48" s="132"/>
      <c r="J48" s="132"/>
      <c r="K48" s="132"/>
      <c r="L48" s="133"/>
    </row>
    <row r="49" spans="1:13">
      <c r="A49" s="128" t="str">
        <f>'Obra Civil'!A48</f>
        <v>6.1.1</v>
      </c>
      <c r="B49" s="271" t="str">
        <f>'Obra Civil'!B48</f>
        <v xml:space="preserve">Porta de Madeira - P01 - com ferragens, conforme projeto de esquadrias </v>
      </c>
      <c r="C49" s="272"/>
      <c r="D49" s="273"/>
      <c r="E49" s="129" t="str">
        <f>'Obra Civil'!C48</f>
        <v>und</v>
      </c>
      <c r="F49" s="130">
        <f>'Obra Civil'!G48</f>
        <v>412.3</v>
      </c>
      <c r="G49" s="131">
        <f>'Obra Civil'!D48</f>
        <v>9</v>
      </c>
      <c r="H49" s="132">
        <v>0</v>
      </c>
      <c r="I49" s="132">
        <v>0</v>
      </c>
      <c r="J49" s="132">
        <f t="shared" ref="J49:J55" si="0">F49*G49</f>
        <v>3710.7000000000003</v>
      </c>
      <c r="K49" s="132">
        <f t="shared" ref="K49:K55" si="1">H49*F49</f>
        <v>0</v>
      </c>
      <c r="L49" s="133">
        <f t="shared" ref="L49:L55" si="2">I49*F49</f>
        <v>0</v>
      </c>
    </row>
    <row r="50" spans="1:13">
      <c r="A50" s="128" t="str">
        <f>'Obra Civil'!A49</f>
        <v>6.1.2</v>
      </c>
      <c r="B50" s="271" t="str">
        <f>'Obra Civil'!B49</f>
        <v xml:space="preserve">Porta de Madeira - P02 - com ferragens, conforme projeto de esquadrias </v>
      </c>
      <c r="C50" s="272"/>
      <c r="D50" s="273"/>
      <c r="E50" s="129" t="str">
        <f>'Obra Civil'!C49</f>
        <v>und</v>
      </c>
      <c r="F50" s="130">
        <f>'Obra Civil'!G49</f>
        <v>297.64999999999998</v>
      </c>
      <c r="G50" s="131">
        <f>'Obra Civil'!D49</f>
        <v>6</v>
      </c>
      <c r="H50" s="132">
        <v>0</v>
      </c>
      <c r="I50" s="132">
        <v>0</v>
      </c>
      <c r="J50" s="132">
        <f t="shared" si="0"/>
        <v>1785.8999999999999</v>
      </c>
      <c r="K50" s="132">
        <f t="shared" si="1"/>
        <v>0</v>
      </c>
      <c r="L50" s="133">
        <f t="shared" si="2"/>
        <v>0</v>
      </c>
    </row>
    <row r="51" spans="1:13">
      <c r="A51" s="128" t="str">
        <f>'Obra Civil'!A50</f>
        <v>6.1.3</v>
      </c>
      <c r="B51" s="271" t="str">
        <f>'Obra Civil'!B50</f>
        <v>Porta de Madeira - P03 - com ferragens, conforme projeto de esquadrias</v>
      </c>
      <c r="C51" s="272"/>
      <c r="D51" s="273"/>
      <c r="E51" s="129" t="str">
        <f>'Obra Civil'!C50</f>
        <v>und</v>
      </c>
      <c r="F51" s="130">
        <f>'Obra Civil'!G50</f>
        <v>343.2</v>
      </c>
      <c r="G51" s="131">
        <f>'Obra Civil'!D50</f>
        <v>6</v>
      </c>
      <c r="H51" s="132">
        <v>0</v>
      </c>
      <c r="I51" s="132">
        <v>0</v>
      </c>
      <c r="J51" s="132">
        <f t="shared" si="0"/>
        <v>2059.1999999999998</v>
      </c>
      <c r="K51" s="132">
        <f t="shared" si="1"/>
        <v>0</v>
      </c>
      <c r="L51" s="133">
        <f t="shared" si="2"/>
        <v>0</v>
      </c>
    </row>
    <row r="52" spans="1:13">
      <c r="A52" s="128" t="str">
        <f>'Obra Civil'!A51</f>
        <v>6.1.4</v>
      </c>
      <c r="B52" s="271" t="str">
        <f>'Obra Civil'!B51</f>
        <v>Porta de Madeira - P05 - com ferragens, conforme projeto de esquadrias</v>
      </c>
      <c r="C52" s="272"/>
      <c r="D52" s="273"/>
      <c r="E52" s="129" t="str">
        <f>'Obra Civil'!C51</f>
        <v>und</v>
      </c>
      <c r="F52" s="130">
        <f>'Obra Civil'!G51</f>
        <v>265.3</v>
      </c>
      <c r="G52" s="131">
        <f>'Obra Civil'!D51</f>
        <v>9</v>
      </c>
      <c r="H52" s="132">
        <v>0</v>
      </c>
      <c r="I52" s="132">
        <v>0</v>
      </c>
      <c r="J52" s="132">
        <f t="shared" si="0"/>
        <v>2387.7000000000003</v>
      </c>
      <c r="K52" s="132">
        <f t="shared" si="1"/>
        <v>0</v>
      </c>
      <c r="L52" s="133">
        <f t="shared" si="2"/>
        <v>0</v>
      </c>
    </row>
    <row r="53" spans="1:13">
      <c r="A53" s="128" t="str">
        <f>'Obra Civil'!A52</f>
        <v>6.1.5</v>
      </c>
      <c r="B53" s="271" t="str">
        <f>'Obra Civil'!B52</f>
        <v>Porta de Madeira - PM04B - com ferragens, conforme projeto de esquadrias</v>
      </c>
      <c r="C53" s="272"/>
      <c r="D53" s="273"/>
      <c r="E53" s="129" t="str">
        <f>'Obra Civil'!C52</f>
        <v>und</v>
      </c>
      <c r="F53" s="130">
        <f>'Obra Civil'!G52</f>
        <v>203.35</v>
      </c>
      <c r="G53" s="131">
        <f>'Obra Civil'!D52</f>
        <v>2</v>
      </c>
      <c r="H53" s="132">
        <v>0</v>
      </c>
      <c r="I53" s="132">
        <v>0</v>
      </c>
      <c r="J53" s="132">
        <f t="shared" si="0"/>
        <v>406.7</v>
      </c>
      <c r="K53" s="132">
        <f t="shared" si="1"/>
        <v>0</v>
      </c>
      <c r="L53" s="133">
        <f t="shared" si="2"/>
        <v>0</v>
      </c>
    </row>
    <row r="54" spans="1:13">
      <c r="A54" s="128" t="str">
        <f>'Obra Civil'!A53</f>
        <v>6.1.6</v>
      </c>
      <c r="B54" s="271" t="str">
        <f>'Obra Civil'!B53</f>
        <v>Porta de Madeira - PM04C - com ferragens, conforme projeto de esquadrias</v>
      </c>
      <c r="C54" s="272"/>
      <c r="D54" s="273"/>
      <c r="E54" s="129" t="str">
        <f>'Obra Civil'!C53</f>
        <v>und</v>
      </c>
      <c r="F54" s="130">
        <f>'Obra Civil'!G53</f>
        <v>233.58</v>
      </c>
      <c r="G54" s="131">
        <f>'Obra Civil'!D53</f>
        <v>2</v>
      </c>
      <c r="H54" s="132">
        <v>0</v>
      </c>
      <c r="I54" s="132">
        <v>0</v>
      </c>
      <c r="J54" s="132">
        <f t="shared" si="0"/>
        <v>467.16</v>
      </c>
      <c r="K54" s="132">
        <f t="shared" si="1"/>
        <v>0</v>
      </c>
      <c r="L54" s="133">
        <f t="shared" si="2"/>
        <v>0</v>
      </c>
    </row>
    <row r="55" spans="1:13">
      <c r="A55" s="128" t="str">
        <f>'Obra Civil'!A54</f>
        <v>6.1.7</v>
      </c>
      <c r="B55" s="271" t="str">
        <f>'Obra Civil'!B54</f>
        <v xml:space="preserve">Porta de Madeira - Banheiros e Sanitários completa inclusive targeta metálica </v>
      </c>
      <c r="C55" s="272"/>
      <c r="D55" s="273"/>
      <c r="E55" s="129" t="str">
        <f>'Obra Civil'!C54</f>
        <v>und</v>
      </c>
      <c r="F55" s="130">
        <f>'Obra Civil'!G54</f>
        <v>265.98</v>
      </c>
      <c r="G55" s="131">
        <f>'Obra Civil'!D54</f>
        <v>13</v>
      </c>
      <c r="H55" s="132">
        <v>0</v>
      </c>
      <c r="I55" s="132">
        <v>0</v>
      </c>
      <c r="J55" s="132">
        <f t="shared" si="0"/>
        <v>3457.7400000000002</v>
      </c>
      <c r="K55" s="132">
        <f t="shared" si="1"/>
        <v>0</v>
      </c>
      <c r="L55" s="133">
        <f t="shared" si="2"/>
        <v>0</v>
      </c>
    </row>
    <row r="56" spans="1:13">
      <c r="A56" s="151" t="str">
        <f>'Obra Civil'!A55</f>
        <v>6.2</v>
      </c>
      <c r="B56" s="303" t="str">
        <f>'Obra Civil'!B55</f>
        <v>PORTAS DE FERRO</v>
      </c>
      <c r="C56" s="304"/>
      <c r="D56" s="305"/>
      <c r="E56" s="152"/>
      <c r="F56" s="153"/>
      <c r="G56" s="154"/>
      <c r="H56" s="155"/>
      <c r="I56" s="155"/>
      <c r="J56" s="155"/>
      <c r="K56" s="155"/>
      <c r="L56" s="156"/>
    </row>
    <row r="57" spans="1:13">
      <c r="A57" s="128" t="str">
        <f>'Obra Civil'!A56</f>
        <v>6.2.1</v>
      </c>
      <c r="B57" s="271" t="str">
        <f>'Obra Civil'!B56</f>
        <v>Porta de Ferro - PF1 - com ferragens, conforme projeto de esquadrias</v>
      </c>
      <c r="C57" s="272"/>
      <c r="D57" s="273"/>
      <c r="E57" s="129" t="str">
        <f>'Obra Civil'!C56</f>
        <v>m²</v>
      </c>
      <c r="F57" s="130">
        <f>'Obra Civil'!G56</f>
        <v>217.13</v>
      </c>
      <c r="G57" s="131">
        <f>'Obra Civil'!D56</f>
        <v>1</v>
      </c>
      <c r="H57" s="132">
        <v>0</v>
      </c>
      <c r="I57" s="132">
        <v>0</v>
      </c>
      <c r="J57" s="132">
        <f t="shared" ref="J57:J65" si="3">F57*G57</f>
        <v>217.13</v>
      </c>
      <c r="K57" s="132">
        <f t="shared" ref="K57:K65" si="4">H57*F57</f>
        <v>0</v>
      </c>
      <c r="L57" s="133">
        <f t="shared" ref="L57:L65" si="5">I57*F57</f>
        <v>0</v>
      </c>
    </row>
    <row r="58" spans="1:13">
      <c r="A58" s="128" t="str">
        <f>'Obra Civil'!A57</f>
        <v>6.2.2</v>
      </c>
      <c r="B58" s="271" t="str">
        <f>'Obra Civil'!B57</f>
        <v>Porta de Ferro - PF2 - com ferragens, conforme projeto de esquadrias</v>
      </c>
      <c r="C58" s="272"/>
      <c r="D58" s="273"/>
      <c r="E58" s="129" t="str">
        <f>'Obra Civil'!C57</f>
        <v>m²</v>
      </c>
      <c r="F58" s="130">
        <f>'Obra Civil'!G57</f>
        <v>134.5</v>
      </c>
      <c r="G58" s="131">
        <f>'Obra Civil'!D57</f>
        <v>1</v>
      </c>
      <c r="H58" s="132">
        <v>0</v>
      </c>
      <c r="I58" s="132">
        <v>0</v>
      </c>
      <c r="J58" s="132">
        <f t="shared" si="3"/>
        <v>134.5</v>
      </c>
      <c r="K58" s="132">
        <f t="shared" si="4"/>
        <v>0</v>
      </c>
      <c r="L58" s="133">
        <f t="shared" si="5"/>
        <v>0</v>
      </c>
    </row>
    <row r="59" spans="1:13">
      <c r="A59" s="125" t="str">
        <f>'Obra Civil'!A58</f>
        <v>6.3</v>
      </c>
      <c r="B59" s="291" t="str">
        <f>'Obra Civil'!B58</f>
        <v>JANELAS DE FERRO</v>
      </c>
      <c r="C59" s="292"/>
      <c r="D59" s="293"/>
      <c r="E59" s="129"/>
      <c r="F59" s="130">
        <f>'Obra Civil'!G58</f>
        <v>0</v>
      </c>
      <c r="G59" s="131">
        <f>'Obra Civil'!D58</f>
        <v>0</v>
      </c>
      <c r="H59" s="132">
        <v>0</v>
      </c>
      <c r="I59" s="132">
        <v>0</v>
      </c>
      <c r="J59" s="132">
        <f t="shared" si="3"/>
        <v>0</v>
      </c>
      <c r="K59" s="132">
        <f t="shared" si="4"/>
        <v>0</v>
      </c>
      <c r="L59" s="133">
        <f t="shared" si="5"/>
        <v>0</v>
      </c>
    </row>
    <row r="60" spans="1:13" ht="20.25" customHeight="1">
      <c r="A60" s="128" t="str">
        <f>'Obra Civil'!A59</f>
        <v>6.3.1</v>
      </c>
      <c r="B60" s="294" t="str">
        <f>'Obra Civil'!B59</f>
        <v xml:space="preserve">Janela de Ferro EF-17-A - com ferragens, conforme projeto de esquadrias - Basculante - inclusive vidro 4mm </v>
      </c>
      <c r="C60" s="295"/>
      <c r="D60" s="296"/>
      <c r="E60" s="129" t="str">
        <f>'Obra Civil'!C59</f>
        <v>m²</v>
      </c>
      <c r="F60" s="130">
        <f>'Obra Civil'!G59</f>
        <v>278.12</v>
      </c>
      <c r="G60" s="131">
        <f>'Obra Civil'!D59</f>
        <v>3.6</v>
      </c>
      <c r="H60" s="132">
        <v>0</v>
      </c>
      <c r="I60" s="132">
        <v>0</v>
      </c>
      <c r="J60" s="132">
        <f t="shared" si="3"/>
        <v>1001.2320000000001</v>
      </c>
      <c r="K60" s="132">
        <f t="shared" si="4"/>
        <v>0</v>
      </c>
      <c r="L60" s="133">
        <f t="shared" si="5"/>
        <v>0</v>
      </c>
    </row>
    <row r="61" spans="1:13" ht="21.75" customHeight="1">
      <c r="A61" s="128" t="str">
        <f>'Obra Civil'!A60</f>
        <v>6.3.2</v>
      </c>
      <c r="B61" s="294" t="str">
        <f>'Obra Civil'!B60</f>
        <v xml:space="preserve">Janela de Ferro EF-17-B - com ferragens, conforme projeto de esquadrias - Basculante- inclusive vidro 4mm </v>
      </c>
      <c r="C61" s="295"/>
      <c r="D61" s="296"/>
      <c r="E61" s="129" t="str">
        <f>'Obra Civil'!C60</f>
        <v>m²</v>
      </c>
      <c r="F61" s="130">
        <f>'Obra Civil'!G60</f>
        <v>278.12</v>
      </c>
      <c r="G61" s="131">
        <f>'Obra Civil'!D60</f>
        <v>2.52</v>
      </c>
      <c r="H61" s="132">
        <v>0</v>
      </c>
      <c r="I61" s="132">
        <v>0</v>
      </c>
      <c r="J61" s="132">
        <f t="shared" si="3"/>
        <v>700.86239999999998</v>
      </c>
      <c r="K61" s="132">
        <f t="shared" si="4"/>
        <v>0</v>
      </c>
      <c r="L61" s="133">
        <f t="shared" si="5"/>
        <v>0</v>
      </c>
    </row>
    <row r="62" spans="1:13" ht="21.75" customHeight="1">
      <c r="A62" s="128" t="str">
        <f>'Obra Civil'!A61</f>
        <v>6.3.3</v>
      </c>
      <c r="B62" s="294" t="str">
        <f>'Obra Civil'!B61</f>
        <v xml:space="preserve">Janela de Ferro EF-19 - com ferragens, conforme projeto de esquadrias - Corrediça- inclusive vidro 4mm </v>
      </c>
      <c r="C62" s="295"/>
      <c r="D62" s="296"/>
      <c r="E62" s="129" t="str">
        <f>'Obra Civil'!C61</f>
        <v>m²</v>
      </c>
      <c r="F62" s="130">
        <f>'Obra Civil'!G61</f>
        <v>295.76</v>
      </c>
      <c r="G62" s="131">
        <f>'Obra Civil'!D61</f>
        <v>12.96</v>
      </c>
      <c r="H62" s="132">
        <v>0</v>
      </c>
      <c r="I62" s="132">
        <v>0</v>
      </c>
      <c r="J62" s="132">
        <f t="shared" si="3"/>
        <v>3833.0496000000003</v>
      </c>
      <c r="K62" s="132">
        <f t="shared" si="4"/>
        <v>0</v>
      </c>
      <c r="L62" s="133">
        <f t="shared" si="5"/>
        <v>0</v>
      </c>
      <c r="M62" s="142"/>
    </row>
    <row r="63" spans="1:13" ht="21" customHeight="1">
      <c r="A63" s="128" t="str">
        <f>'Obra Civil'!A62</f>
        <v>6.3.4</v>
      </c>
      <c r="B63" s="294" t="str">
        <f>'Obra Civil'!B62</f>
        <v xml:space="preserve">Janela de Ferro EF-28 - com ferragens, conforme projeto de esquadrias - Corrediça- inclusive vidro 4mm </v>
      </c>
      <c r="C63" s="295"/>
      <c r="D63" s="296"/>
      <c r="E63" s="129" t="str">
        <f>'Obra Civil'!C62</f>
        <v>m²</v>
      </c>
      <c r="F63" s="130">
        <f>'Obra Civil'!G62</f>
        <v>295.76</v>
      </c>
      <c r="G63" s="131">
        <f>'Obra Civil'!D62</f>
        <v>2.16</v>
      </c>
      <c r="H63" s="132">
        <v>0</v>
      </c>
      <c r="I63" s="132">
        <v>0</v>
      </c>
      <c r="J63" s="132">
        <f t="shared" si="3"/>
        <v>638.84159999999997</v>
      </c>
      <c r="K63" s="132">
        <f t="shared" si="4"/>
        <v>0</v>
      </c>
      <c r="L63" s="133">
        <f t="shared" si="5"/>
        <v>0</v>
      </c>
    </row>
    <row r="64" spans="1:13" ht="24.75" customHeight="1">
      <c r="A64" s="128" t="str">
        <f>'Obra Civil'!A63</f>
        <v>6.3.5</v>
      </c>
      <c r="B64" s="294" t="str">
        <f>'Obra Civil'!B63</f>
        <v xml:space="preserve">Janela de Ferro EF-31 - com ferragens, conforme projeto de esquadrias - Corrediça- inclusive vidro 4mm </v>
      </c>
      <c r="C64" s="295"/>
      <c r="D64" s="296"/>
      <c r="E64" s="129" t="str">
        <f>'Obra Civil'!C63</f>
        <v>m²</v>
      </c>
      <c r="F64" s="130">
        <f>'Obra Civil'!G63</f>
        <v>295.76</v>
      </c>
      <c r="G64" s="131">
        <f>'Obra Civil'!D63</f>
        <v>34.56</v>
      </c>
      <c r="H64" s="132">
        <v>0</v>
      </c>
      <c r="I64" s="132">
        <v>0</v>
      </c>
      <c r="J64" s="132">
        <f t="shared" si="3"/>
        <v>10221.4656</v>
      </c>
      <c r="K64" s="132">
        <f t="shared" si="4"/>
        <v>0</v>
      </c>
      <c r="L64" s="133">
        <f t="shared" si="5"/>
        <v>0</v>
      </c>
    </row>
    <row r="65" spans="1:13" ht="23.25" customHeight="1">
      <c r="A65" s="128" t="str">
        <f>'Obra Civil'!A64</f>
        <v>6.3.6</v>
      </c>
      <c r="B65" s="294" t="str">
        <f>'Obra Civil'!B64</f>
        <v>Janela de Ferro EF-32 - com ferragens, conforme projeto de esquadrias - Basculante- inclusive vidro 4mm</v>
      </c>
      <c r="C65" s="295"/>
      <c r="D65" s="296"/>
      <c r="E65" s="129" t="str">
        <f>'Obra Civil'!C64</f>
        <v>m²</v>
      </c>
      <c r="F65" s="130">
        <f>'Obra Civil'!G64</f>
        <v>278.12</v>
      </c>
      <c r="G65" s="131">
        <f>'Obra Civil'!D64</f>
        <v>8.2799999999999994</v>
      </c>
      <c r="H65" s="132">
        <v>0</v>
      </c>
      <c r="I65" s="132">
        <v>0</v>
      </c>
      <c r="J65" s="132">
        <f t="shared" si="3"/>
        <v>2302.8335999999999</v>
      </c>
      <c r="K65" s="132">
        <f t="shared" si="4"/>
        <v>0</v>
      </c>
      <c r="L65" s="133">
        <f t="shared" si="5"/>
        <v>0</v>
      </c>
    </row>
    <row r="66" spans="1:13" ht="11.25" customHeight="1">
      <c r="A66" s="128" t="str">
        <f>'Obra Civil'!A65</f>
        <v>6.4</v>
      </c>
      <c r="B66" s="271" t="str">
        <f>'Obra Civil'!B65</f>
        <v>FECHAMENTO DE MEIA-PAREDE (CRECHE I)</v>
      </c>
      <c r="C66" s="272"/>
      <c r="D66" s="273"/>
      <c r="E66" s="129"/>
      <c r="F66" s="130"/>
      <c r="G66" s="131"/>
      <c r="H66" s="132"/>
      <c r="I66" s="132"/>
      <c r="J66" s="132"/>
      <c r="K66" s="132"/>
      <c r="L66" s="133"/>
    </row>
    <row r="67" spans="1:13" ht="12.75" customHeight="1">
      <c r="A67" s="128" t="str">
        <f>'Obra Civil'!A66</f>
        <v>6.4.1</v>
      </c>
      <c r="B67" s="271" t="str">
        <f>'Obra Civil'!B66</f>
        <v>Estrutura metálica com vidro fixo 8 mm</v>
      </c>
      <c r="C67" s="272"/>
      <c r="D67" s="273"/>
      <c r="E67" s="129" t="str">
        <f>'Obra Civil'!C66</f>
        <v>m²</v>
      </c>
      <c r="F67" s="130">
        <f>'Obra Civil'!G66</f>
        <v>198.76</v>
      </c>
      <c r="G67" s="131">
        <f>'Obra Civil'!D66</f>
        <v>5.75</v>
      </c>
      <c r="H67" s="132">
        <v>0</v>
      </c>
      <c r="I67" s="132">
        <v>0</v>
      </c>
      <c r="J67" s="132">
        <f t="shared" ref="J67:J72" si="6">F67*G67</f>
        <v>1142.8699999999999</v>
      </c>
      <c r="K67" s="132">
        <f t="shared" ref="K67:K72" si="7">H67*F67</f>
        <v>0</v>
      </c>
      <c r="L67" s="133">
        <f t="shared" ref="L67:L72" si="8">I67*F67</f>
        <v>0</v>
      </c>
      <c r="M67" s="142"/>
    </row>
    <row r="68" spans="1:13">
      <c r="A68" s="143" t="str">
        <f>'Obra Civil'!A68</f>
        <v>7.0</v>
      </c>
      <c r="B68" s="268" t="str">
        <f>'Obra Civil'!B68</f>
        <v xml:space="preserve">COBERTURA </v>
      </c>
      <c r="C68" s="269"/>
      <c r="D68" s="270"/>
      <c r="E68" s="146"/>
      <c r="F68" s="147">
        <f>'Obra Civil'!G68</f>
        <v>0</v>
      </c>
      <c r="G68" s="148">
        <f>'Obra Civil'!D68</f>
        <v>0</v>
      </c>
      <c r="H68" s="149">
        <v>0</v>
      </c>
      <c r="I68" s="149">
        <v>0</v>
      </c>
      <c r="J68" s="149">
        <f t="shared" si="6"/>
        <v>0</v>
      </c>
      <c r="K68" s="149">
        <f t="shared" si="7"/>
        <v>0</v>
      </c>
      <c r="L68" s="150">
        <f t="shared" si="8"/>
        <v>0</v>
      </c>
    </row>
    <row r="69" spans="1:13" ht="14.25" customHeight="1">
      <c r="A69" s="128" t="str">
        <f>'Obra Civil'!A69</f>
        <v>7.1</v>
      </c>
      <c r="B69" s="271" t="str">
        <f>'Obra Civil'!B69</f>
        <v xml:space="preserve">Estrutura de Madeira aparelhada com tesoura vão de 3,0 a 7,0 m para telha cerâmica </v>
      </c>
      <c r="C69" s="272"/>
      <c r="D69" s="273"/>
      <c r="E69" s="129" t="str">
        <f>'Obra Civil'!C69</f>
        <v>m²</v>
      </c>
      <c r="F69" s="130">
        <f>'Obra Civil'!G69</f>
        <v>29.94</v>
      </c>
      <c r="G69" s="131">
        <f>'Obra Civil'!D69</f>
        <v>595.08000000000004</v>
      </c>
      <c r="H69" s="132">
        <v>595.08000000000004</v>
      </c>
      <c r="I69" s="132">
        <v>595.08000000000004</v>
      </c>
      <c r="J69" s="132">
        <f t="shared" si="6"/>
        <v>17816.695200000002</v>
      </c>
      <c r="K69" s="132">
        <f t="shared" si="7"/>
        <v>17816.695200000002</v>
      </c>
      <c r="L69" s="133">
        <f t="shared" si="8"/>
        <v>17816.695200000002</v>
      </c>
    </row>
    <row r="70" spans="1:13">
      <c r="A70" s="128" t="str">
        <f>'Obra Civil'!A70</f>
        <v>7.2</v>
      </c>
      <c r="B70" s="271" t="str">
        <f>'Obra Civil'!B70</f>
        <v xml:space="preserve">Cobertura em telha cerâmica tipo capa e canal </v>
      </c>
      <c r="C70" s="272"/>
      <c r="D70" s="273"/>
      <c r="E70" s="129" t="str">
        <f>'Obra Civil'!C70</f>
        <v>m²</v>
      </c>
      <c r="F70" s="130">
        <f>'Obra Civil'!G70</f>
        <v>39.06</v>
      </c>
      <c r="G70" s="131">
        <f>'Obra Civil'!D70</f>
        <v>595.08000000000004</v>
      </c>
      <c r="H70" s="132">
        <v>0</v>
      </c>
      <c r="I70" s="132">
        <v>0</v>
      </c>
      <c r="J70" s="132">
        <f t="shared" si="6"/>
        <v>23243.824800000002</v>
      </c>
      <c r="K70" s="132">
        <f t="shared" si="7"/>
        <v>0</v>
      </c>
      <c r="L70" s="133">
        <f t="shared" si="8"/>
        <v>0</v>
      </c>
    </row>
    <row r="71" spans="1:13">
      <c r="A71" s="128" t="str">
        <f>'Obra Civil'!A71</f>
        <v>7.3</v>
      </c>
      <c r="B71" s="271" t="str">
        <f>'Obra Civil'!B71</f>
        <v xml:space="preserve">Cumeeira com telha cerâmica emboçada com argamassa traço 1:2:8 </v>
      </c>
      <c r="C71" s="272"/>
      <c r="D71" s="273"/>
      <c r="E71" s="129" t="str">
        <f>'Obra Civil'!C71</f>
        <v>m</v>
      </c>
      <c r="F71" s="130">
        <f>'Obra Civil'!G71</f>
        <v>12.97</v>
      </c>
      <c r="G71" s="131">
        <f>'Obra Civil'!D71</f>
        <v>159</v>
      </c>
      <c r="H71" s="132">
        <v>0</v>
      </c>
      <c r="I71" s="132">
        <v>0</v>
      </c>
      <c r="J71" s="132">
        <f t="shared" si="6"/>
        <v>2062.23</v>
      </c>
      <c r="K71" s="132">
        <f t="shared" si="7"/>
        <v>0</v>
      </c>
      <c r="L71" s="133">
        <f t="shared" si="8"/>
        <v>0</v>
      </c>
    </row>
    <row r="72" spans="1:13" ht="15.75" customHeight="1">
      <c r="A72" s="128" t="str">
        <f>'Obra Civil'!A72</f>
        <v>7.4</v>
      </c>
      <c r="B72" s="271" t="str">
        <f>'Obra Civil'!B72</f>
        <v>Calha em chapa de aço galvanizado nr. 24 desenvolvimento 33 cm</v>
      </c>
      <c r="C72" s="272"/>
      <c r="D72" s="273"/>
      <c r="E72" s="129" t="str">
        <f>'Obra Civil'!C72</f>
        <v>m</v>
      </c>
      <c r="F72" s="130">
        <f>'Obra Civil'!G72</f>
        <v>22.07</v>
      </c>
      <c r="G72" s="131">
        <f>'Obra Civil'!D72</f>
        <v>6.5</v>
      </c>
      <c r="H72" s="132">
        <v>0</v>
      </c>
      <c r="I72" s="132">
        <v>0</v>
      </c>
      <c r="J72" s="132">
        <f t="shared" si="6"/>
        <v>143.45500000000001</v>
      </c>
      <c r="K72" s="132">
        <f t="shared" si="7"/>
        <v>0</v>
      </c>
      <c r="L72" s="133">
        <f t="shared" si="8"/>
        <v>0</v>
      </c>
    </row>
    <row r="73" spans="1:13">
      <c r="A73" s="143" t="str">
        <f>'Obra Civil'!A74</f>
        <v>8.0</v>
      </c>
      <c r="B73" s="268" t="str">
        <f>'Obra Civil'!B74</f>
        <v xml:space="preserve">IMPERMEABILIZAÇÀO </v>
      </c>
      <c r="C73" s="269"/>
      <c r="D73" s="270"/>
      <c r="E73" s="146"/>
      <c r="F73" s="147"/>
      <c r="G73" s="148"/>
      <c r="H73" s="149"/>
      <c r="I73" s="149"/>
      <c r="J73" s="149"/>
      <c r="K73" s="149"/>
      <c r="L73" s="150"/>
    </row>
    <row r="74" spans="1:13">
      <c r="A74" s="128" t="str">
        <f>'Obra Civil'!A75</f>
        <v>8.1</v>
      </c>
      <c r="B74" s="271" t="str">
        <f>'Obra Civil'!B75</f>
        <v xml:space="preserve">Impermeabilização com tinta betuminosa em fundações, baldrames e muros de arrimo </v>
      </c>
      <c r="C74" s="272"/>
      <c r="D74" s="273"/>
      <c r="E74" s="129" t="str">
        <f>'Obra Civil'!C75</f>
        <v>m²</v>
      </c>
      <c r="F74" s="130">
        <f>'Obra Civil'!G75</f>
        <v>6.35</v>
      </c>
      <c r="G74" s="131">
        <f>'Obra Civil'!D75</f>
        <v>148.52000000000001</v>
      </c>
      <c r="H74" s="132">
        <v>0</v>
      </c>
      <c r="I74" s="132">
        <v>148.52000000000001</v>
      </c>
      <c r="J74" s="132">
        <f>F74*G74</f>
        <v>943.10199999999998</v>
      </c>
      <c r="K74" s="132">
        <f>H74*F74</f>
        <v>0</v>
      </c>
      <c r="L74" s="133">
        <f>I74*F74</f>
        <v>943.10199999999998</v>
      </c>
    </row>
    <row r="75" spans="1:13">
      <c r="A75" s="128" t="str">
        <f>'Obra Civil'!A76</f>
        <v>8.2</v>
      </c>
      <c r="B75" s="271" t="str">
        <f>'Obra Civil'!B76</f>
        <v>Impermeabilização de calhas de concreto com mastique betuminoso a frio</v>
      </c>
      <c r="C75" s="272"/>
      <c r="D75" s="273"/>
      <c r="E75" s="129" t="str">
        <f>'Obra Civil'!C76</f>
        <v>m</v>
      </c>
      <c r="F75" s="130">
        <f>'Obra Civil'!G76</f>
        <v>19.350000000000001</v>
      </c>
      <c r="G75" s="131">
        <f>'Obra Civil'!D76</f>
        <v>239.33</v>
      </c>
      <c r="H75" s="132">
        <v>0</v>
      </c>
      <c r="I75" s="132">
        <v>0</v>
      </c>
      <c r="J75" s="132">
        <f>F75*G75</f>
        <v>4631.0355000000009</v>
      </c>
      <c r="K75" s="132">
        <f>H75*F75</f>
        <v>0</v>
      </c>
      <c r="L75" s="133">
        <f>I75*F75</f>
        <v>0</v>
      </c>
    </row>
    <row r="76" spans="1:13">
      <c r="A76" s="143" t="str">
        <f>'Obra Civil'!A78</f>
        <v>9.0</v>
      </c>
      <c r="B76" s="268" t="str">
        <f>'Obra Civil'!B78</f>
        <v>REVESTIMENTOS DE PAREDES</v>
      </c>
      <c r="C76" s="269"/>
      <c r="D76" s="270"/>
      <c r="E76" s="146"/>
      <c r="F76" s="147"/>
      <c r="G76" s="148"/>
      <c r="H76" s="149"/>
      <c r="I76" s="149"/>
      <c r="J76" s="149"/>
      <c r="K76" s="149"/>
      <c r="L76" s="150"/>
    </row>
    <row r="77" spans="1:13">
      <c r="A77" s="128" t="str">
        <f>'Obra Civil'!A79</f>
        <v>9.1</v>
      </c>
      <c r="B77" s="271" t="str">
        <f>'Obra Civil'!B79</f>
        <v xml:space="preserve">Chapisco de aderência em paredes internas e externas </v>
      </c>
      <c r="C77" s="272"/>
      <c r="D77" s="273"/>
      <c r="E77" s="129" t="str">
        <f>'Obra Civil'!C79</f>
        <v>m²</v>
      </c>
      <c r="F77" s="130">
        <f>'Obra Civil'!G79</f>
        <v>2</v>
      </c>
      <c r="G77" s="131">
        <f>'Obra Civil'!D79</f>
        <v>1872.27</v>
      </c>
      <c r="H77" s="132">
        <v>0</v>
      </c>
      <c r="I77" s="132">
        <v>0</v>
      </c>
      <c r="J77" s="132">
        <f t="shared" ref="J77:J98" si="9">F77*G77</f>
        <v>3744.54</v>
      </c>
      <c r="K77" s="132">
        <f t="shared" ref="K77:K98" si="10">H77*F77</f>
        <v>0</v>
      </c>
      <c r="L77" s="133">
        <f t="shared" ref="L77:L98" si="11">I77*F77</f>
        <v>0</v>
      </c>
    </row>
    <row r="78" spans="1:13">
      <c r="A78" s="128" t="str">
        <f>'Obra Civil'!A80</f>
        <v>9.2</v>
      </c>
      <c r="B78" s="271" t="str">
        <f>'Obra Civil'!B80</f>
        <v>Chapisco de aderência em lajes prémoldadas</v>
      </c>
      <c r="C78" s="272"/>
      <c r="D78" s="273"/>
      <c r="E78" s="129" t="str">
        <f>'Obra Civil'!C80</f>
        <v>m²</v>
      </c>
      <c r="F78" s="130">
        <f>'Obra Civil'!G80</f>
        <v>4</v>
      </c>
      <c r="G78" s="131">
        <f>'Obra Civil'!D80</f>
        <v>617.89</v>
      </c>
      <c r="H78" s="132">
        <v>0</v>
      </c>
      <c r="I78" s="132">
        <v>0</v>
      </c>
      <c r="J78" s="132">
        <f t="shared" si="9"/>
        <v>2471.56</v>
      </c>
      <c r="K78" s="132">
        <f t="shared" si="10"/>
        <v>0</v>
      </c>
      <c r="L78" s="133">
        <f t="shared" si="11"/>
        <v>0</v>
      </c>
    </row>
    <row r="79" spans="1:13">
      <c r="A79" s="128" t="str">
        <f>'Obra Civil'!A81</f>
        <v>9.3</v>
      </c>
      <c r="B79" s="271" t="str">
        <f>'Obra Civil'!B81</f>
        <v xml:space="preserve">Emboço para paredes internas e externas traço 1:5 preparo manual - espessura 2,0 cm </v>
      </c>
      <c r="C79" s="272"/>
      <c r="D79" s="273"/>
      <c r="E79" s="129" t="str">
        <f>'Obra Civil'!C81</f>
        <v>m²</v>
      </c>
      <c r="F79" s="130">
        <f>'Obra Civil'!G81</f>
        <v>11</v>
      </c>
      <c r="G79" s="131">
        <f>'Obra Civil'!D81</f>
        <v>698.15</v>
      </c>
      <c r="H79" s="132">
        <v>0</v>
      </c>
      <c r="I79" s="132">
        <v>0</v>
      </c>
      <c r="J79" s="132">
        <f t="shared" si="9"/>
        <v>7679.65</v>
      </c>
      <c r="K79" s="132">
        <f t="shared" si="10"/>
        <v>0</v>
      </c>
      <c r="L79" s="133">
        <f t="shared" si="11"/>
        <v>0</v>
      </c>
    </row>
    <row r="80" spans="1:13">
      <c r="A80" s="128" t="str">
        <f>'Obra Civil'!A82</f>
        <v>9.4</v>
      </c>
      <c r="B80" s="271" t="str">
        <f>'Obra Civil'!B82</f>
        <v xml:space="preserve">Reboco tipo paulista para paredes internas e externas  - espessura 2,0 cm </v>
      </c>
      <c r="C80" s="272"/>
      <c r="D80" s="273"/>
      <c r="E80" s="129" t="str">
        <f>'Obra Civil'!C82</f>
        <v>m²</v>
      </c>
      <c r="F80" s="130">
        <f>'Obra Civil'!G82</f>
        <v>12</v>
      </c>
      <c r="G80" s="131">
        <f>'Obra Civil'!D82</f>
        <v>1174.1199999999999</v>
      </c>
      <c r="H80" s="132">
        <v>0</v>
      </c>
      <c r="I80" s="132">
        <v>0</v>
      </c>
      <c r="J80" s="132">
        <f t="shared" si="9"/>
        <v>14089.439999999999</v>
      </c>
      <c r="K80" s="132">
        <f t="shared" si="10"/>
        <v>0</v>
      </c>
      <c r="L80" s="133">
        <f t="shared" si="11"/>
        <v>0</v>
      </c>
    </row>
    <row r="81" spans="1:12">
      <c r="A81" s="128" t="str">
        <f>'Obra Civil'!A83</f>
        <v>9.5</v>
      </c>
      <c r="B81" s="271" t="str">
        <f>'Obra Civil'!B83</f>
        <v xml:space="preserve">Reboco tipo paulista para lajes - espessura 2,0 cm </v>
      </c>
      <c r="C81" s="272"/>
      <c r="D81" s="273"/>
      <c r="E81" s="129" t="str">
        <f>'Obra Civil'!C83</f>
        <v>m²</v>
      </c>
      <c r="F81" s="130">
        <f>'Obra Civil'!G83</f>
        <v>12</v>
      </c>
      <c r="G81" s="131">
        <f>'Obra Civil'!D83</f>
        <v>617.89</v>
      </c>
      <c r="H81" s="132">
        <v>0</v>
      </c>
      <c r="I81" s="132">
        <v>0</v>
      </c>
      <c r="J81" s="132">
        <f t="shared" si="9"/>
        <v>7414.68</v>
      </c>
      <c r="K81" s="132">
        <f t="shared" si="10"/>
        <v>0</v>
      </c>
      <c r="L81" s="133">
        <f t="shared" si="11"/>
        <v>0</v>
      </c>
    </row>
    <row r="82" spans="1:12">
      <c r="A82" s="128" t="str">
        <f>'Obra Civil'!A84</f>
        <v>9.6</v>
      </c>
      <c r="B82" s="271" t="str">
        <f>'Obra Civil'!B84</f>
        <v xml:space="preserve">Revestimento cerâmico de paredes PEI III - cerâmica 20 x 20 cm - incl. rejunte - conforme projeto </v>
      </c>
      <c r="C82" s="272"/>
      <c r="D82" s="273"/>
      <c r="E82" s="129" t="str">
        <f>'Obra Civil'!C84</f>
        <v>m²</v>
      </c>
      <c r="F82" s="130">
        <f>'Obra Civil'!G84</f>
        <v>30.04</v>
      </c>
      <c r="G82" s="131">
        <f>'Obra Civil'!D84</f>
        <v>493.21</v>
      </c>
      <c r="H82" s="132">
        <v>0</v>
      </c>
      <c r="I82" s="132">
        <v>0</v>
      </c>
      <c r="J82" s="132">
        <f t="shared" si="9"/>
        <v>14816.028399999999</v>
      </c>
      <c r="K82" s="132">
        <f t="shared" si="10"/>
        <v>0</v>
      </c>
      <c r="L82" s="133">
        <f t="shared" si="11"/>
        <v>0</v>
      </c>
    </row>
    <row r="83" spans="1:12">
      <c r="A83" s="128" t="str">
        <f>'Obra Civil'!A85</f>
        <v>9.7</v>
      </c>
      <c r="B83" s="271" t="str">
        <f>'Obra Civil'!B85</f>
        <v>Revestimento cerâmico de paredes PEI III - cerâmica 10 x 10 cm - incl. rejunte - conforme projeto</v>
      </c>
      <c r="C83" s="272"/>
      <c r="D83" s="273"/>
      <c r="E83" s="129" t="str">
        <f>'Obra Civil'!C85</f>
        <v>m²</v>
      </c>
      <c r="F83" s="130">
        <f>'Obra Civil'!G85</f>
        <v>29.33</v>
      </c>
      <c r="G83" s="131">
        <f>'Obra Civil'!D85</f>
        <v>204.94</v>
      </c>
      <c r="H83" s="132">
        <v>0</v>
      </c>
      <c r="I83" s="132">
        <v>0</v>
      </c>
      <c r="J83" s="132">
        <f t="shared" si="9"/>
        <v>6010.8901999999998</v>
      </c>
      <c r="K83" s="132">
        <f t="shared" si="10"/>
        <v>0</v>
      </c>
      <c r="L83" s="133">
        <f t="shared" si="11"/>
        <v>0</v>
      </c>
    </row>
    <row r="84" spans="1:12">
      <c r="A84" s="143" t="str">
        <f>'Obra Civil'!A87</f>
        <v>10.0</v>
      </c>
      <c r="B84" s="268" t="str">
        <f>'Obra Civil'!B87</f>
        <v xml:space="preserve">PAVIMENTAÇÃO </v>
      </c>
      <c r="C84" s="269"/>
      <c r="D84" s="270"/>
      <c r="E84" s="146"/>
      <c r="F84" s="147">
        <f>'Obra Civil'!G87</f>
        <v>0</v>
      </c>
      <c r="G84" s="148">
        <f>'Obra Civil'!D87</f>
        <v>0</v>
      </c>
      <c r="H84" s="149">
        <v>0</v>
      </c>
      <c r="I84" s="149">
        <v>0</v>
      </c>
      <c r="J84" s="149">
        <f t="shared" si="9"/>
        <v>0</v>
      </c>
      <c r="K84" s="149">
        <f t="shared" si="10"/>
        <v>0</v>
      </c>
      <c r="L84" s="150">
        <f t="shared" si="11"/>
        <v>0</v>
      </c>
    </row>
    <row r="85" spans="1:12">
      <c r="A85" s="128" t="str">
        <f>'Obra Civil'!A88</f>
        <v>10.1</v>
      </c>
      <c r="B85" s="271" t="str">
        <f>'Obra Civil'!B88</f>
        <v xml:space="preserve">Camada impermeabilizadora e=5cm </v>
      </c>
      <c r="C85" s="272"/>
      <c r="D85" s="273"/>
      <c r="E85" s="129" t="str">
        <f>'Obra Civil'!C88</f>
        <v>m²</v>
      </c>
      <c r="F85" s="130">
        <f>'Obra Civil'!G88</f>
        <v>12.88</v>
      </c>
      <c r="G85" s="131">
        <f>'Obra Civil'!D88</f>
        <v>739.05</v>
      </c>
      <c r="H85" s="132">
        <v>0</v>
      </c>
      <c r="I85" s="132">
        <v>0</v>
      </c>
      <c r="J85" s="132">
        <f t="shared" si="9"/>
        <v>9518.9639999999999</v>
      </c>
      <c r="K85" s="132">
        <f t="shared" si="10"/>
        <v>0</v>
      </c>
      <c r="L85" s="133">
        <f t="shared" si="11"/>
        <v>0</v>
      </c>
    </row>
    <row r="86" spans="1:12">
      <c r="A86" s="128" t="str">
        <f>'Obra Civil'!A89</f>
        <v>10.2</v>
      </c>
      <c r="B86" s="271" t="str">
        <f>'Obra Civil'!B89</f>
        <v xml:space="preserve">Camada regularizadora e=3cm </v>
      </c>
      <c r="C86" s="272"/>
      <c r="D86" s="273"/>
      <c r="E86" s="129" t="str">
        <f>'Obra Civil'!C89</f>
        <v>m²</v>
      </c>
      <c r="F86" s="130">
        <f>'Obra Civil'!G89</f>
        <v>10.92</v>
      </c>
      <c r="G86" s="131">
        <f>'Obra Civil'!D89</f>
        <v>739.05</v>
      </c>
      <c r="H86" s="132">
        <v>0</v>
      </c>
      <c r="I86" s="132">
        <v>0</v>
      </c>
      <c r="J86" s="132">
        <f t="shared" si="9"/>
        <v>8070.4259999999995</v>
      </c>
      <c r="K86" s="132">
        <f t="shared" si="10"/>
        <v>0</v>
      </c>
      <c r="L86" s="133">
        <f t="shared" si="11"/>
        <v>0</v>
      </c>
    </row>
    <row r="87" spans="1:12">
      <c r="A87" s="128" t="str">
        <f>'Obra Civil'!A90</f>
        <v>10.3</v>
      </c>
      <c r="B87" s="271" t="str">
        <f>'Obra Civil'!B90</f>
        <v>Piso de alta resistência em massa granilítica, inclusive polimento e enceramento</v>
      </c>
      <c r="C87" s="272"/>
      <c r="D87" s="273"/>
      <c r="E87" s="129" t="str">
        <f>'Obra Civil'!C90</f>
        <v>m²</v>
      </c>
      <c r="F87" s="130">
        <f>'Obra Civil'!G90</f>
        <v>43</v>
      </c>
      <c r="G87" s="131">
        <f>'Obra Civil'!D90</f>
        <v>513.25</v>
      </c>
      <c r="H87" s="132">
        <v>0</v>
      </c>
      <c r="I87" s="132">
        <v>0</v>
      </c>
      <c r="J87" s="132">
        <f t="shared" si="9"/>
        <v>22069.75</v>
      </c>
      <c r="K87" s="132">
        <f t="shared" si="10"/>
        <v>0</v>
      </c>
      <c r="L87" s="133">
        <f t="shared" si="11"/>
        <v>0</v>
      </c>
    </row>
    <row r="88" spans="1:12">
      <c r="A88" s="128" t="str">
        <f>'Obra Civil'!A91</f>
        <v>10.4</v>
      </c>
      <c r="B88" s="271" t="str">
        <f>'Obra Civil'!B91</f>
        <v xml:space="preserve">Piso cerâmico esmaltado PEI IV - 20 x 20 cm - incl. rejunte - conforme projeto </v>
      </c>
      <c r="C88" s="272"/>
      <c r="D88" s="273"/>
      <c r="E88" s="129" t="str">
        <f>'Obra Civil'!C91</f>
        <v>m²</v>
      </c>
      <c r="F88" s="130">
        <f>'Obra Civil'!G91</f>
        <v>29.91</v>
      </c>
      <c r="G88" s="131">
        <f>'Obra Civil'!D91</f>
        <v>14.58</v>
      </c>
      <c r="H88" s="132">
        <v>0</v>
      </c>
      <c r="I88" s="132">
        <v>0</v>
      </c>
      <c r="J88" s="132">
        <f t="shared" si="9"/>
        <v>436.08780000000002</v>
      </c>
      <c r="K88" s="132">
        <f t="shared" si="10"/>
        <v>0</v>
      </c>
      <c r="L88" s="133">
        <f t="shared" si="11"/>
        <v>0</v>
      </c>
    </row>
    <row r="89" spans="1:12">
      <c r="A89" s="128" t="str">
        <f>'Obra Civil'!A92</f>
        <v>10.5</v>
      </c>
      <c r="B89" s="271" t="str">
        <f>'Obra Civil'!B92</f>
        <v>Lastro de areia para o playground</v>
      </c>
      <c r="C89" s="272"/>
      <c r="D89" s="273"/>
      <c r="E89" s="129" t="str">
        <f>'Obra Civil'!C92</f>
        <v>m³</v>
      </c>
      <c r="F89" s="130">
        <f>'Obra Civil'!G92</f>
        <v>45</v>
      </c>
      <c r="G89" s="131">
        <f>'Obra Civil'!D92</f>
        <v>28.4</v>
      </c>
      <c r="H89" s="132">
        <v>0</v>
      </c>
      <c r="I89" s="132">
        <v>0</v>
      </c>
      <c r="J89" s="132">
        <f t="shared" si="9"/>
        <v>1278</v>
      </c>
      <c r="K89" s="132">
        <f t="shared" si="10"/>
        <v>0</v>
      </c>
      <c r="L89" s="133">
        <f t="shared" si="11"/>
        <v>0</v>
      </c>
    </row>
    <row r="90" spans="1:12">
      <c r="A90" s="128" t="str">
        <f>'Obra Civil'!A93</f>
        <v>10.6</v>
      </c>
      <c r="B90" s="271" t="str">
        <f>'Obra Civil'!B93</f>
        <v>Piso de cimento desempenado com juntas de dilatação</v>
      </c>
      <c r="C90" s="272"/>
      <c r="D90" s="273"/>
      <c r="E90" s="129" t="str">
        <f>'Obra Civil'!C93</f>
        <v>m²</v>
      </c>
      <c r="F90" s="130">
        <f>'Obra Civil'!G93</f>
        <v>19.350000000000001</v>
      </c>
      <c r="G90" s="131">
        <f>'Obra Civil'!D93</f>
        <v>211.22</v>
      </c>
      <c r="H90" s="132">
        <v>0</v>
      </c>
      <c r="I90" s="132">
        <v>0</v>
      </c>
      <c r="J90" s="132">
        <f t="shared" si="9"/>
        <v>4087.1070000000004</v>
      </c>
      <c r="K90" s="132">
        <f t="shared" si="10"/>
        <v>0</v>
      </c>
      <c r="L90" s="133">
        <f t="shared" si="11"/>
        <v>0</v>
      </c>
    </row>
    <row r="91" spans="1:12">
      <c r="A91" s="128" t="str">
        <f>'Obra Civil'!A94</f>
        <v>10.7</v>
      </c>
      <c r="B91" s="271" t="str">
        <f>'Obra Civil'!B94</f>
        <v>Blocos de argamassa armada prefabricados 50 x 50 cm</v>
      </c>
      <c r="C91" s="272"/>
      <c r="D91" s="273"/>
      <c r="E91" s="129" t="str">
        <f>'Obra Civil'!C94</f>
        <v>m²</v>
      </c>
      <c r="F91" s="130">
        <f>'Obra Civil'!G94</f>
        <v>29.83</v>
      </c>
      <c r="G91" s="131">
        <f>'Obra Civil'!D94</f>
        <v>59.93</v>
      </c>
      <c r="H91" s="132">
        <v>0</v>
      </c>
      <c r="I91" s="132">
        <v>0</v>
      </c>
      <c r="J91" s="132">
        <f t="shared" si="9"/>
        <v>1787.7118999999998</v>
      </c>
      <c r="K91" s="132">
        <f t="shared" si="10"/>
        <v>0</v>
      </c>
      <c r="L91" s="133">
        <f t="shared" si="11"/>
        <v>0</v>
      </c>
    </row>
    <row r="92" spans="1:12">
      <c r="A92" s="128" t="str">
        <f>'Obra Civil'!A95</f>
        <v>10.8</v>
      </c>
      <c r="B92" s="271" t="str">
        <f>'Obra Civil'!B95</f>
        <v>Piso de pedra rolada</v>
      </c>
      <c r="C92" s="272"/>
      <c r="D92" s="273"/>
      <c r="E92" s="129" t="str">
        <f>'Obra Civil'!C95</f>
        <v>m²</v>
      </c>
      <c r="F92" s="130">
        <f>'Obra Civil'!G95</f>
        <v>7.27</v>
      </c>
      <c r="G92" s="131">
        <f>'Obra Civil'!D95</f>
        <v>168.15</v>
      </c>
      <c r="H92" s="132">
        <v>0</v>
      </c>
      <c r="I92" s="132">
        <v>0</v>
      </c>
      <c r="J92" s="132">
        <f t="shared" si="9"/>
        <v>1222.4504999999999</v>
      </c>
      <c r="K92" s="132">
        <f t="shared" si="10"/>
        <v>0</v>
      </c>
      <c r="L92" s="133">
        <f t="shared" si="11"/>
        <v>0</v>
      </c>
    </row>
    <row r="93" spans="1:12">
      <c r="A93" s="128" t="str">
        <f>'Obra Civil'!A96</f>
        <v>10.9</v>
      </c>
      <c r="B93" s="271" t="str">
        <f>'Obra Civil'!B96</f>
        <v>Blocrete intertravado de concreto</v>
      </c>
      <c r="C93" s="272"/>
      <c r="D93" s="273"/>
      <c r="E93" s="129" t="str">
        <f>'Obra Civil'!C96</f>
        <v>m²</v>
      </c>
      <c r="F93" s="130">
        <f>'Obra Civil'!G96</f>
        <v>36.58</v>
      </c>
      <c r="G93" s="131">
        <f>'Obra Civil'!D96</f>
        <v>83.4</v>
      </c>
      <c r="H93" s="132">
        <v>0</v>
      </c>
      <c r="I93" s="132">
        <v>0</v>
      </c>
      <c r="J93" s="132">
        <f t="shared" si="9"/>
        <v>3050.7719999999999</v>
      </c>
      <c r="K93" s="132">
        <f t="shared" si="10"/>
        <v>0</v>
      </c>
      <c r="L93" s="133">
        <f t="shared" si="11"/>
        <v>0</v>
      </c>
    </row>
    <row r="94" spans="1:12">
      <c r="A94" s="143" t="str">
        <f>'Obra Civil'!A98</f>
        <v>11.0</v>
      </c>
      <c r="B94" s="268" t="str">
        <f>'Obra Civil'!B98</f>
        <v xml:space="preserve">RODAPÉS E PEITORIS </v>
      </c>
      <c r="C94" s="269"/>
      <c r="D94" s="270"/>
      <c r="E94" s="146"/>
      <c r="F94" s="147">
        <f>'Obra Civil'!G98</f>
        <v>0</v>
      </c>
      <c r="G94" s="148">
        <f>'Obra Civil'!D98</f>
        <v>0</v>
      </c>
      <c r="H94" s="149">
        <v>0</v>
      </c>
      <c r="I94" s="149">
        <v>0</v>
      </c>
      <c r="J94" s="149">
        <f t="shared" si="9"/>
        <v>0</v>
      </c>
      <c r="K94" s="149">
        <f t="shared" si="10"/>
        <v>0</v>
      </c>
      <c r="L94" s="150">
        <f t="shared" si="11"/>
        <v>0</v>
      </c>
    </row>
    <row r="95" spans="1:12">
      <c r="A95" s="128" t="str">
        <f>'Obra Civil'!A99</f>
        <v>11.1</v>
      </c>
      <c r="B95" s="271" t="str">
        <f>'Obra Civil'!B99</f>
        <v xml:space="preserve">Rodapé em massa granilítica h=10 cm </v>
      </c>
      <c r="C95" s="272"/>
      <c r="D95" s="273"/>
      <c r="E95" s="129" t="str">
        <f>'Obra Civil'!C99</f>
        <v>m²</v>
      </c>
      <c r="F95" s="130">
        <f>'Obra Civil'!G99</f>
        <v>15.88</v>
      </c>
      <c r="G95" s="131">
        <f>'Obra Civil'!D99</f>
        <v>157.35</v>
      </c>
      <c r="H95" s="132">
        <v>0</v>
      </c>
      <c r="I95" s="132">
        <v>0</v>
      </c>
      <c r="J95" s="132">
        <f t="shared" si="9"/>
        <v>2498.7179999999998</v>
      </c>
      <c r="K95" s="132">
        <f t="shared" si="10"/>
        <v>0</v>
      </c>
      <c r="L95" s="133">
        <f t="shared" si="11"/>
        <v>0</v>
      </c>
    </row>
    <row r="96" spans="1:12">
      <c r="A96" s="128" t="str">
        <f>'Obra Civil'!A100</f>
        <v>11.2</v>
      </c>
      <c r="B96" s="271" t="str">
        <f>'Obra Civil'!B100</f>
        <v xml:space="preserve">Soleira em granito </v>
      </c>
      <c r="C96" s="272"/>
      <c r="D96" s="273"/>
      <c r="E96" s="129" t="str">
        <f>'Obra Civil'!C100</f>
        <v>m</v>
      </c>
      <c r="F96" s="130">
        <f>'Obra Civil'!G100</f>
        <v>70.67</v>
      </c>
      <c r="G96" s="131">
        <f>'Obra Civil'!D100</f>
        <v>19.600000000000001</v>
      </c>
      <c r="H96" s="132">
        <v>0</v>
      </c>
      <c r="I96" s="132">
        <v>0</v>
      </c>
      <c r="J96" s="132">
        <f t="shared" si="9"/>
        <v>1385.1320000000001</v>
      </c>
      <c r="K96" s="132">
        <f t="shared" si="10"/>
        <v>0</v>
      </c>
      <c r="L96" s="133">
        <f t="shared" si="11"/>
        <v>0</v>
      </c>
    </row>
    <row r="97" spans="1:12">
      <c r="A97" s="128" t="str">
        <f>'Obra Civil'!A101</f>
        <v>11.3</v>
      </c>
      <c r="B97" s="271" t="str">
        <f>'Obra Civil'!B101</f>
        <v>Peitoril em granito ( 2 x 18 ) cm</v>
      </c>
      <c r="C97" s="272"/>
      <c r="D97" s="273"/>
      <c r="E97" s="129" t="str">
        <f>'Obra Civil'!C101</f>
        <v>m</v>
      </c>
      <c r="F97" s="130">
        <f>'Obra Civil'!G101</f>
        <v>59.15</v>
      </c>
      <c r="G97" s="131">
        <f>'Obra Civil'!D101</f>
        <v>2.4</v>
      </c>
      <c r="H97" s="132">
        <v>0</v>
      </c>
      <c r="I97" s="132">
        <v>0</v>
      </c>
      <c r="J97" s="132">
        <f t="shared" si="9"/>
        <v>141.95999999999998</v>
      </c>
      <c r="K97" s="132">
        <f t="shared" si="10"/>
        <v>0</v>
      </c>
      <c r="L97" s="133">
        <f t="shared" si="11"/>
        <v>0</v>
      </c>
    </row>
    <row r="98" spans="1:12">
      <c r="A98" s="128" t="str">
        <f>'Obra Civil'!A102</f>
        <v>11.4</v>
      </c>
      <c r="B98" s="271" t="str">
        <f>'Obra Civil'!B102</f>
        <v>Roda meio em madeira (largura=10cm)</v>
      </c>
      <c r="C98" s="272"/>
      <c r="D98" s="273"/>
      <c r="E98" s="129" t="str">
        <f>'Obra Civil'!C102</f>
        <v>m</v>
      </c>
      <c r="F98" s="130">
        <f>'Obra Civil'!G102</f>
        <v>9.35</v>
      </c>
      <c r="G98" s="131">
        <f>'Obra Civil'!D102</f>
        <v>99.45</v>
      </c>
      <c r="H98" s="132">
        <v>0</v>
      </c>
      <c r="I98" s="132">
        <v>0</v>
      </c>
      <c r="J98" s="132">
        <f t="shared" si="9"/>
        <v>929.85749999999996</v>
      </c>
      <c r="K98" s="132">
        <f t="shared" si="10"/>
        <v>0</v>
      </c>
      <c r="L98" s="133">
        <f t="shared" si="11"/>
        <v>0</v>
      </c>
    </row>
    <row r="99" spans="1:12">
      <c r="A99" s="143" t="str">
        <f>'Obra Civil'!A104</f>
        <v>12.0</v>
      </c>
      <c r="B99" s="268" t="str">
        <f>'Obra Civil'!B104</f>
        <v xml:space="preserve">PINTURA </v>
      </c>
      <c r="C99" s="269"/>
      <c r="D99" s="270"/>
      <c r="E99" s="146"/>
      <c r="F99" s="147"/>
      <c r="G99" s="148"/>
      <c r="H99" s="149"/>
      <c r="I99" s="149"/>
      <c r="J99" s="149"/>
      <c r="K99" s="149"/>
      <c r="L99" s="150"/>
    </row>
    <row r="100" spans="1:12">
      <c r="A100" s="128" t="str">
        <f>'Obra Civil'!A105</f>
        <v>12.1</v>
      </c>
      <c r="B100" s="271" t="str">
        <f>'Obra Civil'!B105</f>
        <v xml:space="preserve">Emassamento de paredes internas e externas com massa acrílica - 02 demãos </v>
      </c>
      <c r="C100" s="272"/>
      <c r="D100" s="273"/>
      <c r="E100" s="129" t="str">
        <f>'Obra Civil'!C105</f>
        <v>m²</v>
      </c>
      <c r="F100" s="130">
        <f>'Obra Civil'!G105</f>
        <v>6</v>
      </c>
      <c r="G100" s="131">
        <f>'Obra Civil'!D105</f>
        <v>1029.6199999999999</v>
      </c>
      <c r="H100" s="132">
        <v>0</v>
      </c>
      <c r="I100" s="132">
        <v>0</v>
      </c>
      <c r="J100" s="132">
        <f t="shared" ref="J100:J105" si="12">F100*G100</f>
        <v>6177.7199999999993</v>
      </c>
      <c r="K100" s="132">
        <f t="shared" ref="K100:K105" si="13">H100*F100</f>
        <v>0</v>
      </c>
      <c r="L100" s="133">
        <f t="shared" ref="L100:L105" si="14">I100*F100</f>
        <v>0</v>
      </c>
    </row>
    <row r="101" spans="1:12">
      <c r="A101" s="128" t="str">
        <f>'Obra Civil'!A106</f>
        <v>12.2</v>
      </c>
      <c r="B101" s="271" t="str">
        <f>'Obra Civil'!B106</f>
        <v xml:space="preserve">Emassamento de lajes internas e externas com massa acrílica - 02 demãos </v>
      </c>
      <c r="C101" s="272"/>
      <c r="D101" s="273"/>
      <c r="E101" s="129" t="str">
        <f>'Obra Civil'!C106</f>
        <v>m²</v>
      </c>
      <c r="F101" s="130">
        <f>'Obra Civil'!G106</f>
        <v>8.14</v>
      </c>
      <c r="G101" s="131">
        <f>'Obra Civil'!D106</f>
        <v>617.89</v>
      </c>
      <c r="H101" s="132">
        <v>0</v>
      </c>
      <c r="I101" s="132">
        <v>0</v>
      </c>
      <c r="J101" s="132">
        <f t="shared" si="12"/>
        <v>5029.6246000000001</v>
      </c>
      <c r="K101" s="132">
        <f t="shared" si="13"/>
        <v>0</v>
      </c>
      <c r="L101" s="133">
        <f t="shared" si="14"/>
        <v>0</v>
      </c>
    </row>
    <row r="102" spans="1:12">
      <c r="A102" s="128" t="str">
        <f>'Obra Civil'!A107</f>
        <v>12.3</v>
      </c>
      <c r="B102" s="271" t="str">
        <f>'Obra Civil'!B107</f>
        <v xml:space="preserve">Pintura em latex acrílico 02 demãos sobre paredes internas e externas </v>
      </c>
      <c r="C102" s="272"/>
      <c r="D102" s="273"/>
      <c r="E102" s="129" t="str">
        <f>'Obra Civil'!C107</f>
        <v>m²</v>
      </c>
      <c r="F102" s="130">
        <f>'Obra Civil'!G107</f>
        <v>9</v>
      </c>
      <c r="G102" s="131">
        <f>'Obra Civil'!D107</f>
        <v>1029.6199999999999</v>
      </c>
      <c r="H102" s="132">
        <v>0</v>
      </c>
      <c r="I102" s="132">
        <v>0</v>
      </c>
      <c r="J102" s="132">
        <f t="shared" si="12"/>
        <v>9266.5799999999981</v>
      </c>
      <c r="K102" s="132">
        <f t="shared" si="13"/>
        <v>0</v>
      </c>
      <c r="L102" s="133">
        <f t="shared" si="14"/>
        <v>0</v>
      </c>
    </row>
    <row r="103" spans="1:12">
      <c r="A103" s="128" t="str">
        <f>'Obra Civil'!A108</f>
        <v>12.4</v>
      </c>
      <c r="B103" s="271" t="str">
        <f>'Obra Civil'!B108</f>
        <v xml:space="preserve">Pintura em latex acrílico 02 demãos sobre lajes internas e externas </v>
      </c>
      <c r="C103" s="272"/>
      <c r="D103" s="273"/>
      <c r="E103" s="129" t="str">
        <f>'Obra Civil'!C108</f>
        <v>m²</v>
      </c>
      <c r="F103" s="130">
        <f>'Obra Civil'!G108</f>
        <v>9.93</v>
      </c>
      <c r="G103" s="131">
        <f>'Obra Civil'!D108</f>
        <v>617.89</v>
      </c>
      <c r="H103" s="132">
        <v>0</v>
      </c>
      <c r="I103" s="132">
        <v>0</v>
      </c>
      <c r="J103" s="132">
        <f t="shared" si="12"/>
        <v>6135.6476999999995</v>
      </c>
      <c r="K103" s="132">
        <f t="shared" si="13"/>
        <v>0</v>
      </c>
      <c r="L103" s="133">
        <f t="shared" si="14"/>
        <v>0</v>
      </c>
    </row>
    <row r="104" spans="1:12">
      <c r="A104" s="128" t="str">
        <f>'Obra Civil'!A109</f>
        <v>12.5</v>
      </c>
      <c r="B104" s="271" t="str">
        <f>'Obra Civil'!B109</f>
        <v>Pintura em esmalte sintético 02 demãos em esquadrias de madeira</v>
      </c>
      <c r="C104" s="272"/>
      <c r="D104" s="273"/>
      <c r="E104" s="129" t="str">
        <f>'Obra Civil'!C109</f>
        <v>m²</v>
      </c>
      <c r="F104" s="130">
        <f>'Obra Civil'!G109</f>
        <v>11.07</v>
      </c>
      <c r="G104" s="131">
        <f>'Obra Civil'!D109</f>
        <v>133.91999999999999</v>
      </c>
      <c r="H104" s="132">
        <v>0</v>
      </c>
      <c r="I104" s="132">
        <v>0</v>
      </c>
      <c r="J104" s="132">
        <f t="shared" si="12"/>
        <v>1482.4943999999998</v>
      </c>
      <c r="K104" s="132">
        <f t="shared" si="13"/>
        <v>0</v>
      </c>
      <c r="L104" s="133">
        <f t="shared" si="14"/>
        <v>0</v>
      </c>
    </row>
    <row r="105" spans="1:12">
      <c r="A105" s="128" t="str">
        <f>'Obra Civil'!A110</f>
        <v>12.6</v>
      </c>
      <c r="B105" s="271" t="str">
        <f>'Obra Civil'!B110</f>
        <v>Pintura em esmalte sintético 02 demãos em esquadrias de ferro</v>
      </c>
      <c r="C105" s="272"/>
      <c r="D105" s="273"/>
      <c r="E105" s="129" t="str">
        <f>'Obra Civil'!C110</f>
        <v>m²</v>
      </c>
      <c r="F105" s="130">
        <f>'Obra Civil'!G110</f>
        <v>14.84</v>
      </c>
      <c r="G105" s="131">
        <f>'Obra Civil'!D110</f>
        <v>132.4</v>
      </c>
      <c r="H105" s="132">
        <v>0</v>
      </c>
      <c r="I105" s="132">
        <v>0</v>
      </c>
      <c r="J105" s="132">
        <f t="shared" si="12"/>
        <v>1964.816</v>
      </c>
      <c r="K105" s="132">
        <f t="shared" si="13"/>
        <v>0</v>
      </c>
      <c r="L105" s="133">
        <f t="shared" si="14"/>
        <v>0</v>
      </c>
    </row>
    <row r="106" spans="1:12">
      <c r="A106" s="143" t="str">
        <f>'Obra Civil'!A112</f>
        <v>13.0</v>
      </c>
      <c r="B106" s="268" t="str">
        <f>'Obra Civil'!B112</f>
        <v>INSTALAÇÃO ELÉTRICA E ELETRÔNICA 127/220V</v>
      </c>
      <c r="C106" s="269"/>
      <c r="D106" s="270"/>
      <c r="E106" s="146"/>
      <c r="F106" s="147"/>
      <c r="G106" s="148"/>
      <c r="H106" s="149"/>
      <c r="I106" s="149"/>
      <c r="J106" s="149"/>
      <c r="K106" s="149"/>
      <c r="L106" s="150"/>
    </row>
    <row r="107" spans="1:12">
      <c r="A107" s="128" t="str">
        <f>'Obra Civil'!A113</f>
        <v>13.1</v>
      </c>
      <c r="B107" s="271" t="str">
        <f>'Obra Civil'!B113</f>
        <v>CENTRO DE DISTRIBUIÇÃO</v>
      </c>
      <c r="C107" s="272"/>
      <c r="D107" s="273"/>
      <c r="E107" s="129"/>
      <c r="F107" s="130"/>
      <c r="G107" s="131"/>
      <c r="H107" s="132"/>
      <c r="I107" s="132"/>
      <c r="J107" s="132"/>
      <c r="K107" s="132"/>
      <c r="L107" s="133"/>
    </row>
    <row r="108" spans="1:12" ht="48" customHeight="1">
      <c r="A108" s="128" t="str">
        <f>'Obra Civil'!A114</f>
        <v>13.1.1</v>
      </c>
      <c r="B108" s="294" t="str">
        <f>'Obra Civil'!B114</f>
        <v>Quadro de Distribuição Geral de Baixa Tensão, de embutir, completo, com 04 disjuntores tripolares, com barramento para as fases, neutro e para proteção, disjuntor Geral trifásico de 200A e Dispositivo de Proteção contra Surtos, metálico, pintura eletrostática epóxi cor bege, c/ porta, trinco e acessórios (QGD - conforme projeto)</v>
      </c>
      <c r="C108" s="295"/>
      <c r="D108" s="296"/>
      <c r="E108" s="129" t="str">
        <f>'Obra Civil'!C114</f>
        <v>un</v>
      </c>
      <c r="F108" s="130">
        <f>'Obra Civil'!G114</f>
        <v>2697.3</v>
      </c>
      <c r="G108" s="131">
        <f>'Obra Civil'!D114</f>
        <v>1</v>
      </c>
      <c r="H108" s="132">
        <v>0</v>
      </c>
      <c r="I108" s="132">
        <v>0</v>
      </c>
      <c r="J108" s="132">
        <f t="shared" ref="J108:J113" si="15">F108*G108</f>
        <v>2697.3</v>
      </c>
      <c r="K108" s="132">
        <f t="shared" ref="K108:K113" si="16">H108*F108</f>
        <v>0</v>
      </c>
      <c r="L108" s="133">
        <f t="shared" ref="L108:L113" si="17">I108*F108</f>
        <v>0</v>
      </c>
    </row>
    <row r="109" spans="1:12" ht="44.25" customHeight="1">
      <c r="A109" s="128" t="str">
        <f>'Obra Civil'!A115</f>
        <v>13.1.2</v>
      </c>
      <c r="B109" s="294" t="str">
        <f>'Obra Civil'!B115</f>
        <v>Quadro de Distribuição de embutir, completo, com 07 circuitos (05 disjuntores monopolares e 02 disjuntores bipolares), com barramento para as fases, neutro e para proteção, disjuntor geral trifásico de 30A e 01 Dispositivo Diferencial Residual, metálico, pintura eletrostática epóxi cor bege, c/ porta, trinco e acessórios (QD-1 - conforme projeto)</v>
      </c>
      <c r="C109" s="295"/>
      <c r="D109" s="296"/>
      <c r="E109" s="129" t="str">
        <f>'Obra Civil'!C115</f>
        <v>un</v>
      </c>
      <c r="F109" s="130">
        <f>'Obra Civil'!G115</f>
        <v>267.39999999999998</v>
      </c>
      <c r="G109" s="131">
        <f>'Obra Civil'!D115</f>
        <v>1</v>
      </c>
      <c r="H109" s="132">
        <v>0</v>
      </c>
      <c r="I109" s="132">
        <v>0</v>
      </c>
      <c r="J109" s="132">
        <f t="shared" si="15"/>
        <v>267.39999999999998</v>
      </c>
      <c r="K109" s="132">
        <f t="shared" si="16"/>
        <v>0</v>
      </c>
      <c r="L109" s="133">
        <f t="shared" si="17"/>
        <v>0</v>
      </c>
    </row>
    <row r="110" spans="1:12" ht="45" customHeight="1">
      <c r="A110" s="128" t="str">
        <f>'Obra Civil'!A116</f>
        <v>13.1.3</v>
      </c>
      <c r="B110" s="294" t="str">
        <f>'Obra Civil'!B116</f>
        <v>Quadro de Distribuição de embutir, completo, com 10 circuitos (03 disjuntores monopolares e 07 disjuntores bipolares), com barramento para as fases, neutro e para proteção, disjuntor geral trifásico de 50A e 06 Dispositivos Diferencial Residual, metálico, pintura eletrostática epóxi cor bege,c/ porta, trinco e acessórios (QD-2 - conforme projeto)</v>
      </c>
      <c r="C110" s="295"/>
      <c r="D110" s="296"/>
      <c r="E110" s="129" t="str">
        <f>'Obra Civil'!C116</f>
        <v>un</v>
      </c>
      <c r="F110" s="130">
        <f>'Obra Civil'!G116</f>
        <v>312.39999999999998</v>
      </c>
      <c r="G110" s="131">
        <f>'Obra Civil'!D116</f>
        <v>1</v>
      </c>
      <c r="H110" s="132">
        <v>0</v>
      </c>
      <c r="I110" s="132">
        <v>0</v>
      </c>
      <c r="J110" s="132">
        <f t="shared" si="15"/>
        <v>312.39999999999998</v>
      </c>
      <c r="K110" s="132">
        <f t="shared" si="16"/>
        <v>0</v>
      </c>
      <c r="L110" s="133">
        <f t="shared" si="17"/>
        <v>0</v>
      </c>
    </row>
    <row r="111" spans="1:12" ht="44.25" customHeight="1">
      <c r="A111" s="128" t="str">
        <f>'Obra Civil'!A117</f>
        <v>13.1.4</v>
      </c>
      <c r="B111" s="294" t="str">
        <f>'Obra Civil'!B117</f>
        <v>Quadro de Distribuição de embutir, completo, com 08 circuitos (02 disjuntores monopolares e 06 disjuntores bipolares), com barramento para as fases, neutro e para proteção, disjuntor geral trifásico de 50A e 04 Dispositivos Diferencial Residual, metálico, pintura eletrostática epóxi cor bege, c/ porta e trinco e acessórios (QD-3 - conforme projeto)</v>
      </c>
      <c r="C111" s="295"/>
      <c r="D111" s="296"/>
      <c r="E111" s="129" t="str">
        <f>'Obra Civil'!C117</f>
        <v>un</v>
      </c>
      <c r="F111" s="130">
        <f>'Obra Civil'!G117</f>
        <v>306.2</v>
      </c>
      <c r="G111" s="131">
        <f>'Obra Civil'!D117</f>
        <v>1</v>
      </c>
      <c r="H111" s="132">
        <v>0</v>
      </c>
      <c r="I111" s="132">
        <v>0</v>
      </c>
      <c r="J111" s="132">
        <f t="shared" si="15"/>
        <v>306.2</v>
      </c>
      <c r="K111" s="132">
        <f t="shared" si="16"/>
        <v>0</v>
      </c>
      <c r="L111" s="133">
        <f t="shared" si="17"/>
        <v>0</v>
      </c>
    </row>
    <row r="112" spans="1:12" ht="48.75" customHeight="1">
      <c r="A112" s="128" t="str">
        <f>'Obra Civil'!A118</f>
        <v>13.1.5</v>
      </c>
      <c r="B112" s="294" t="str">
        <f>'Obra Civil'!B118</f>
        <v>Quadro de Distribuição de embutir,  completo, com 24 circuitos (17 disjuntores monopolares e 07 disjuntores bipolares), com barramento para as fases, neutro e para proteção, disjuntor geral trifásico de 100A e 13 Dispositivos Diferencial Residual, metálico, pintura eletrostática epóxi cor bege, c/ porta e trinco e acessórios (QD-4 - conforme projeto)</v>
      </c>
      <c r="C112" s="295"/>
      <c r="D112" s="296"/>
      <c r="E112" s="129" t="str">
        <f>'Obra Civil'!C118</f>
        <v>un</v>
      </c>
      <c r="F112" s="130">
        <f>'Obra Civil'!G118</f>
        <v>784.2</v>
      </c>
      <c r="G112" s="131">
        <f>'Obra Civil'!D118</f>
        <v>1</v>
      </c>
      <c r="H112" s="132">
        <v>0</v>
      </c>
      <c r="I112" s="132">
        <v>0</v>
      </c>
      <c r="J112" s="132">
        <f t="shared" si="15"/>
        <v>784.2</v>
      </c>
      <c r="K112" s="132">
        <f t="shared" si="16"/>
        <v>0</v>
      </c>
      <c r="L112" s="133">
        <f t="shared" si="17"/>
        <v>0</v>
      </c>
    </row>
    <row r="113" spans="1:12" ht="45.75" customHeight="1">
      <c r="A113" s="128" t="str">
        <f>'Obra Civil'!A119</f>
        <v>13.1.6</v>
      </c>
      <c r="B113" s="294" t="str">
        <f>'Obra Civil'!B119</f>
        <v>Quadro de comando de Motor, de embutir, completo, p/ 2 motores de 3/4 cv (1 de reserva) , para controle automático de nível de reservatório superior e inferior, com contatores, bases fusíveis completas com fusível, relé térmico de sobrecarga, relé de falta de fase, chaves e lâmpadas,  com porta e trinco e acessórios (QCM - conforme projeto)</v>
      </c>
      <c r="C113" s="295"/>
      <c r="D113" s="296"/>
      <c r="E113" s="129" t="str">
        <f>'Obra Civil'!C119</f>
        <v>un</v>
      </c>
      <c r="F113" s="130">
        <f>'Obra Civil'!G119</f>
        <v>323.5</v>
      </c>
      <c r="G113" s="131">
        <f>'Obra Civil'!D119</f>
        <v>1</v>
      </c>
      <c r="H113" s="132">
        <v>0</v>
      </c>
      <c r="I113" s="132">
        <v>0</v>
      </c>
      <c r="J113" s="132">
        <f t="shared" si="15"/>
        <v>323.5</v>
      </c>
      <c r="K113" s="132">
        <f t="shared" si="16"/>
        <v>0</v>
      </c>
      <c r="L113" s="133">
        <f t="shared" si="17"/>
        <v>0</v>
      </c>
    </row>
    <row r="114" spans="1:12">
      <c r="A114" s="128" t="str">
        <f>'Obra Civil'!A120</f>
        <v>13.2</v>
      </c>
      <c r="B114" s="271" t="str">
        <f>'Obra Civil'!B120</f>
        <v>ELETRODUTOS E ACESSÓRIOS</v>
      </c>
      <c r="C114" s="272"/>
      <c r="D114" s="273"/>
      <c r="E114" s="129"/>
      <c r="F114" s="130"/>
      <c r="G114" s="131"/>
      <c r="H114" s="132"/>
      <c r="I114" s="132"/>
      <c r="J114" s="132"/>
      <c r="K114" s="132"/>
      <c r="L114" s="133"/>
    </row>
    <row r="115" spans="1:12">
      <c r="A115" s="128" t="str">
        <f>'Obra Civil'!A121</f>
        <v>13.2.1</v>
      </c>
      <c r="B115" s="271" t="str">
        <f>'Obra Civil'!B121</f>
        <v>Eletroduto PVC flexível, Ø16mm (DN 3/8"), inclusive curvas</v>
      </c>
      <c r="C115" s="272"/>
      <c r="D115" s="273"/>
      <c r="E115" s="129" t="str">
        <f>'Obra Civil'!C121</f>
        <v>m</v>
      </c>
      <c r="F115" s="130">
        <f>'Obra Civil'!G121</f>
        <v>1.98</v>
      </c>
      <c r="G115" s="131">
        <f>'Obra Civil'!D121</f>
        <v>380</v>
      </c>
      <c r="H115" s="132">
        <v>100</v>
      </c>
      <c r="I115" s="132">
        <v>250</v>
      </c>
      <c r="J115" s="132">
        <f t="shared" ref="J115:J123" si="18">F115*G115</f>
        <v>752.4</v>
      </c>
      <c r="K115" s="132">
        <f t="shared" ref="K115:K123" si="19">H115*F115</f>
        <v>198</v>
      </c>
      <c r="L115" s="133">
        <f t="shared" ref="L115:L123" si="20">I115*F115</f>
        <v>495</v>
      </c>
    </row>
    <row r="116" spans="1:12">
      <c r="A116" s="128" t="str">
        <f>'Obra Civil'!A122</f>
        <v>13.2.2</v>
      </c>
      <c r="B116" s="271" t="str">
        <f>'Obra Civil'!B122</f>
        <v>Eletroduto PVC flexível corrugado reforçado, Ø20mm (DN 1/2"), inclusive curvas</v>
      </c>
      <c r="C116" s="272"/>
      <c r="D116" s="273"/>
      <c r="E116" s="129" t="str">
        <f>'Obra Civil'!C122</f>
        <v>m</v>
      </c>
      <c r="F116" s="130">
        <f>'Obra Civil'!G122</f>
        <v>2.14</v>
      </c>
      <c r="G116" s="131">
        <f>'Obra Civil'!D122</f>
        <v>125</v>
      </c>
      <c r="H116" s="132">
        <v>0</v>
      </c>
      <c r="I116" s="132">
        <v>50</v>
      </c>
      <c r="J116" s="132">
        <f t="shared" si="18"/>
        <v>267.5</v>
      </c>
      <c r="K116" s="132">
        <f t="shared" si="19"/>
        <v>0</v>
      </c>
      <c r="L116" s="133">
        <f t="shared" si="20"/>
        <v>107</v>
      </c>
    </row>
    <row r="117" spans="1:12">
      <c r="A117" s="128" t="str">
        <f>'Obra Civil'!A123</f>
        <v>13.2.3</v>
      </c>
      <c r="B117" s="271" t="str">
        <f>'Obra Civil'!B123</f>
        <v>Eletroduto PVC flexível corrugado reforçado, Ø25mm (DN 3/4"), inclusive curvas</v>
      </c>
      <c r="C117" s="272"/>
      <c r="D117" s="273"/>
      <c r="E117" s="129" t="str">
        <f>'Obra Civil'!C123</f>
        <v>m</v>
      </c>
      <c r="F117" s="130">
        <f>'Obra Civil'!G123</f>
        <v>2.87</v>
      </c>
      <c r="G117" s="131">
        <f>'Obra Civil'!D123</f>
        <v>90</v>
      </c>
      <c r="H117" s="132">
        <v>0</v>
      </c>
      <c r="I117" s="132">
        <v>40</v>
      </c>
      <c r="J117" s="132">
        <f t="shared" si="18"/>
        <v>258.3</v>
      </c>
      <c r="K117" s="132">
        <f t="shared" si="19"/>
        <v>0</v>
      </c>
      <c r="L117" s="133">
        <f t="shared" si="20"/>
        <v>114.80000000000001</v>
      </c>
    </row>
    <row r="118" spans="1:12">
      <c r="A118" s="128" t="str">
        <f>'Obra Civil'!A124</f>
        <v>13.2.4</v>
      </c>
      <c r="B118" s="271" t="str">
        <f>'Obra Civil'!B124</f>
        <v>Eletroduto ,Ø31mm (DN 1"), inclusive curvas</v>
      </c>
      <c r="C118" s="272"/>
      <c r="D118" s="273"/>
      <c r="E118" s="129" t="str">
        <f>'Obra Civil'!C124</f>
        <v>m</v>
      </c>
      <c r="F118" s="130">
        <f>'Obra Civil'!G124</f>
        <v>7.12</v>
      </c>
      <c r="G118" s="131">
        <f>'Obra Civil'!D124</f>
        <v>55</v>
      </c>
      <c r="H118" s="132">
        <v>0</v>
      </c>
      <c r="I118" s="132">
        <v>0</v>
      </c>
      <c r="J118" s="132">
        <f t="shared" si="18"/>
        <v>391.6</v>
      </c>
      <c r="K118" s="132">
        <f t="shared" si="19"/>
        <v>0</v>
      </c>
      <c r="L118" s="133">
        <f t="shared" si="20"/>
        <v>0</v>
      </c>
    </row>
    <row r="119" spans="1:12">
      <c r="A119" s="128" t="str">
        <f>'Obra Civil'!A125</f>
        <v>13.2.5</v>
      </c>
      <c r="B119" s="271" t="str">
        <f>'Obra Civil'!B125</f>
        <v>Eletroduto, Ø41mm (DN 1.1/4"), inclusive curvas</v>
      </c>
      <c r="C119" s="272"/>
      <c r="D119" s="273"/>
      <c r="E119" s="129" t="str">
        <f>'Obra Civil'!C125</f>
        <v>m</v>
      </c>
      <c r="F119" s="130">
        <f>'Obra Civil'!G125</f>
        <v>9.36</v>
      </c>
      <c r="G119" s="131">
        <f>'Obra Civil'!D125</f>
        <v>5</v>
      </c>
      <c r="H119" s="132">
        <v>0</v>
      </c>
      <c r="I119" s="132">
        <v>0</v>
      </c>
      <c r="J119" s="132">
        <f t="shared" si="18"/>
        <v>46.8</v>
      </c>
      <c r="K119" s="132">
        <f t="shared" si="19"/>
        <v>0</v>
      </c>
      <c r="L119" s="133">
        <f t="shared" si="20"/>
        <v>0</v>
      </c>
    </row>
    <row r="120" spans="1:12">
      <c r="A120" s="128" t="str">
        <f>'Obra Civil'!A126</f>
        <v>13.2.6</v>
      </c>
      <c r="B120" s="271" t="str">
        <f>'Obra Civil'!B126</f>
        <v>Eletroduto Ø47mm (DN 1.1/2"), inclusive curvas</v>
      </c>
      <c r="C120" s="272"/>
      <c r="D120" s="273"/>
      <c r="E120" s="129" t="str">
        <f>'Obra Civil'!C126</f>
        <v>m</v>
      </c>
      <c r="F120" s="130">
        <f>'Obra Civil'!G126</f>
        <v>12.32</v>
      </c>
      <c r="G120" s="131">
        <f>'Obra Civil'!D126</f>
        <v>14</v>
      </c>
      <c r="H120" s="132">
        <v>0</v>
      </c>
      <c r="I120" s="132">
        <v>0</v>
      </c>
      <c r="J120" s="132">
        <f t="shared" si="18"/>
        <v>172.48000000000002</v>
      </c>
      <c r="K120" s="132">
        <f t="shared" si="19"/>
        <v>0</v>
      </c>
      <c r="L120" s="133">
        <f t="shared" si="20"/>
        <v>0</v>
      </c>
    </row>
    <row r="121" spans="1:12">
      <c r="A121" s="128" t="str">
        <f>'Obra Civil'!A127</f>
        <v>13.2.7</v>
      </c>
      <c r="B121" s="271" t="str">
        <f>'Obra Civil'!B127</f>
        <v>Eletroduto  Ø59 mm (DN 2"), inclusive curvas</v>
      </c>
      <c r="C121" s="272"/>
      <c r="D121" s="273"/>
      <c r="E121" s="129" t="str">
        <f>'Obra Civil'!C127</f>
        <v>m</v>
      </c>
      <c r="F121" s="130">
        <f>'Obra Civil'!G127</f>
        <v>18.23</v>
      </c>
      <c r="G121" s="131">
        <f>'Obra Civil'!D127</f>
        <v>6</v>
      </c>
      <c r="H121" s="132">
        <v>0</v>
      </c>
      <c r="I121" s="132">
        <v>0</v>
      </c>
      <c r="J121" s="132">
        <f t="shared" si="18"/>
        <v>109.38</v>
      </c>
      <c r="K121" s="132">
        <f t="shared" si="19"/>
        <v>0</v>
      </c>
      <c r="L121" s="133">
        <f t="shared" si="20"/>
        <v>0</v>
      </c>
    </row>
    <row r="122" spans="1:12">
      <c r="A122" s="128" t="str">
        <f>'Obra Civil'!A128</f>
        <v>13.2.8</v>
      </c>
      <c r="B122" s="271" t="str">
        <f>'Obra Civil'!B128</f>
        <v>Eletroduto  Ø75 mm (DN 2.1/2"), inclusive curvas</v>
      </c>
      <c r="C122" s="272"/>
      <c r="D122" s="273"/>
      <c r="E122" s="129" t="str">
        <f>'Obra Civil'!C128</f>
        <v>m</v>
      </c>
      <c r="F122" s="130">
        <f>'Obra Civil'!G128</f>
        <v>21.45</v>
      </c>
      <c r="G122" s="131">
        <f>'Obra Civil'!D128</f>
        <v>10</v>
      </c>
      <c r="H122" s="132">
        <v>0</v>
      </c>
      <c r="I122" s="132">
        <v>0</v>
      </c>
      <c r="J122" s="132">
        <f t="shared" si="18"/>
        <v>214.5</v>
      </c>
      <c r="K122" s="132">
        <f t="shared" si="19"/>
        <v>0</v>
      </c>
      <c r="L122" s="133">
        <f t="shared" si="20"/>
        <v>0</v>
      </c>
    </row>
    <row r="123" spans="1:12">
      <c r="A123" s="128" t="str">
        <f>'Obra Civil'!A129</f>
        <v>13.2.9</v>
      </c>
      <c r="B123" s="271" t="str">
        <f>'Obra Civil'!B129</f>
        <v>Caixa de passagem 40x40cm em alvenaria com tampa de ferro fundido tipo leve</v>
      </c>
      <c r="C123" s="272"/>
      <c r="D123" s="273"/>
      <c r="E123" s="129" t="str">
        <f>'Obra Civil'!C129</f>
        <v>un</v>
      </c>
      <c r="F123" s="130">
        <f>'Obra Civil'!G129</f>
        <v>67.900000000000006</v>
      </c>
      <c r="G123" s="131">
        <f>'Obra Civil'!D129</f>
        <v>2</v>
      </c>
      <c r="H123" s="132">
        <v>0</v>
      </c>
      <c r="I123" s="132">
        <v>0</v>
      </c>
      <c r="J123" s="132">
        <f t="shared" si="18"/>
        <v>135.80000000000001</v>
      </c>
      <c r="K123" s="132">
        <f t="shared" si="19"/>
        <v>0</v>
      </c>
      <c r="L123" s="133">
        <f t="shared" si="20"/>
        <v>0</v>
      </c>
    </row>
    <row r="124" spans="1:12">
      <c r="A124" s="125" t="str">
        <f>'Obra Civil'!A130</f>
        <v>13.3</v>
      </c>
      <c r="B124" s="291" t="str">
        <f>'Obra Civil'!B130</f>
        <v>CABOS E FIOS (CONDUTORES)</v>
      </c>
      <c r="C124" s="292"/>
      <c r="D124" s="293"/>
      <c r="E124" s="129"/>
      <c r="F124" s="130"/>
      <c r="G124" s="131"/>
      <c r="H124" s="132"/>
      <c r="I124" s="132"/>
      <c r="J124" s="132"/>
      <c r="K124" s="132"/>
      <c r="L124" s="133"/>
    </row>
    <row r="125" spans="1:12" ht="35.25" customHeight="1">
      <c r="A125" s="139"/>
      <c r="B125" s="306" t="str">
        <f>'Obra Civil'!B131</f>
        <v>Condutor de cobre unipolar, isolação em PVC/70ºC, camada de proteção em PVC, não propagador de chamas, classe de tensão 750V, encordoamento classe 5, flexível, com as seguintes seções nominais:</v>
      </c>
      <c r="C125" s="307"/>
      <c r="D125" s="308"/>
      <c r="E125" s="129"/>
      <c r="F125" s="140">
        <f>'Obra Civil'!G131</f>
        <v>100</v>
      </c>
      <c r="G125" s="141">
        <f>'Obra Civil'!D131</f>
        <v>0</v>
      </c>
      <c r="H125" s="132">
        <v>0</v>
      </c>
      <c r="I125" s="132">
        <v>0</v>
      </c>
      <c r="J125" s="132">
        <f t="shared" ref="J125:J135" si="21">F125*G125</f>
        <v>0</v>
      </c>
      <c r="K125" s="132">
        <f t="shared" ref="K125:K135" si="22">H125*F125</f>
        <v>0</v>
      </c>
      <c r="L125" s="133">
        <f t="shared" ref="L125:L188" si="23">I125*F125</f>
        <v>0</v>
      </c>
    </row>
    <row r="126" spans="1:12">
      <c r="A126" s="128" t="str">
        <f>'Obra Civil'!A132</f>
        <v>13.3.1</v>
      </c>
      <c r="B126" s="271" t="str">
        <f>'Obra Civil'!B132</f>
        <v>#1,5 mm²</v>
      </c>
      <c r="C126" s="272"/>
      <c r="D126" s="273"/>
      <c r="E126" s="129" t="str">
        <f>'Obra Civil'!C132</f>
        <v>m</v>
      </c>
      <c r="F126" s="130">
        <f>'Obra Civil'!G132</f>
        <v>1.52</v>
      </c>
      <c r="G126" s="131">
        <f>'Obra Civil'!D132</f>
        <v>80</v>
      </c>
      <c r="H126" s="132">
        <v>0</v>
      </c>
      <c r="I126" s="132">
        <v>0</v>
      </c>
      <c r="J126" s="132">
        <f t="shared" si="21"/>
        <v>121.6</v>
      </c>
      <c r="K126" s="132">
        <f t="shared" si="22"/>
        <v>0</v>
      </c>
      <c r="L126" s="133">
        <f t="shared" si="23"/>
        <v>0</v>
      </c>
    </row>
    <row r="127" spans="1:12">
      <c r="A127" s="128" t="str">
        <f>'Obra Civil'!A133</f>
        <v>13.3.2</v>
      </c>
      <c r="B127" s="271" t="str">
        <f>'Obra Civil'!B133</f>
        <v>#2,5 mm²</v>
      </c>
      <c r="C127" s="272"/>
      <c r="D127" s="273"/>
      <c r="E127" s="129" t="str">
        <f>'Obra Civil'!C133</f>
        <v>m</v>
      </c>
      <c r="F127" s="130">
        <f>'Obra Civil'!G133</f>
        <v>2.02</v>
      </c>
      <c r="G127" s="131">
        <f>'Obra Civil'!D133</f>
        <v>2350</v>
      </c>
      <c r="H127" s="132">
        <v>0</v>
      </c>
      <c r="I127" s="132">
        <v>0</v>
      </c>
      <c r="J127" s="132">
        <f t="shared" si="21"/>
        <v>4747</v>
      </c>
      <c r="K127" s="132">
        <f t="shared" si="22"/>
        <v>0</v>
      </c>
      <c r="L127" s="133">
        <f t="shared" si="23"/>
        <v>0</v>
      </c>
    </row>
    <row r="128" spans="1:12">
      <c r="A128" s="128" t="str">
        <f>'Obra Civil'!A134</f>
        <v>13.3.3</v>
      </c>
      <c r="B128" s="271" t="str">
        <f>'Obra Civil'!B134</f>
        <v>#4 mm²</v>
      </c>
      <c r="C128" s="272"/>
      <c r="D128" s="273"/>
      <c r="E128" s="129" t="str">
        <f>'Obra Civil'!C134</f>
        <v>m</v>
      </c>
      <c r="F128" s="130">
        <f>'Obra Civil'!G134</f>
        <v>3.04</v>
      </c>
      <c r="G128" s="131">
        <f>'Obra Civil'!D134</f>
        <v>770</v>
      </c>
      <c r="H128" s="132">
        <v>0</v>
      </c>
      <c r="I128" s="132">
        <v>0</v>
      </c>
      <c r="J128" s="132">
        <f t="shared" si="21"/>
        <v>2340.8000000000002</v>
      </c>
      <c r="K128" s="132">
        <f t="shared" si="22"/>
        <v>0</v>
      </c>
      <c r="L128" s="133">
        <f t="shared" si="23"/>
        <v>0</v>
      </c>
    </row>
    <row r="129" spans="1:12">
      <c r="A129" s="128" t="str">
        <f>'Obra Civil'!A135</f>
        <v>13.3.4</v>
      </c>
      <c r="B129" s="271" t="str">
        <f>'Obra Civil'!B135</f>
        <v>#6 mm²</v>
      </c>
      <c r="C129" s="272"/>
      <c r="D129" s="273"/>
      <c r="E129" s="129" t="str">
        <f>'Obra Civil'!C135</f>
        <v>m</v>
      </c>
      <c r="F129" s="130">
        <f>'Obra Civil'!G135</f>
        <v>4.1100000000000003</v>
      </c>
      <c r="G129" s="131">
        <f>'Obra Civil'!D135</f>
        <v>10</v>
      </c>
      <c r="H129" s="132">
        <v>0</v>
      </c>
      <c r="I129" s="132">
        <v>0</v>
      </c>
      <c r="J129" s="132">
        <f t="shared" si="21"/>
        <v>41.1</v>
      </c>
      <c r="K129" s="132">
        <f t="shared" si="22"/>
        <v>0</v>
      </c>
      <c r="L129" s="133">
        <f t="shared" si="23"/>
        <v>0</v>
      </c>
    </row>
    <row r="130" spans="1:12">
      <c r="A130" s="128" t="str">
        <f>'Obra Civil'!A136</f>
        <v>13.3.5</v>
      </c>
      <c r="B130" s="271" t="str">
        <f>'Obra Civil'!B136</f>
        <v>#10 mm²</v>
      </c>
      <c r="C130" s="272"/>
      <c r="D130" s="273"/>
      <c r="E130" s="129" t="str">
        <f>'Obra Civil'!C136</f>
        <v>m</v>
      </c>
      <c r="F130" s="130">
        <f>'Obra Civil'!G136</f>
        <v>7.38</v>
      </c>
      <c r="G130" s="131">
        <f>'Obra Civil'!D136</f>
        <v>152</v>
      </c>
      <c r="H130" s="132">
        <v>0</v>
      </c>
      <c r="I130" s="132">
        <v>0</v>
      </c>
      <c r="J130" s="132">
        <f t="shared" si="21"/>
        <v>1121.76</v>
      </c>
      <c r="K130" s="132">
        <f t="shared" si="22"/>
        <v>0</v>
      </c>
      <c r="L130" s="133">
        <f t="shared" si="23"/>
        <v>0</v>
      </c>
    </row>
    <row r="131" spans="1:12">
      <c r="A131" s="128" t="str">
        <f>'Obra Civil'!A137</f>
        <v>13.3.6</v>
      </c>
      <c r="B131" s="271" t="str">
        <f>'Obra Civil'!B137</f>
        <v>#16 mm²</v>
      </c>
      <c r="C131" s="272"/>
      <c r="D131" s="273"/>
      <c r="E131" s="129" t="str">
        <f>'Obra Civil'!C137</f>
        <v>m</v>
      </c>
      <c r="F131" s="130">
        <f>'Obra Civil'!G137</f>
        <v>7.45</v>
      </c>
      <c r="G131" s="131">
        <f>'Obra Civil'!D137</f>
        <v>21</v>
      </c>
      <c r="H131" s="132">
        <v>0</v>
      </c>
      <c r="I131" s="132">
        <v>0</v>
      </c>
      <c r="J131" s="132">
        <f t="shared" si="21"/>
        <v>156.45000000000002</v>
      </c>
      <c r="K131" s="132">
        <f t="shared" si="22"/>
        <v>0</v>
      </c>
      <c r="L131" s="133">
        <f t="shared" si="23"/>
        <v>0</v>
      </c>
    </row>
    <row r="132" spans="1:12">
      <c r="A132" s="128" t="str">
        <f>'Obra Civil'!A138</f>
        <v>13.3.7</v>
      </c>
      <c r="B132" s="271" t="str">
        <f>'Obra Civil'!B138</f>
        <v>#25 mm²</v>
      </c>
      <c r="C132" s="272"/>
      <c r="D132" s="273"/>
      <c r="E132" s="129" t="str">
        <f>'Obra Civil'!C138</f>
        <v>m</v>
      </c>
      <c r="F132" s="130">
        <f>'Obra Civil'!G138</f>
        <v>10.92</v>
      </c>
      <c r="G132" s="131">
        <f>'Obra Civil'!D138</f>
        <v>21</v>
      </c>
      <c r="H132" s="132">
        <v>0</v>
      </c>
      <c r="I132" s="132">
        <v>0</v>
      </c>
      <c r="J132" s="132">
        <f t="shared" si="21"/>
        <v>229.32</v>
      </c>
      <c r="K132" s="132">
        <f t="shared" si="22"/>
        <v>0</v>
      </c>
      <c r="L132" s="133">
        <f t="shared" si="23"/>
        <v>0</v>
      </c>
    </row>
    <row r="133" spans="1:12">
      <c r="A133" s="128" t="str">
        <f>'Obra Civil'!A139</f>
        <v>13.3.8</v>
      </c>
      <c r="B133" s="271" t="str">
        <f>'Obra Civil'!B139</f>
        <v>#35 mm²</v>
      </c>
      <c r="C133" s="272"/>
      <c r="D133" s="273"/>
      <c r="E133" s="129" t="str">
        <f>'Obra Civil'!C139</f>
        <v>m</v>
      </c>
      <c r="F133" s="130">
        <f>'Obra Civil'!G139</f>
        <v>100</v>
      </c>
      <c r="G133" s="131">
        <f>'Obra Civil'!D139</f>
        <v>63</v>
      </c>
      <c r="H133" s="132">
        <v>0</v>
      </c>
      <c r="I133" s="132">
        <v>0</v>
      </c>
      <c r="J133" s="132">
        <f t="shared" si="21"/>
        <v>6300</v>
      </c>
      <c r="K133" s="132">
        <f t="shared" si="22"/>
        <v>0</v>
      </c>
      <c r="L133" s="133">
        <f t="shared" si="23"/>
        <v>0</v>
      </c>
    </row>
    <row r="134" spans="1:12">
      <c r="A134" s="128" t="str">
        <f>'Obra Civil'!A140</f>
        <v>13.3.9</v>
      </c>
      <c r="B134" s="271" t="str">
        <f>'Obra Civil'!B140</f>
        <v>#70 mm²</v>
      </c>
      <c r="C134" s="272"/>
      <c r="D134" s="273"/>
      <c r="E134" s="129" t="str">
        <f>'Obra Civil'!C140</f>
        <v>m</v>
      </c>
      <c r="F134" s="130">
        <f>'Obra Civil'!G140</f>
        <v>100</v>
      </c>
      <c r="G134" s="131">
        <f>'Obra Civil'!D140</f>
        <v>20</v>
      </c>
      <c r="H134" s="132">
        <v>0</v>
      </c>
      <c r="I134" s="132">
        <v>0</v>
      </c>
      <c r="J134" s="132">
        <f t="shared" si="21"/>
        <v>2000</v>
      </c>
      <c r="K134" s="132">
        <f t="shared" si="22"/>
        <v>0</v>
      </c>
      <c r="L134" s="133">
        <f t="shared" si="23"/>
        <v>0</v>
      </c>
    </row>
    <row r="135" spans="1:12">
      <c r="A135" s="128" t="str">
        <f>'Obra Civil'!A141</f>
        <v>13.3.10</v>
      </c>
      <c r="B135" s="271" t="str">
        <f>'Obra Civil'!B141</f>
        <v>#120 mm²</v>
      </c>
      <c r="C135" s="272"/>
      <c r="D135" s="273"/>
      <c r="E135" s="129" t="str">
        <f>'Obra Civil'!C141</f>
        <v>m</v>
      </c>
      <c r="F135" s="130">
        <f>'Obra Civil'!G141</f>
        <v>100</v>
      </c>
      <c r="G135" s="131">
        <f>'Obra Civil'!D141</f>
        <v>80</v>
      </c>
      <c r="H135" s="132">
        <v>0</v>
      </c>
      <c r="I135" s="132">
        <v>0</v>
      </c>
      <c r="J135" s="132">
        <f t="shared" si="21"/>
        <v>8000</v>
      </c>
      <c r="K135" s="132">
        <f t="shared" si="22"/>
        <v>0</v>
      </c>
      <c r="L135" s="133">
        <f t="shared" si="23"/>
        <v>0</v>
      </c>
    </row>
    <row r="136" spans="1:12">
      <c r="A136" s="125" t="str">
        <f>'Obra Civil'!A142</f>
        <v>13.4</v>
      </c>
      <c r="B136" s="291" t="str">
        <f>'Obra Civil'!B142</f>
        <v>ILUMINAÇÃO E TOMADAS</v>
      </c>
      <c r="C136" s="292"/>
      <c r="D136" s="293"/>
      <c r="E136" s="129"/>
      <c r="F136" s="130"/>
      <c r="G136" s="131"/>
      <c r="H136" s="132"/>
      <c r="I136" s="132"/>
      <c r="J136" s="132"/>
      <c r="K136" s="132"/>
      <c r="L136" s="133">
        <f t="shared" si="23"/>
        <v>0</v>
      </c>
    </row>
    <row r="137" spans="1:12">
      <c r="A137" s="128" t="str">
        <f>'Obra Civil'!A143</f>
        <v>13.4.1</v>
      </c>
      <c r="B137" s="271" t="str">
        <f>'Obra Civil'!B143</f>
        <v>Tomada universal, circular, 2P+T, 15A/250v, cor preta, completa</v>
      </c>
      <c r="C137" s="272"/>
      <c r="D137" s="273"/>
      <c r="E137" s="129" t="str">
        <f>'Obra Civil'!C143</f>
        <v>un</v>
      </c>
      <c r="F137" s="130">
        <f>'Obra Civil'!G143</f>
        <v>12.94</v>
      </c>
      <c r="G137" s="131">
        <f>'Obra Civil'!D143</f>
        <v>84</v>
      </c>
      <c r="H137" s="132">
        <v>0</v>
      </c>
      <c r="I137" s="132">
        <v>0</v>
      </c>
      <c r="J137" s="132">
        <f t="shared" ref="J137:J148" si="24">F137*G137</f>
        <v>1086.96</v>
      </c>
      <c r="K137" s="132">
        <f t="shared" ref="K137:K148" si="25">H137*F137</f>
        <v>0</v>
      </c>
      <c r="L137" s="133">
        <f t="shared" si="23"/>
        <v>0</v>
      </c>
    </row>
    <row r="138" spans="1:12">
      <c r="A138" s="128" t="str">
        <f>'Obra Civil'!A144</f>
        <v>13.4.2</v>
      </c>
      <c r="B138" s="271" t="str">
        <f>'Obra Civil'!B144</f>
        <v>Tomada universal, circular, 3P, 20A/250v, cor preta, completa</v>
      </c>
      <c r="C138" s="272"/>
      <c r="D138" s="273"/>
      <c r="E138" s="129" t="str">
        <f>'Obra Civil'!C144</f>
        <v>un</v>
      </c>
      <c r="F138" s="130">
        <f>'Obra Civil'!G144</f>
        <v>14.81</v>
      </c>
      <c r="G138" s="131">
        <f>'Obra Civil'!D144</f>
        <v>20</v>
      </c>
      <c r="H138" s="132">
        <v>0</v>
      </c>
      <c r="I138" s="132">
        <v>0</v>
      </c>
      <c r="J138" s="132">
        <f t="shared" si="24"/>
        <v>296.2</v>
      </c>
      <c r="K138" s="132">
        <f t="shared" si="25"/>
        <v>0</v>
      </c>
      <c r="L138" s="133">
        <f t="shared" si="23"/>
        <v>0</v>
      </c>
    </row>
    <row r="139" spans="1:12">
      <c r="A139" s="128" t="str">
        <f>'Obra Civil'!A145</f>
        <v>13.4.3</v>
      </c>
      <c r="B139" s="271" t="str">
        <f>'Obra Civil'!B145</f>
        <v>Interruptor simples 10 A, completa</v>
      </c>
      <c r="C139" s="272"/>
      <c r="D139" s="273"/>
      <c r="E139" s="129" t="str">
        <f>'Obra Civil'!C145</f>
        <v>un</v>
      </c>
      <c r="F139" s="130">
        <f>'Obra Civil'!G145</f>
        <v>7.34</v>
      </c>
      <c r="G139" s="131">
        <f>'Obra Civil'!D145</f>
        <v>38</v>
      </c>
      <c r="H139" s="132">
        <v>0</v>
      </c>
      <c r="I139" s="132">
        <v>0</v>
      </c>
      <c r="J139" s="132">
        <f t="shared" si="24"/>
        <v>278.92</v>
      </c>
      <c r="K139" s="132">
        <f t="shared" si="25"/>
        <v>0</v>
      </c>
      <c r="L139" s="133">
        <f t="shared" si="23"/>
        <v>0</v>
      </c>
    </row>
    <row r="140" spans="1:12">
      <c r="A140" s="128" t="str">
        <f>'Obra Civil'!A146</f>
        <v>13.4.4</v>
      </c>
      <c r="B140" s="271" t="str">
        <f>'Obra Civil'!B146</f>
        <v>Interruptor duas seções 10A por seção, completa</v>
      </c>
      <c r="C140" s="272"/>
      <c r="D140" s="273"/>
      <c r="E140" s="129" t="str">
        <f>'Obra Civil'!C146</f>
        <v>un</v>
      </c>
      <c r="F140" s="130">
        <f>'Obra Civil'!G146</f>
        <v>9.89</v>
      </c>
      <c r="G140" s="131">
        <f>'Obra Civil'!D146</f>
        <v>1</v>
      </c>
      <c r="H140" s="132">
        <v>0</v>
      </c>
      <c r="I140" s="132">
        <v>0</v>
      </c>
      <c r="J140" s="132">
        <f t="shared" si="24"/>
        <v>9.89</v>
      </c>
      <c r="K140" s="132">
        <f t="shared" si="25"/>
        <v>0</v>
      </c>
      <c r="L140" s="133">
        <f t="shared" si="23"/>
        <v>0</v>
      </c>
    </row>
    <row r="141" spans="1:12">
      <c r="A141" s="128" t="str">
        <f>'Obra Civil'!A147</f>
        <v>13.4.5</v>
      </c>
      <c r="B141" s="271" t="str">
        <f>'Obra Civil'!B147</f>
        <v>Interruptor com dimmer, completa</v>
      </c>
      <c r="C141" s="272"/>
      <c r="D141" s="273"/>
      <c r="E141" s="129" t="str">
        <f>'Obra Civil'!C147</f>
        <v>un</v>
      </c>
      <c r="F141" s="130">
        <f>'Obra Civil'!G147</f>
        <v>12.78</v>
      </c>
      <c r="G141" s="131">
        <f>'Obra Civil'!D147</f>
        <v>1</v>
      </c>
      <c r="H141" s="132">
        <v>0</v>
      </c>
      <c r="I141" s="132">
        <v>0</v>
      </c>
      <c r="J141" s="132">
        <f t="shared" si="24"/>
        <v>12.78</v>
      </c>
      <c r="K141" s="132">
        <f t="shared" si="25"/>
        <v>0</v>
      </c>
      <c r="L141" s="133">
        <f t="shared" si="23"/>
        <v>0</v>
      </c>
    </row>
    <row r="142" spans="1:12">
      <c r="A142" s="128" t="str">
        <f>'Obra Civil'!A148</f>
        <v>13.4.6</v>
      </c>
      <c r="B142" s="271" t="str">
        <f>'Obra Civil'!B148</f>
        <v>Luminárias 2x40 W completa</v>
      </c>
      <c r="C142" s="272"/>
      <c r="D142" s="273"/>
      <c r="E142" s="129" t="str">
        <f>'Obra Civil'!C148</f>
        <v>un</v>
      </c>
      <c r="F142" s="130">
        <f>'Obra Civil'!G148</f>
        <v>77.13</v>
      </c>
      <c r="G142" s="131">
        <f>'Obra Civil'!D148</f>
        <v>52</v>
      </c>
      <c r="H142" s="132">
        <v>0</v>
      </c>
      <c r="I142" s="132">
        <v>0</v>
      </c>
      <c r="J142" s="132">
        <f t="shared" si="24"/>
        <v>4010.7599999999998</v>
      </c>
      <c r="K142" s="132">
        <f t="shared" si="25"/>
        <v>0</v>
      </c>
      <c r="L142" s="133">
        <f t="shared" si="23"/>
        <v>0</v>
      </c>
    </row>
    <row r="143" spans="1:12">
      <c r="A143" s="128" t="str">
        <f>'Obra Civil'!A149</f>
        <v>13.4.7</v>
      </c>
      <c r="B143" s="271" t="str">
        <f>'Obra Civil'!B149</f>
        <v>Luminárias 2x20 W completa</v>
      </c>
      <c r="C143" s="272"/>
      <c r="D143" s="273"/>
      <c r="E143" s="129" t="str">
        <f>'Obra Civil'!C149</f>
        <v>un</v>
      </c>
      <c r="F143" s="130">
        <f>'Obra Civil'!G149</f>
        <v>59.65</v>
      </c>
      <c r="G143" s="131">
        <f>'Obra Civil'!D149</f>
        <v>8</v>
      </c>
      <c r="H143" s="132">
        <v>0</v>
      </c>
      <c r="I143" s="132">
        <v>0</v>
      </c>
      <c r="J143" s="132">
        <f t="shared" si="24"/>
        <v>477.2</v>
      </c>
      <c r="K143" s="132">
        <f t="shared" si="25"/>
        <v>0</v>
      </c>
      <c r="L143" s="133">
        <f t="shared" si="23"/>
        <v>0</v>
      </c>
    </row>
    <row r="144" spans="1:12">
      <c r="A144" s="128" t="str">
        <f>'Obra Civil'!A150</f>
        <v>13.4.8</v>
      </c>
      <c r="B144" s="271" t="str">
        <f>'Obra Civil'!B150</f>
        <v>Luminárias incandescentes 100W</v>
      </c>
      <c r="C144" s="272"/>
      <c r="D144" s="273"/>
      <c r="E144" s="129" t="str">
        <f>'Obra Civil'!C150</f>
        <v>un</v>
      </c>
      <c r="F144" s="130">
        <f>'Obra Civil'!G150</f>
        <v>23.3</v>
      </c>
      <c r="G144" s="131">
        <f>'Obra Civil'!D150</f>
        <v>6</v>
      </c>
      <c r="H144" s="132">
        <v>0</v>
      </c>
      <c r="I144" s="132">
        <v>0</v>
      </c>
      <c r="J144" s="132">
        <f t="shared" si="24"/>
        <v>139.80000000000001</v>
      </c>
      <c r="K144" s="132">
        <f t="shared" si="25"/>
        <v>0</v>
      </c>
      <c r="L144" s="133">
        <f t="shared" si="23"/>
        <v>0</v>
      </c>
    </row>
    <row r="145" spans="1:12">
      <c r="A145" s="128" t="str">
        <f>'Obra Civil'!A151</f>
        <v>13.4.9</v>
      </c>
      <c r="B145" s="271" t="str">
        <f>'Obra Civil'!B151</f>
        <v>Arandelas 100W</v>
      </c>
      <c r="C145" s="272"/>
      <c r="D145" s="273"/>
      <c r="E145" s="129" t="str">
        <f>'Obra Civil'!C151</f>
        <v>un</v>
      </c>
      <c r="F145" s="130">
        <f>'Obra Civil'!G151</f>
        <v>28.54</v>
      </c>
      <c r="G145" s="131">
        <f>'Obra Civil'!D151</f>
        <v>12</v>
      </c>
      <c r="H145" s="132">
        <v>0</v>
      </c>
      <c r="I145" s="132">
        <v>0</v>
      </c>
      <c r="J145" s="132">
        <f t="shared" si="24"/>
        <v>342.48</v>
      </c>
      <c r="K145" s="132">
        <f t="shared" si="25"/>
        <v>0</v>
      </c>
      <c r="L145" s="133">
        <f t="shared" si="23"/>
        <v>0</v>
      </c>
    </row>
    <row r="146" spans="1:12">
      <c r="A146" s="128" t="str">
        <f>'Obra Civil'!A152</f>
        <v>13.4.10</v>
      </c>
      <c r="B146" s="271" t="str">
        <f>'Obra Civil'!B152</f>
        <v>Caixas de passagem 4x4"para tomada/interruptor</v>
      </c>
      <c r="C146" s="272"/>
      <c r="D146" s="273"/>
      <c r="E146" s="129" t="str">
        <f>'Obra Civil'!C152</f>
        <v>un</v>
      </c>
      <c r="F146" s="130">
        <f>'Obra Civil'!G152</f>
        <v>1.79</v>
      </c>
      <c r="G146" s="131">
        <f>'Obra Civil'!D152</f>
        <v>32</v>
      </c>
      <c r="H146" s="132">
        <v>0</v>
      </c>
      <c r="I146" s="132">
        <v>0</v>
      </c>
      <c r="J146" s="132">
        <f t="shared" si="24"/>
        <v>57.28</v>
      </c>
      <c r="K146" s="132">
        <f t="shared" si="25"/>
        <v>0</v>
      </c>
      <c r="L146" s="133">
        <f t="shared" si="23"/>
        <v>0</v>
      </c>
    </row>
    <row r="147" spans="1:12">
      <c r="A147" s="128" t="str">
        <f>'Obra Civil'!A153</f>
        <v>13.4.11</v>
      </c>
      <c r="B147" s="271" t="str">
        <f>'Obra Civil'!B153</f>
        <v>Caixa de passagem 4x2" para interruptor e tomada</v>
      </c>
      <c r="C147" s="272"/>
      <c r="D147" s="273"/>
      <c r="E147" s="129" t="str">
        <f>'Obra Civil'!C153</f>
        <v>un</v>
      </c>
      <c r="F147" s="130">
        <f>'Obra Civil'!G153</f>
        <v>1.1200000000000001</v>
      </c>
      <c r="G147" s="131">
        <f>'Obra Civil'!D153</f>
        <v>79</v>
      </c>
      <c r="H147" s="132">
        <v>0</v>
      </c>
      <c r="I147" s="132">
        <v>0</v>
      </c>
      <c r="J147" s="132">
        <f t="shared" si="24"/>
        <v>88.48</v>
      </c>
      <c r="K147" s="132">
        <f t="shared" si="25"/>
        <v>0</v>
      </c>
      <c r="L147" s="133">
        <f t="shared" si="23"/>
        <v>0</v>
      </c>
    </row>
    <row r="148" spans="1:12" ht="12" customHeight="1">
      <c r="A148" s="128" t="str">
        <f>'Obra Civil'!A154</f>
        <v>13.4.12</v>
      </c>
      <c r="B148" s="271" t="str">
        <f>'Obra Civil'!B154</f>
        <v>Caixa de passagem de ferro esmaltada octogonal 4x4"</v>
      </c>
      <c r="C148" s="272"/>
      <c r="D148" s="273"/>
      <c r="E148" s="129" t="str">
        <f>'Obra Civil'!C154</f>
        <v>un</v>
      </c>
      <c r="F148" s="130">
        <f>'Obra Civil'!G154</f>
        <v>2.04</v>
      </c>
      <c r="G148" s="131">
        <f>'Obra Civil'!D154</f>
        <v>70</v>
      </c>
      <c r="H148" s="132">
        <v>0</v>
      </c>
      <c r="I148" s="132">
        <v>70</v>
      </c>
      <c r="J148" s="132">
        <f t="shared" si="24"/>
        <v>142.80000000000001</v>
      </c>
      <c r="K148" s="132">
        <f t="shared" si="25"/>
        <v>0</v>
      </c>
      <c r="L148" s="133">
        <f t="shared" si="23"/>
        <v>142.80000000000001</v>
      </c>
    </row>
    <row r="149" spans="1:12">
      <c r="A149" s="125" t="str">
        <f>'Obra Civil'!A155</f>
        <v>13.5</v>
      </c>
      <c r="B149" s="291" t="str">
        <f>'Obra Civil'!B155</f>
        <v>INSTALAÇÕES DE REDE ESTRUTURADA</v>
      </c>
      <c r="C149" s="292"/>
      <c r="D149" s="293"/>
      <c r="E149" s="129"/>
      <c r="F149" s="130"/>
      <c r="G149" s="131"/>
      <c r="H149" s="132"/>
      <c r="I149" s="132"/>
      <c r="J149" s="132"/>
      <c r="K149" s="132"/>
      <c r="L149" s="133">
        <f t="shared" si="23"/>
        <v>0</v>
      </c>
    </row>
    <row r="150" spans="1:12">
      <c r="A150" s="128" t="str">
        <f>'Obra Civil'!A156</f>
        <v>13.5.1</v>
      </c>
      <c r="B150" s="271" t="str">
        <f>'Obra Civil'!B156</f>
        <v>EQUIPAMENTOS PASSIVOS</v>
      </c>
      <c r="C150" s="272"/>
      <c r="D150" s="273"/>
      <c r="E150" s="129"/>
      <c r="F150" s="130"/>
      <c r="G150" s="131"/>
      <c r="H150" s="132"/>
      <c r="I150" s="132"/>
      <c r="J150" s="132"/>
      <c r="K150" s="132"/>
      <c r="L150" s="133">
        <f t="shared" si="23"/>
        <v>0</v>
      </c>
    </row>
    <row r="151" spans="1:12">
      <c r="A151" s="128" t="str">
        <f>'Obra Civil'!A157</f>
        <v>13.5.1.1</v>
      </c>
      <c r="B151" s="271" t="str">
        <f>'Obra Civil'!B157</f>
        <v>Patch Panel 19"  - 24 portas, Categoria 6</v>
      </c>
      <c r="C151" s="272"/>
      <c r="D151" s="273"/>
      <c r="E151" s="129" t="str">
        <f>'Obra Civil'!C157</f>
        <v xml:space="preserve">un </v>
      </c>
      <c r="F151" s="130">
        <f>'Obra Civil'!G157</f>
        <v>532.77</v>
      </c>
      <c r="G151" s="131">
        <f>'Obra Civil'!D157</f>
        <v>2</v>
      </c>
      <c r="H151" s="132">
        <v>0</v>
      </c>
      <c r="I151" s="132">
        <v>0</v>
      </c>
      <c r="J151" s="132">
        <f t="shared" ref="J151:J158" si="26">F151*G151</f>
        <v>1065.54</v>
      </c>
      <c r="K151" s="132">
        <f t="shared" ref="K151:K158" si="27">H151*F151</f>
        <v>0</v>
      </c>
      <c r="L151" s="133">
        <f t="shared" si="23"/>
        <v>0</v>
      </c>
    </row>
    <row r="152" spans="1:12">
      <c r="A152" s="128" t="str">
        <f>'Obra Civil'!A158</f>
        <v>13.5.1.2</v>
      </c>
      <c r="B152" s="271" t="str">
        <f>'Obra Civil'!B158</f>
        <v>Switch de 24 portas</v>
      </c>
      <c r="C152" s="272"/>
      <c r="D152" s="273"/>
      <c r="E152" s="129" t="str">
        <f>'Obra Civil'!C158</f>
        <v xml:space="preserve">un </v>
      </c>
      <c r="F152" s="130">
        <f>'Obra Civil'!G158</f>
        <v>735.12</v>
      </c>
      <c r="G152" s="131">
        <f>'Obra Civil'!D158</f>
        <v>2</v>
      </c>
      <c r="H152" s="132">
        <v>0</v>
      </c>
      <c r="I152" s="132">
        <v>0</v>
      </c>
      <c r="J152" s="132">
        <f t="shared" si="26"/>
        <v>1470.24</v>
      </c>
      <c r="K152" s="132">
        <f t="shared" si="27"/>
        <v>0</v>
      </c>
      <c r="L152" s="133">
        <f t="shared" si="23"/>
        <v>0</v>
      </c>
    </row>
    <row r="153" spans="1:12">
      <c r="A153" s="128" t="str">
        <f>'Obra Civil'!A159</f>
        <v>13.5.1.3</v>
      </c>
      <c r="B153" s="271" t="str">
        <f>'Obra Civil'!B159</f>
        <v>Bloco 110 para rack 19” 100 pares</v>
      </c>
      <c r="C153" s="272"/>
      <c r="D153" s="273"/>
      <c r="E153" s="129" t="str">
        <f>'Obra Civil'!C159</f>
        <v xml:space="preserve">un </v>
      </c>
      <c r="F153" s="130">
        <f>'Obra Civil'!G159</f>
        <v>316.5</v>
      </c>
      <c r="G153" s="131">
        <f>'Obra Civil'!D159</f>
        <v>1</v>
      </c>
      <c r="H153" s="132">
        <v>0</v>
      </c>
      <c r="I153" s="132">
        <v>0</v>
      </c>
      <c r="J153" s="132">
        <f t="shared" si="26"/>
        <v>316.5</v>
      </c>
      <c r="K153" s="132">
        <f t="shared" si="27"/>
        <v>0</v>
      </c>
      <c r="L153" s="133">
        <f t="shared" si="23"/>
        <v>0</v>
      </c>
    </row>
    <row r="154" spans="1:12">
      <c r="A154" s="128" t="str">
        <f>'Obra Civil'!A160</f>
        <v>13.5.1.4</v>
      </c>
      <c r="B154" s="271" t="str">
        <f>'Obra Civil'!B160</f>
        <v xml:space="preserve">Guia de Cabos Frontal, fechado </v>
      </c>
      <c r="C154" s="272"/>
      <c r="D154" s="273"/>
      <c r="E154" s="129" t="str">
        <f>'Obra Civil'!C160</f>
        <v xml:space="preserve">un </v>
      </c>
      <c r="F154" s="130">
        <f>'Obra Civil'!G160</f>
        <v>23.5</v>
      </c>
      <c r="G154" s="131">
        <f>'Obra Civil'!D160</f>
        <v>4</v>
      </c>
      <c r="H154" s="132">
        <v>0</v>
      </c>
      <c r="I154" s="132">
        <v>0</v>
      </c>
      <c r="J154" s="132">
        <f t="shared" si="26"/>
        <v>94</v>
      </c>
      <c r="K154" s="132">
        <f t="shared" si="27"/>
        <v>0</v>
      </c>
      <c r="L154" s="133">
        <f t="shared" si="23"/>
        <v>0</v>
      </c>
    </row>
    <row r="155" spans="1:12">
      <c r="A155" s="128" t="str">
        <f>'Obra Civil'!A161</f>
        <v>13.5.1.5</v>
      </c>
      <c r="B155" s="271" t="str">
        <f>'Obra Civil'!B161</f>
        <v>Guia de Cabos Traseiro</v>
      </c>
      <c r="C155" s="272"/>
      <c r="D155" s="273"/>
      <c r="E155" s="129" t="str">
        <f>'Obra Civil'!C161</f>
        <v xml:space="preserve">un </v>
      </c>
      <c r="F155" s="130">
        <f>'Obra Civil'!G161</f>
        <v>19.600000000000001</v>
      </c>
      <c r="G155" s="131">
        <f>'Obra Civil'!D161</f>
        <v>4</v>
      </c>
      <c r="H155" s="132">
        <v>0</v>
      </c>
      <c r="I155" s="132">
        <v>0</v>
      </c>
      <c r="J155" s="132">
        <f t="shared" si="26"/>
        <v>78.400000000000006</v>
      </c>
      <c r="K155" s="132">
        <f t="shared" si="27"/>
        <v>0</v>
      </c>
      <c r="L155" s="133">
        <f t="shared" si="23"/>
        <v>0</v>
      </c>
    </row>
    <row r="156" spans="1:12">
      <c r="A156" s="128" t="str">
        <f>'Obra Civil'!A162</f>
        <v>13.5.1.6</v>
      </c>
      <c r="B156" s="271" t="str">
        <f>'Obra Civil'!B162</f>
        <v>Trava Path Panel</v>
      </c>
      <c r="C156" s="272"/>
      <c r="D156" s="273"/>
      <c r="E156" s="129" t="str">
        <f>'Obra Civil'!C162</f>
        <v xml:space="preserve">un </v>
      </c>
      <c r="F156" s="130">
        <f>'Obra Civil'!G162</f>
        <v>12.3</v>
      </c>
      <c r="G156" s="131">
        <f>'Obra Civil'!D162</f>
        <v>4</v>
      </c>
      <c r="H156" s="132">
        <v>0</v>
      </c>
      <c r="I156" s="132">
        <v>0</v>
      </c>
      <c r="J156" s="132">
        <f t="shared" si="26"/>
        <v>49.2</v>
      </c>
      <c r="K156" s="132">
        <f t="shared" si="27"/>
        <v>0</v>
      </c>
      <c r="L156" s="133">
        <f t="shared" si="23"/>
        <v>0</v>
      </c>
    </row>
    <row r="157" spans="1:12">
      <c r="A157" s="128" t="str">
        <f>'Obra Civil'!A163</f>
        <v>13.5.1.7</v>
      </c>
      <c r="B157" s="271" t="str">
        <f>'Obra Civil'!B163</f>
        <v xml:space="preserve">Guia de Cabos Vertical, fechado </v>
      </c>
      <c r="C157" s="272"/>
      <c r="D157" s="273"/>
      <c r="E157" s="129" t="str">
        <f>'Obra Civil'!C163</f>
        <v xml:space="preserve">un </v>
      </c>
      <c r="F157" s="130">
        <f>'Obra Civil'!G163</f>
        <v>16.329999999999998</v>
      </c>
      <c r="G157" s="131">
        <f>'Obra Civil'!D163</f>
        <v>2</v>
      </c>
      <c r="H157" s="132">
        <v>0</v>
      </c>
      <c r="I157" s="132">
        <v>0</v>
      </c>
      <c r="J157" s="132">
        <f t="shared" si="26"/>
        <v>32.659999999999997</v>
      </c>
      <c r="K157" s="132">
        <f t="shared" si="27"/>
        <v>0</v>
      </c>
      <c r="L157" s="133">
        <f t="shared" si="23"/>
        <v>0</v>
      </c>
    </row>
    <row r="158" spans="1:12">
      <c r="A158" s="128" t="str">
        <f>'Obra Civil'!A164</f>
        <v>13.5.1.8</v>
      </c>
      <c r="B158" s="271" t="str">
        <f>'Obra Civil'!B164</f>
        <v xml:space="preserve">Guia de Cabos Superior, fechado </v>
      </c>
      <c r="C158" s="272"/>
      <c r="D158" s="273"/>
      <c r="E158" s="129" t="str">
        <f>'Obra Civil'!C164</f>
        <v xml:space="preserve">un </v>
      </c>
      <c r="F158" s="130">
        <f>'Obra Civil'!G164</f>
        <v>52.43</v>
      </c>
      <c r="G158" s="131">
        <f>'Obra Civil'!D164</f>
        <v>1</v>
      </c>
      <c r="H158" s="132">
        <v>0</v>
      </c>
      <c r="I158" s="132">
        <v>0</v>
      </c>
      <c r="J158" s="132">
        <f t="shared" si="26"/>
        <v>52.43</v>
      </c>
      <c r="K158" s="132">
        <f t="shared" si="27"/>
        <v>0</v>
      </c>
      <c r="L158" s="133">
        <f t="shared" si="23"/>
        <v>0</v>
      </c>
    </row>
    <row r="159" spans="1:12">
      <c r="A159" s="128" t="str">
        <f>'Obra Civil'!A165</f>
        <v>13.5.2</v>
      </c>
      <c r="B159" s="271" t="str">
        <f>'Obra Civil'!B165</f>
        <v>CABOS EM PAR TRANÇADOS</v>
      </c>
      <c r="C159" s="272"/>
      <c r="D159" s="273"/>
      <c r="E159" s="129"/>
      <c r="F159" s="130"/>
      <c r="G159" s="131"/>
      <c r="H159" s="132"/>
      <c r="I159" s="132"/>
      <c r="J159" s="132"/>
      <c r="K159" s="132"/>
      <c r="L159" s="133">
        <f t="shared" si="23"/>
        <v>0</v>
      </c>
    </row>
    <row r="160" spans="1:12">
      <c r="A160" s="128" t="str">
        <f>'Obra Civil'!A166</f>
        <v>13.5.2.1</v>
      </c>
      <c r="B160" s="271" t="str">
        <f>'Obra Civil'!B166</f>
        <v>Cabo par trançado não blindado (UTP)-4 pares 24 AWG,100 Ohms - Categoria 6</v>
      </c>
      <c r="C160" s="272"/>
      <c r="D160" s="273"/>
      <c r="E160" s="129" t="str">
        <f>'Obra Civil'!C166</f>
        <v>m</v>
      </c>
      <c r="F160" s="130">
        <f>'Obra Civil'!G166</f>
        <v>1.42</v>
      </c>
      <c r="G160" s="131">
        <f>'Obra Civil'!D166</f>
        <v>480</v>
      </c>
      <c r="H160" s="132">
        <v>0</v>
      </c>
      <c r="I160" s="132">
        <v>0</v>
      </c>
      <c r="J160" s="132">
        <f t="shared" ref="J160:J167" si="28">F160*G160</f>
        <v>681.59999999999991</v>
      </c>
      <c r="K160" s="132">
        <f t="shared" ref="K160:K167" si="29">H160*F160</f>
        <v>0</v>
      </c>
      <c r="L160" s="133">
        <f t="shared" si="23"/>
        <v>0</v>
      </c>
    </row>
    <row r="161" spans="1:12">
      <c r="A161" s="128" t="str">
        <f>'Obra Civil'!A167</f>
        <v>13.5.2.2</v>
      </c>
      <c r="B161" s="271" t="str">
        <f>'Obra Civil'!B167</f>
        <v>Cabo telefônico interno CI-50, 20 pares</v>
      </c>
      <c r="C161" s="272"/>
      <c r="D161" s="273"/>
      <c r="E161" s="129" t="str">
        <f>'Obra Civil'!C167</f>
        <v>m</v>
      </c>
      <c r="F161" s="130">
        <f>'Obra Civil'!G167</f>
        <v>4.96</v>
      </c>
      <c r="G161" s="131">
        <f>'Obra Civil'!D167</f>
        <v>6</v>
      </c>
      <c r="H161" s="132">
        <v>0</v>
      </c>
      <c r="I161" s="132">
        <v>0</v>
      </c>
      <c r="J161" s="132">
        <f t="shared" si="28"/>
        <v>29.759999999999998</v>
      </c>
      <c r="K161" s="132">
        <f t="shared" si="29"/>
        <v>0</v>
      </c>
      <c r="L161" s="133">
        <f t="shared" si="23"/>
        <v>0</v>
      </c>
    </row>
    <row r="162" spans="1:12">
      <c r="A162" s="128" t="str">
        <f>'Obra Civil'!A168</f>
        <v>13.5.2.3</v>
      </c>
      <c r="B162" s="271" t="str">
        <f>'Obra Civil'!B168</f>
        <v>Cabo coaxial</v>
      </c>
      <c r="C162" s="272"/>
      <c r="D162" s="273"/>
      <c r="E162" s="129" t="str">
        <f>'Obra Civil'!C168</f>
        <v>m</v>
      </c>
      <c r="F162" s="130">
        <f>'Obra Civil'!G168</f>
        <v>3.98</v>
      </c>
      <c r="G162" s="131">
        <f>'Obra Civil'!D168</f>
        <v>35</v>
      </c>
      <c r="H162" s="132">
        <v>0</v>
      </c>
      <c r="I162" s="132">
        <v>0</v>
      </c>
      <c r="J162" s="132">
        <f t="shared" si="28"/>
        <v>139.30000000000001</v>
      </c>
      <c r="K162" s="132">
        <f t="shared" si="29"/>
        <v>0</v>
      </c>
      <c r="L162" s="133">
        <f t="shared" si="23"/>
        <v>0</v>
      </c>
    </row>
    <row r="163" spans="1:12">
      <c r="A163" s="125" t="str">
        <f>'Obra Civil'!A169</f>
        <v>13.5.3</v>
      </c>
      <c r="B163" s="291" t="str">
        <f>'Obra Civil'!B169</f>
        <v>CABOS DE CONEXÃO</v>
      </c>
      <c r="C163" s="292"/>
      <c r="D163" s="293"/>
      <c r="E163" s="129"/>
      <c r="F163" s="130">
        <f>'Obra Civil'!G169</f>
        <v>0</v>
      </c>
      <c r="G163" s="131">
        <f>'Obra Civil'!D169</f>
        <v>0</v>
      </c>
      <c r="H163" s="132">
        <v>0</v>
      </c>
      <c r="I163" s="132">
        <v>0</v>
      </c>
      <c r="J163" s="132">
        <f t="shared" si="28"/>
        <v>0</v>
      </c>
      <c r="K163" s="132">
        <f t="shared" si="29"/>
        <v>0</v>
      </c>
      <c r="L163" s="133">
        <f t="shared" si="23"/>
        <v>0</v>
      </c>
    </row>
    <row r="164" spans="1:12">
      <c r="A164" s="128" t="str">
        <f>'Obra Civil'!A170</f>
        <v>13.5.3.1</v>
      </c>
      <c r="B164" s="271" t="str">
        <f>'Obra Civil'!B170</f>
        <v>Cabos de conexões – Patch Cord ultra flexível com RJ 45 nas 2 pontas - 1,50 metros</v>
      </c>
      <c r="C164" s="272"/>
      <c r="D164" s="273"/>
      <c r="E164" s="129" t="str">
        <f>'Obra Civil'!C170</f>
        <v xml:space="preserve">un </v>
      </c>
      <c r="F164" s="130">
        <f>'Obra Civil'!G170</f>
        <v>8.35</v>
      </c>
      <c r="G164" s="131">
        <f>'Obra Civil'!D170</f>
        <v>24</v>
      </c>
      <c r="H164" s="132">
        <v>0</v>
      </c>
      <c r="I164" s="132">
        <v>0</v>
      </c>
      <c r="J164" s="132">
        <f t="shared" si="28"/>
        <v>200.39999999999998</v>
      </c>
      <c r="K164" s="132">
        <f t="shared" si="29"/>
        <v>0</v>
      </c>
      <c r="L164" s="133">
        <f t="shared" si="23"/>
        <v>0</v>
      </c>
    </row>
    <row r="165" spans="1:12">
      <c r="A165" s="128" t="str">
        <f>'Obra Civil'!A171</f>
        <v>13.5.3.2</v>
      </c>
      <c r="B165" s="271" t="str">
        <f>'Obra Civil'!B171</f>
        <v>Cabos de conexões – Patch cord 110 / RJ-45 1 par -1,50m</v>
      </c>
      <c r="C165" s="272"/>
      <c r="D165" s="273"/>
      <c r="E165" s="129" t="str">
        <f>'Obra Civil'!C171</f>
        <v xml:space="preserve">un </v>
      </c>
      <c r="F165" s="130">
        <f>'Obra Civil'!G171</f>
        <v>7.17</v>
      </c>
      <c r="G165" s="131">
        <f>'Obra Civil'!D171</f>
        <v>15</v>
      </c>
      <c r="H165" s="132">
        <v>0</v>
      </c>
      <c r="I165" s="132">
        <v>0</v>
      </c>
      <c r="J165" s="132">
        <f t="shared" si="28"/>
        <v>107.55</v>
      </c>
      <c r="K165" s="132">
        <f t="shared" si="29"/>
        <v>0</v>
      </c>
      <c r="L165" s="133">
        <f t="shared" si="23"/>
        <v>0</v>
      </c>
    </row>
    <row r="166" spans="1:12">
      <c r="A166" s="128" t="str">
        <f>'Obra Civil'!A172</f>
        <v>13.5.3.3</v>
      </c>
      <c r="B166" s="271" t="str">
        <f>'Obra Civil'!B172</f>
        <v>Cabos de conexões – Patch Cord ultra flexível com RJ 45 em 1 ponta - 1,50 metros</v>
      </c>
      <c r="C166" s="272"/>
      <c r="D166" s="273"/>
      <c r="E166" s="129" t="str">
        <f>'Obra Civil'!C172</f>
        <v xml:space="preserve">un </v>
      </c>
      <c r="F166" s="130">
        <f>'Obra Civil'!G172</f>
        <v>7.62</v>
      </c>
      <c r="G166" s="131">
        <f>'Obra Civil'!D172</f>
        <v>24</v>
      </c>
      <c r="H166" s="132">
        <v>0</v>
      </c>
      <c r="I166" s="132">
        <v>0</v>
      </c>
      <c r="J166" s="132">
        <f t="shared" si="28"/>
        <v>182.88</v>
      </c>
      <c r="K166" s="132">
        <f t="shared" si="29"/>
        <v>0</v>
      </c>
      <c r="L166" s="133">
        <f t="shared" si="23"/>
        <v>0</v>
      </c>
    </row>
    <row r="167" spans="1:12">
      <c r="A167" s="128" t="str">
        <f>'Obra Civil'!A173</f>
        <v>13.5.3.4</v>
      </c>
      <c r="B167" s="271" t="str">
        <f>'Obra Civil'!B173</f>
        <v>Cabos de conexões – Patch Cord ultra flexível com RJ 45 nas 2 pontas - 3,0 metros</v>
      </c>
      <c r="C167" s="272"/>
      <c r="D167" s="273"/>
      <c r="E167" s="129" t="str">
        <f>'Obra Civil'!C173</f>
        <v xml:space="preserve">un </v>
      </c>
      <c r="F167" s="130">
        <f>'Obra Civil'!G173</f>
        <v>100</v>
      </c>
      <c r="G167" s="131">
        <f>'Obra Civil'!D173</f>
        <v>24</v>
      </c>
      <c r="H167" s="132">
        <v>0</v>
      </c>
      <c r="I167" s="132">
        <v>0</v>
      </c>
      <c r="J167" s="132">
        <f t="shared" si="28"/>
        <v>2400</v>
      </c>
      <c r="K167" s="132">
        <f t="shared" si="29"/>
        <v>0</v>
      </c>
      <c r="L167" s="133">
        <f t="shared" si="23"/>
        <v>0</v>
      </c>
    </row>
    <row r="168" spans="1:12">
      <c r="A168" s="125" t="str">
        <f>'Obra Civil'!A174</f>
        <v>13.5.4</v>
      </c>
      <c r="B168" s="291" t="str">
        <f>'Obra Civil'!B174</f>
        <v>TOMADAS</v>
      </c>
      <c r="C168" s="292"/>
      <c r="D168" s="293"/>
      <c r="E168" s="129"/>
      <c r="F168" s="130"/>
      <c r="G168" s="131"/>
      <c r="H168" s="132"/>
      <c r="I168" s="132"/>
      <c r="J168" s="132"/>
      <c r="K168" s="132"/>
      <c r="L168" s="133">
        <f t="shared" si="23"/>
        <v>0</v>
      </c>
    </row>
    <row r="169" spans="1:12">
      <c r="A169" s="128" t="str">
        <f>'Obra Civil'!A175</f>
        <v>13.5.4.1</v>
      </c>
      <c r="B169" s="271" t="str">
        <f>'Obra Civil'!B175</f>
        <v>Tomada modular RJ-45 Categoria 6</v>
      </c>
      <c r="C169" s="272"/>
      <c r="D169" s="273"/>
      <c r="E169" s="129" t="str">
        <f>'Obra Civil'!C175</f>
        <v xml:space="preserve">un </v>
      </c>
      <c r="F169" s="130">
        <f>'Obra Civil'!G175</f>
        <v>19.43</v>
      </c>
      <c r="G169" s="131">
        <f>'Obra Civil'!D175</f>
        <v>24</v>
      </c>
      <c r="H169" s="132">
        <v>0</v>
      </c>
      <c r="I169" s="132">
        <v>0</v>
      </c>
      <c r="J169" s="132">
        <f>F169*G169</f>
        <v>466.32</v>
      </c>
      <c r="K169" s="132">
        <f>H169*F169</f>
        <v>0</v>
      </c>
      <c r="L169" s="133">
        <f t="shared" si="23"/>
        <v>0</v>
      </c>
    </row>
    <row r="170" spans="1:12">
      <c r="A170" s="128" t="str">
        <f>'Obra Civil'!A176</f>
        <v>13.5.4.2</v>
      </c>
      <c r="B170" s="271" t="str">
        <f>'Obra Civil'!B176</f>
        <v>Conector de TV Tipo F (Coaxial)</v>
      </c>
      <c r="C170" s="272"/>
      <c r="D170" s="273"/>
      <c r="E170" s="129" t="str">
        <f>'Obra Civil'!C176</f>
        <v xml:space="preserve">un </v>
      </c>
      <c r="F170" s="130">
        <f>'Obra Civil'!G176</f>
        <v>16.14</v>
      </c>
      <c r="G170" s="131">
        <f>'Obra Civil'!D176</f>
        <v>4</v>
      </c>
      <c r="H170" s="132">
        <v>0</v>
      </c>
      <c r="I170" s="132">
        <v>0</v>
      </c>
      <c r="J170" s="132">
        <f>F170*G170</f>
        <v>64.56</v>
      </c>
      <c r="K170" s="132">
        <f>H170*F170</f>
        <v>0</v>
      </c>
      <c r="L170" s="133">
        <f t="shared" si="23"/>
        <v>0</v>
      </c>
    </row>
    <row r="171" spans="1:12">
      <c r="A171" s="125" t="str">
        <f>'Obra Civil'!A177</f>
        <v>13.5.5</v>
      </c>
      <c r="B171" s="291" t="str">
        <f>'Obra Civil'!B177</f>
        <v>CAIXAS E ACESSÓRIOS</v>
      </c>
      <c r="C171" s="292"/>
      <c r="D171" s="293"/>
      <c r="E171" s="129"/>
      <c r="F171" s="130"/>
      <c r="G171" s="131"/>
      <c r="H171" s="132"/>
      <c r="I171" s="132"/>
      <c r="J171" s="132"/>
      <c r="K171" s="132"/>
      <c r="L171" s="133">
        <f t="shared" si="23"/>
        <v>0</v>
      </c>
    </row>
    <row r="172" spans="1:12" ht="22.5" customHeight="1">
      <c r="A172" s="128" t="str">
        <f>'Obra Civil'!A178</f>
        <v>13.5.5.1</v>
      </c>
      <c r="B172" s="294" t="str">
        <f>'Obra Civil'!B178</f>
        <v>Caixa subterrânea em alvenaria, tipo R1,60x35x50cm, com tampão em ferro fundido, conforme detalhe de projeto</v>
      </c>
      <c r="C172" s="295"/>
      <c r="D172" s="296"/>
      <c r="E172" s="129" t="str">
        <f>'Obra Civil'!C178</f>
        <v xml:space="preserve">un </v>
      </c>
      <c r="F172" s="130">
        <f>'Obra Civil'!G178</f>
        <v>145.30000000000001</v>
      </c>
      <c r="G172" s="131">
        <f>'Obra Civil'!D178</f>
        <v>1</v>
      </c>
      <c r="H172" s="132">
        <v>0</v>
      </c>
      <c r="I172" s="132">
        <v>0</v>
      </c>
      <c r="J172" s="132">
        <f>F172*G172</f>
        <v>145.30000000000001</v>
      </c>
      <c r="K172" s="132">
        <f>H172*F172</f>
        <v>0</v>
      </c>
      <c r="L172" s="133">
        <f t="shared" si="23"/>
        <v>0</v>
      </c>
    </row>
    <row r="173" spans="1:12">
      <c r="A173" s="128" t="str">
        <f>'Obra Civil'!A179</f>
        <v>13.5.5.2</v>
      </c>
      <c r="B173" s="271" t="str">
        <f>'Obra Civil'!B179</f>
        <v>Caixa de passagem em alvenaria 20x20 com tampa de ferro fundido</v>
      </c>
      <c r="C173" s="272"/>
      <c r="D173" s="273"/>
      <c r="E173" s="129" t="str">
        <f>'Obra Civil'!C179</f>
        <v xml:space="preserve">un </v>
      </c>
      <c r="F173" s="130">
        <f>'Obra Civil'!G179</f>
        <v>34.869999999999997</v>
      </c>
      <c r="G173" s="131">
        <f>'Obra Civil'!D179</f>
        <v>2</v>
      </c>
      <c r="H173" s="132">
        <v>0</v>
      </c>
      <c r="I173" s="132">
        <v>0</v>
      </c>
      <c r="J173" s="132">
        <f>F173*G173</f>
        <v>69.739999999999995</v>
      </c>
      <c r="K173" s="132">
        <f>H173*F173</f>
        <v>0</v>
      </c>
      <c r="L173" s="133">
        <f t="shared" si="23"/>
        <v>0</v>
      </c>
    </row>
    <row r="174" spans="1:12">
      <c r="A174" s="128" t="str">
        <f>'Obra Civil'!A180</f>
        <v>13.5.5.3</v>
      </c>
      <c r="B174" s="271" t="str">
        <f>'Obra Civil'!B180</f>
        <v>Caixa de passagem de piso 15x15 com tampa metálica aparafusada</v>
      </c>
      <c r="C174" s="272"/>
      <c r="D174" s="273"/>
      <c r="E174" s="129" t="str">
        <f>'Obra Civil'!C180</f>
        <v xml:space="preserve">un </v>
      </c>
      <c r="F174" s="130">
        <f>'Obra Civil'!G180</f>
        <v>10.01</v>
      </c>
      <c r="G174" s="131">
        <f>'Obra Civil'!D180</f>
        <v>12</v>
      </c>
      <c r="H174" s="132">
        <v>0</v>
      </c>
      <c r="I174" s="132">
        <v>0</v>
      </c>
      <c r="J174" s="132">
        <f>F174*G174</f>
        <v>120.12</v>
      </c>
      <c r="K174" s="132">
        <f>H174*F174</f>
        <v>0</v>
      </c>
      <c r="L174" s="133">
        <f t="shared" si="23"/>
        <v>0</v>
      </c>
    </row>
    <row r="175" spans="1:12">
      <c r="A175" s="128" t="str">
        <f>'Obra Civil'!A181</f>
        <v>13.5.5.4</v>
      </c>
      <c r="B175" s="271" t="str">
        <f>'Obra Civil'!B181</f>
        <v>Derivação "T" de 59 mm conforme detalhe de projeto</v>
      </c>
      <c r="C175" s="272"/>
      <c r="D175" s="273"/>
      <c r="E175" s="129" t="str">
        <f>'Obra Civil'!C181</f>
        <v>un</v>
      </c>
      <c r="F175" s="130">
        <f>'Obra Civil'!G181</f>
        <v>18.149999999999999</v>
      </c>
      <c r="G175" s="131">
        <f>'Obra Civil'!D181</f>
        <v>8</v>
      </c>
      <c r="H175" s="132">
        <v>0</v>
      </c>
      <c r="I175" s="132">
        <v>0</v>
      </c>
      <c r="J175" s="132">
        <f>F175*G175</f>
        <v>145.19999999999999</v>
      </c>
      <c r="K175" s="132">
        <f>H175*F175</f>
        <v>0</v>
      </c>
      <c r="L175" s="133">
        <f t="shared" si="23"/>
        <v>0</v>
      </c>
    </row>
    <row r="176" spans="1:12">
      <c r="A176" s="128" t="str">
        <f>'Obra Civil'!A182</f>
        <v>13.5.5.5</v>
      </c>
      <c r="B176" s="271" t="str">
        <f>'Obra Civil'!B182</f>
        <v>Derivação "L" de 59 mm conforme detalhe de projeto</v>
      </c>
      <c r="C176" s="272"/>
      <c r="D176" s="273"/>
      <c r="E176" s="129" t="str">
        <f>'Obra Civil'!C182</f>
        <v>un</v>
      </c>
      <c r="F176" s="130">
        <f>'Obra Civil'!G182</f>
        <v>16.34</v>
      </c>
      <c r="G176" s="131">
        <f>'Obra Civil'!D182</f>
        <v>3</v>
      </c>
      <c r="H176" s="132">
        <v>0</v>
      </c>
      <c r="I176" s="132">
        <v>0</v>
      </c>
      <c r="J176" s="132">
        <f>F176*G176</f>
        <v>49.019999999999996</v>
      </c>
      <c r="K176" s="132">
        <f>H176*F176</f>
        <v>0</v>
      </c>
      <c r="L176" s="133">
        <f t="shared" si="23"/>
        <v>0</v>
      </c>
    </row>
    <row r="177" spans="1:12">
      <c r="A177" s="128" t="str">
        <f>'Obra Civil'!A183</f>
        <v>13.5.6</v>
      </c>
      <c r="B177" s="271" t="str">
        <f>'Obra Civil'!B183</f>
        <v>ELETRODUTOS E ACESSÓRIOS</v>
      </c>
      <c r="C177" s="272"/>
      <c r="D177" s="273"/>
      <c r="E177" s="129"/>
      <c r="F177" s="130"/>
      <c r="G177" s="131"/>
      <c r="H177" s="132"/>
      <c r="I177" s="132"/>
      <c r="J177" s="132"/>
      <c r="K177" s="132"/>
      <c r="L177" s="133">
        <f t="shared" si="23"/>
        <v>0</v>
      </c>
    </row>
    <row r="178" spans="1:12">
      <c r="A178" s="128" t="str">
        <f>'Obra Civil'!A184</f>
        <v>13.5.6.1</v>
      </c>
      <c r="B178" s="271" t="str">
        <f>'Obra Civil'!B184</f>
        <v>Eletroduto  Ø100mm, inclusive curvas</v>
      </c>
      <c r="C178" s="272"/>
      <c r="D178" s="273"/>
      <c r="E178" s="129" t="str">
        <f>'Obra Civil'!C184</f>
        <v>m</v>
      </c>
      <c r="F178" s="130">
        <f>'Obra Civil'!G184</f>
        <v>26.32</v>
      </c>
      <c r="G178" s="131">
        <f>'Obra Civil'!D184</f>
        <v>22</v>
      </c>
      <c r="H178" s="132">
        <v>0</v>
      </c>
      <c r="I178" s="132">
        <v>0</v>
      </c>
      <c r="J178" s="132">
        <f>F178*G178</f>
        <v>579.04</v>
      </c>
      <c r="K178" s="132">
        <f>H178*F178</f>
        <v>0</v>
      </c>
      <c r="L178" s="133">
        <f t="shared" si="23"/>
        <v>0</v>
      </c>
    </row>
    <row r="179" spans="1:12">
      <c r="A179" s="128" t="str">
        <f>'Obra Civil'!A185</f>
        <v>13.5.6.2</v>
      </c>
      <c r="B179" s="271" t="str">
        <f>'Obra Civil'!B185</f>
        <v>Eletroduto  Ø59mm, inclusive curvas</v>
      </c>
      <c r="C179" s="272"/>
      <c r="D179" s="273"/>
      <c r="E179" s="129" t="str">
        <f>'Obra Civil'!C185</f>
        <v>m</v>
      </c>
      <c r="F179" s="130">
        <f>'Obra Civil'!G185</f>
        <v>14.31</v>
      </c>
      <c r="G179" s="131">
        <f>'Obra Civil'!D185</f>
        <v>61</v>
      </c>
      <c r="H179" s="132">
        <v>0</v>
      </c>
      <c r="I179" s="132">
        <v>0</v>
      </c>
      <c r="J179" s="132">
        <f>F179*G179</f>
        <v>872.91000000000008</v>
      </c>
      <c r="K179" s="132">
        <f>H179*F179</f>
        <v>0</v>
      </c>
      <c r="L179" s="133">
        <f t="shared" si="23"/>
        <v>0</v>
      </c>
    </row>
    <row r="180" spans="1:12">
      <c r="A180" s="143" t="str">
        <f>'Obra Civil'!A187</f>
        <v>14.0</v>
      </c>
      <c r="B180" s="268" t="str">
        <f>'Obra Civil'!B187</f>
        <v xml:space="preserve">INSTALAÇÃO HIDRÁULICA </v>
      </c>
      <c r="C180" s="269"/>
      <c r="D180" s="270"/>
      <c r="E180" s="146"/>
      <c r="F180" s="147"/>
      <c r="G180" s="148"/>
      <c r="H180" s="149"/>
      <c r="I180" s="149"/>
      <c r="J180" s="149"/>
      <c r="K180" s="149"/>
      <c r="L180" s="150">
        <f t="shared" si="23"/>
        <v>0</v>
      </c>
    </row>
    <row r="181" spans="1:12">
      <c r="A181" s="128" t="str">
        <f>'Obra Civil'!A188</f>
        <v>14.1</v>
      </c>
      <c r="B181" s="271" t="str">
        <f>'Obra Civil'!B188</f>
        <v>TUBULAÇÕES E CONEXÕES DE PVC RÍGIDO</v>
      </c>
      <c r="C181" s="272"/>
      <c r="D181" s="273"/>
      <c r="E181" s="129"/>
      <c r="F181" s="130"/>
      <c r="G181" s="131"/>
      <c r="H181" s="132"/>
      <c r="I181" s="132"/>
      <c r="J181" s="132"/>
      <c r="K181" s="132"/>
      <c r="L181" s="133">
        <f t="shared" si="23"/>
        <v>0</v>
      </c>
    </row>
    <row r="182" spans="1:12">
      <c r="A182" s="128" t="str">
        <f>'Obra Civil'!A189</f>
        <v>14.1.1</v>
      </c>
      <c r="B182" s="271" t="str">
        <f>'Obra Civil'!B189</f>
        <v>Chuveiro eletrico sendo chuveiro de plastico - 110 e 220 V</v>
      </c>
      <c r="C182" s="272"/>
      <c r="D182" s="273"/>
      <c r="E182" s="129" t="str">
        <f>'Obra Civil'!C189</f>
        <v>un</v>
      </c>
      <c r="F182" s="130">
        <f>'Obra Civil'!G189</f>
        <v>35.11</v>
      </c>
      <c r="G182" s="131">
        <f>'Obra Civil'!D189</f>
        <v>12</v>
      </c>
      <c r="H182" s="132">
        <v>0</v>
      </c>
      <c r="I182" s="132">
        <v>0</v>
      </c>
      <c r="J182" s="132">
        <f t="shared" ref="J182:J202" si="30">F182*G182</f>
        <v>421.32</v>
      </c>
      <c r="K182" s="132">
        <f t="shared" ref="K182:K202" si="31">H182*F182</f>
        <v>0</v>
      </c>
      <c r="L182" s="133">
        <f t="shared" si="23"/>
        <v>0</v>
      </c>
    </row>
    <row r="183" spans="1:12">
      <c r="A183" s="128" t="str">
        <f>'Obra Civil'!A190</f>
        <v>14.1.2</v>
      </c>
      <c r="B183" s="271" t="str">
        <f>'Obra Civil'!B190</f>
        <v>Registro de gaveta bruto, diâmetro 1"</v>
      </c>
      <c r="C183" s="272"/>
      <c r="D183" s="273"/>
      <c r="E183" s="129" t="str">
        <f>'Obra Civil'!C190</f>
        <v>un</v>
      </c>
      <c r="F183" s="130">
        <f>'Obra Civil'!G190</f>
        <v>34.11</v>
      </c>
      <c r="G183" s="131">
        <f>'Obra Civil'!D190</f>
        <v>2</v>
      </c>
      <c r="H183" s="132">
        <v>0</v>
      </c>
      <c r="I183" s="132">
        <v>0</v>
      </c>
      <c r="J183" s="132">
        <f t="shared" si="30"/>
        <v>68.22</v>
      </c>
      <c r="K183" s="132">
        <f t="shared" si="31"/>
        <v>0</v>
      </c>
      <c r="L183" s="133">
        <f t="shared" si="23"/>
        <v>0</v>
      </c>
    </row>
    <row r="184" spans="1:12">
      <c r="A184" s="128" t="str">
        <f>'Obra Civil'!A191</f>
        <v>14.1.3</v>
      </c>
      <c r="B184" s="271" t="str">
        <f>'Obra Civil'!B191</f>
        <v>Registro de gaveta bruto, diâmetro 1.1/4"</v>
      </c>
      <c r="C184" s="272"/>
      <c r="D184" s="273"/>
      <c r="E184" s="129" t="str">
        <f>'Obra Civil'!C191</f>
        <v>un</v>
      </c>
      <c r="F184" s="130">
        <f>'Obra Civil'!G191</f>
        <v>45.18</v>
      </c>
      <c r="G184" s="131">
        <f>'Obra Civil'!D191</f>
        <v>1</v>
      </c>
      <c r="H184" s="132">
        <v>0</v>
      </c>
      <c r="I184" s="132">
        <v>0</v>
      </c>
      <c r="J184" s="132">
        <f t="shared" si="30"/>
        <v>45.18</v>
      </c>
      <c r="K184" s="132">
        <f t="shared" si="31"/>
        <v>0</v>
      </c>
      <c r="L184" s="133">
        <f t="shared" si="23"/>
        <v>0</v>
      </c>
    </row>
    <row r="185" spans="1:12">
      <c r="A185" s="128" t="str">
        <f>'Obra Civil'!A192</f>
        <v>14.1.4</v>
      </c>
      <c r="B185" s="271" t="str">
        <f>'Obra Civil'!B192</f>
        <v>Registro de gaveta bruto, diâmetro 1.1/2"</v>
      </c>
      <c r="C185" s="272"/>
      <c r="D185" s="273"/>
      <c r="E185" s="129" t="str">
        <f>'Obra Civil'!C192</f>
        <v>un</v>
      </c>
      <c r="F185" s="130">
        <f>'Obra Civil'!G192</f>
        <v>51.09</v>
      </c>
      <c r="G185" s="131">
        <f>'Obra Civil'!D192</f>
        <v>4</v>
      </c>
      <c r="H185" s="132">
        <v>0</v>
      </c>
      <c r="I185" s="132">
        <v>0</v>
      </c>
      <c r="J185" s="132">
        <f t="shared" si="30"/>
        <v>204.36</v>
      </c>
      <c r="K185" s="132">
        <f t="shared" si="31"/>
        <v>0</v>
      </c>
      <c r="L185" s="133">
        <f t="shared" si="23"/>
        <v>0</v>
      </c>
    </row>
    <row r="186" spans="1:12">
      <c r="A186" s="128" t="str">
        <f>'Obra Civil'!A193</f>
        <v>14.1.5</v>
      </c>
      <c r="B186" s="271" t="str">
        <f>'Obra Civil'!B193</f>
        <v>Registro de gaveta bruto, diâmetro 2.1/2"</v>
      </c>
      <c r="C186" s="272"/>
      <c r="D186" s="273"/>
      <c r="E186" s="129" t="str">
        <f>'Obra Civil'!C193</f>
        <v>un</v>
      </c>
      <c r="F186" s="130">
        <f>'Obra Civil'!G193</f>
        <v>165.23</v>
      </c>
      <c r="G186" s="131">
        <f>'Obra Civil'!D193</f>
        <v>1</v>
      </c>
      <c r="H186" s="132">
        <v>0</v>
      </c>
      <c r="I186" s="132">
        <v>0</v>
      </c>
      <c r="J186" s="132">
        <f t="shared" si="30"/>
        <v>165.23</v>
      </c>
      <c r="K186" s="132">
        <f t="shared" si="31"/>
        <v>0</v>
      </c>
      <c r="L186" s="133">
        <f t="shared" si="23"/>
        <v>0</v>
      </c>
    </row>
    <row r="187" spans="1:12">
      <c r="A187" s="128" t="str">
        <f>'Obra Civil'!A194</f>
        <v>14.1.6</v>
      </c>
      <c r="B187" s="271" t="str">
        <f>'Obra Civil'!B194</f>
        <v>Registro de gaveta com canopla, diâmetro 1.1/2"</v>
      </c>
      <c r="C187" s="272"/>
      <c r="D187" s="273"/>
      <c r="E187" s="129" t="str">
        <f>'Obra Civil'!C194</f>
        <v>un</v>
      </c>
      <c r="F187" s="130">
        <f>'Obra Civil'!G194</f>
        <v>109.99</v>
      </c>
      <c r="G187" s="131">
        <f>'Obra Civil'!D194</f>
        <v>8</v>
      </c>
      <c r="H187" s="132">
        <v>0</v>
      </c>
      <c r="I187" s="132">
        <v>0</v>
      </c>
      <c r="J187" s="132">
        <f t="shared" si="30"/>
        <v>879.92</v>
      </c>
      <c r="K187" s="132">
        <f t="shared" si="31"/>
        <v>0</v>
      </c>
      <c r="L187" s="133">
        <f t="shared" si="23"/>
        <v>0</v>
      </c>
    </row>
    <row r="188" spans="1:12">
      <c r="A188" s="128" t="str">
        <f>'Obra Civil'!A195</f>
        <v>14.1.7</v>
      </c>
      <c r="B188" s="271" t="str">
        <f>'Obra Civil'!B195</f>
        <v>Registro de gaveta com canopla, diâmetro 3/4"</v>
      </c>
      <c r="C188" s="272"/>
      <c r="D188" s="273"/>
      <c r="E188" s="129" t="str">
        <f>'Obra Civil'!C195</f>
        <v>un</v>
      </c>
      <c r="F188" s="130">
        <f>'Obra Civil'!G195</f>
        <v>49.81</v>
      </c>
      <c r="G188" s="131">
        <f>'Obra Civil'!D195</f>
        <v>23</v>
      </c>
      <c r="H188" s="132">
        <v>0</v>
      </c>
      <c r="I188" s="132">
        <v>0</v>
      </c>
      <c r="J188" s="132">
        <f t="shared" si="30"/>
        <v>1145.6300000000001</v>
      </c>
      <c r="K188" s="132">
        <f t="shared" si="31"/>
        <v>0</v>
      </c>
      <c r="L188" s="133">
        <f t="shared" si="23"/>
        <v>0</v>
      </c>
    </row>
    <row r="189" spans="1:12">
      <c r="A189" s="128" t="str">
        <f>'Obra Civil'!A196</f>
        <v>14.1.8</v>
      </c>
      <c r="B189" s="271" t="str">
        <f>'Obra Civil'!B196</f>
        <v>Registro de pressão com canopla p/ chuveiro, diâmetro 3/4"</v>
      </c>
      <c r="C189" s="272"/>
      <c r="D189" s="273"/>
      <c r="E189" s="129" t="str">
        <f>'Obra Civil'!C196</f>
        <v>un</v>
      </c>
      <c r="F189" s="130">
        <f>'Obra Civil'!G196</f>
        <v>65.38</v>
      </c>
      <c r="G189" s="131">
        <f>'Obra Civil'!D196</f>
        <v>12</v>
      </c>
      <c r="H189" s="132">
        <v>0</v>
      </c>
      <c r="I189" s="132">
        <v>0</v>
      </c>
      <c r="J189" s="132">
        <f t="shared" si="30"/>
        <v>784.56</v>
      </c>
      <c r="K189" s="132">
        <f t="shared" si="31"/>
        <v>0</v>
      </c>
      <c r="L189" s="133">
        <f t="shared" ref="L189:L252" si="32">I189*F189</f>
        <v>0</v>
      </c>
    </row>
    <row r="190" spans="1:12">
      <c r="A190" s="128" t="str">
        <f>'Obra Civil'!A197</f>
        <v>14.1.9</v>
      </c>
      <c r="B190" s="271" t="str">
        <f>'Obra Civil'!B197</f>
        <v>Tubo PVC soldável diâmetro 25 mm, inclusive conexões</v>
      </c>
      <c r="C190" s="272"/>
      <c r="D190" s="273"/>
      <c r="E190" s="129" t="str">
        <f>'Obra Civil'!C197</f>
        <v>m</v>
      </c>
      <c r="F190" s="130">
        <f>'Obra Civil'!G197</f>
        <v>2.44</v>
      </c>
      <c r="G190" s="131">
        <f>'Obra Civil'!D197</f>
        <v>179</v>
      </c>
      <c r="H190" s="132">
        <v>0</v>
      </c>
      <c r="I190" s="132">
        <v>0</v>
      </c>
      <c r="J190" s="132">
        <f t="shared" si="30"/>
        <v>436.76</v>
      </c>
      <c r="K190" s="132">
        <f t="shared" si="31"/>
        <v>0</v>
      </c>
      <c r="L190" s="133">
        <f t="shared" si="32"/>
        <v>0</v>
      </c>
    </row>
    <row r="191" spans="1:12">
      <c r="A191" s="128" t="str">
        <f>'Obra Civil'!A198</f>
        <v>14.1.10</v>
      </c>
      <c r="B191" s="271" t="str">
        <f>'Obra Civil'!B198</f>
        <v>Tubo PVC soldável classe 15, diâmetro 50 mm, inclusive conexões</v>
      </c>
      <c r="C191" s="272"/>
      <c r="D191" s="273"/>
      <c r="E191" s="129" t="str">
        <f>'Obra Civil'!C198</f>
        <v>m</v>
      </c>
      <c r="F191" s="130">
        <f>'Obra Civil'!G198</f>
        <v>8.16</v>
      </c>
      <c r="G191" s="131">
        <f>'Obra Civil'!D198</f>
        <v>128.30000000000001</v>
      </c>
      <c r="H191" s="132">
        <v>0</v>
      </c>
      <c r="I191" s="132">
        <v>0</v>
      </c>
      <c r="J191" s="132">
        <f t="shared" si="30"/>
        <v>1046.9280000000001</v>
      </c>
      <c r="K191" s="132">
        <f t="shared" si="31"/>
        <v>0</v>
      </c>
      <c r="L191" s="133">
        <f t="shared" si="32"/>
        <v>0</v>
      </c>
    </row>
    <row r="192" spans="1:12">
      <c r="A192" s="128" t="str">
        <f>'Obra Civil'!A199</f>
        <v>14.1.11</v>
      </c>
      <c r="B192" s="271" t="str">
        <f>'Obra Civil'!B199</f>
        <v>Tubo PVC soldável classe 15, diâmetro 75mm, inclusive conexões</v>
      </c>
      <c r="C192" s="272"/>
      <c r="D192" s="273"/>
      <c r="E192" s="129" t="str">
        <f>'Obra Civil'!C199</f>
        <v>m</v>
      </c>
      <c r="F192" s="130">
        <f>'Obra Civil'!G199</f>
        <v>23.27</v>
      </c>
      <c r="G192" s="131">
        <f>'Obra Civil'!D199</f>
        <v>60</v>
      </c>
      <c r="H192" s="132">
        <v>0</v>
      </c>
      <c r="I192" s="132">
        <v>0</v>
      </c>
      <c r="J192" s="132">
        <f t="shared" si="30"/>
        <v>1396.2</v>
      </c>
      <c r="K192" s="132">
        <f t="shared" si="31"/>
        <v>0</v>
      </c>
      <c r="L192" s="133">
        <f t="shared" si="32"/>
        <v>0</v>
      </c>
    </row>
    <row r="193" spans="1:12">
      <c r="A193" s="128" t="str">
        <f>'Obra Civil'!A200</f>
        <v>14.1.12</v>
      </c>
      <c r="B193" s="271" t="str">
        <f>'Obra Civil'!B200</f>
        <v>Válvula de descarga p/ vaso sanitário de 1.1/2"</v>
      </c>
      <c r="C193" s="272"/>
      <c r="D193" s="273"/>
      <c r="E193" s="129" t="str">
        <f>'Obra Civil'!C200</f>
        <v>un</v>
      </c>
      <c r="F193" s="130">
        <f>'Obra Civil'!G200</f>
        <v>91.97</v>
      </c>
      <c r="G193" s="131">
        <f>'Obra Civil'!D200</f>
        <v>15</v>
      </c>
      <c r="H193" s="132">
        <v>0</v>
      </c>
      <c r="I193" s="132">
        <v>0</v>
      </c>
      <c r="J193" s="132">
        <f t="shared" si="30"/>
        <v>1379.55</v>
      </c>
      <c r="K193" s="132">
        <f t="shared" si="31"/>
        <v>0</v>
      </c>
      <c r="L193" s="133">
        <f t="shared" si="32"/>
        <v>0</v>
      </c>
    </row>
    <row r="194" spans="1:12">
      <c r="A194" s="128" t="str">
        <f>'Obra Civil'!A201</f>
        <v>14.1.13</v>
      </c>
      <c r="B194" s="271" t="str">
        <f>'Obra Civil'!B201</f>
        <v>Válvula de pé com crivo, 1.1/2"</v>
      </c>
      <c r="C194" s="272"/>
      <c r="D194" s="273"/>
      <c r="E194" s="129" t="str">
        <f>'Obra Civil'!C201</f>
        <v>un</v>
      </c>
      <c r="F194" s="130">
        <f>'Obra Civil'!G201</f>
        <v>78.349999999999994</v>
      </c>
      <c r="G194" s="131">
        <f>'Obra Civil'!D201</f>
        <v>1</v>
      </c>
      <c r="H194" s="132">
        <v>0</v>
      </c>
      <c r="I194" s="132">
        <v>0</v>
      </c>
      <c r="J194" s="132">
        <f t="shared" si="30"/>
        <v>78.349999999999994</v>
      </c>
      <c r="K194" s="132">
        <f t="shared" si="31"/>
        <v>0</v>
      </c>
      <c r="L194" s="133">
        <f t="shared" si="32"/>
        <v>0</v>
      </c>
    </row>
    <row r="195" spans="1:12">
      <c r="A195" s="128" t="str">
        <f>'Obra Civil'!A202</f>
        <v>14.1.14</v>
      </c>
      <c r="B195" s="271" t="str">
        <f>'Obra Civil'!B202</f>
        <v>Caixa d'água pré-fabricada capacidade 10.000 litros</v>
      </c>
      <c r="C195" s="272"/>
      <c r="D195" s="273"/>
      <c r="E195" s="129" t="str">
        <f>'Obra Civil'!C202</f>
        <v>un</v>
      </c>
      <c r="F195" s="130">
        <f>'Obra Civil'!G202</f>
        <v>1674.25</v>
      </c>
      <c r="G195" s="131">
        <f>'Obra Civil'!D202</f>
        <v>1</v>
      </c>
      <c r="H195" s="132">
        <v>0</v>
      </c>
      <c r="I195" s="132">
        <v>0</v>
      </c>
      <c r="J195" s="132">
        <f t="shared" si="30"/>
        <v>1674.25</v>
      </c>
      <c r="K195" s="132">
        <f t="shared" si="31"/>
        <v>0</v>
      </c>
      <c r="L195" s="133">
        <f t="shared" si="32"/>
        <v>0</v>
      </c>
    </row>
    <row r="196" spans="1:12">
      <c r="A196" s="128" t="str">
        <f>'Obra Civil'!A203</f>
        <v>14.1.15</v>
      </c>
      <c r="B196" s="271" t="str">
        <f>'Obra Civil'!B203</f>
        <v>Torneira de bóia, diâmetro 25mm</v>
      </c>
      <c r="C196" s="272"/>
      <c r="D196" s="273"/>
      <c r="E196" s="129" t="str">
        <f>'Obra Civil'!C203</f>
        <v>un</v>
      </c>
      <c r="F196" s="130">
        <f>'Obra Civil'!G203</f>
        <v>19.350000000000001</v>
      </c>
      <c r="G196" s="131">
        <f>'Obra Civil'!D203</f>
        <v>1</v>
      </c>
      <c r="H196" s="132">
        <v>0</v>
      </c>
      <c r="I196" s="132">
        <v>0</v>
      </c>
      <c r="J196" s="132">
        <f t="shared" si="30"/>
        <v>19.350000000000001</v>
      </c>
      <c r="K196" s="132">
        <f t="shared" si="31"/>
        <v>0</v>
      </c>
      <c r="L196" s="133">
        <f t="shared" si="32"/>
        <v>0</v>
      </c>
    </row>
    <row r="197" spans="1:12">
      <c r="A197" s="128" t="str">
        <f>'Obra Civil'!A204</f>
        <v>14.1.16</v>
      </c>
      <c r="B197" s="271" t="str">
        <f>'Obra Civil'!B204</f>
        <v>Tubo de descarga VDE, série normal, diâmetro 38 mm</v>
      </c>
      <c r="C197" s="272"/>
      <c r="D197" s="273"/>
      <c r="E197" s="129" t="str">
        <f>'Obra Civil'!C204</f>
        <v>m</v>
      </c>
      <c r="F197" s="130">
        <f>'Obra Civil'!G204</f>
        <v>4.55</v>
      </c>
      <c r="G197" s="131">
        <f>'Obra Civil'!D204</f>
        <v>24</v>
      </c>
      <c r="H197" s="132">
        <v>0</v>
      </c>
      <c r="I197" s="132">
        <v>0</v>
      </c>
      <c r="J197" s="132">
        <f t="shared" si="30"/>
        <v>109.19999999999999</v>
      </c>
      <c r="K197" s="132">
        <f t="shared" si="31"/>
        <v>0</v>
      </c>
      <c r="L197" s="133">
        <f t="shared" si="32"/>
        <v>0</v>
      </c>
    </row>
    <row r="198" spans="1:12">
      <c r="A198" s="128" t="str">
        <f>'Obra Civil'!A205</f>
        <v>14.1.17</v>
      </c>
      <c r="B198" s="271" t="str">
        <f>'Obra Civil'!B205</f>
        <v>Válvula de retenção com portinhola de bronze, 1"</v>
      </c>
      <c r="C198" s="272"/>
      <c r="D198" s="273"/>
      <c r="E198" s="129" t="str">
        <f>'Obra Civil'!C205</f>
        <v>un</v>
      </c>
      <c r="F198" s="130">
        <f>'Obra Civil'!G205</f>
        <v>47.45</v>
      </c>
      <c r="G198" s="131">
        <f>'Obra Civil'!D205</f>
        <v>1</v>
      </c>
      <c r="H198" s="132">
        <v>0</v>
      </c>
      <c r="I198" s="132">
        <v>0</v>
      </c>
      <c r="J198" s="132">
        <f t="shared" si="30"/>
        <v>47.45</v>
      </c>
      <c r="K198" s="132">
        <f t="shared" si="31"/>
        <v>0</v>
      </c>
      <c r="L198" s="133">
        <f t="shared" si="32"/>
        <v>0</v>
      </c>
    </row>
    <row r="199" spans="1:12">
      <c r="A199" s="128" t="str">
        <f>'Obra Civil'!A206</f>
        <v>14.1.18</v>
      </c>
      <c r="B199" s="271" t="str">
        <f>'Obra Civil'!B206</f>
        <v>Caixa em alvenaria 30x30 cm - CRG e CTD</v>
      </c>
      <c r="C199" s="272"/>
      <c r="D199" s="273"/>
      <c r="E199" s="129" t="str">
        <f>'Obra Civil'!C206</f>
        <v>un</v>
      </c>
      <c r="F199" s="130">
        <f>'Obra Civil'!G206</f>
        <v>68.959999999999994</v>
      </c>
      <c r="G199" s="131">
        <f>'Obra Civil'!D206</f>
        <v>2</v>
      </c>
      <c r="H199" s="132">
        <v>0</v>
      </c>
      <c r="I199" s="132">
        <v>0</v>
      </c>
      <c r="J199" s="132">
        <f t="shared" si="30"/>
        <v>137.91999999999999</v>
      </c>
      <c r="K199" s="132">
        <f t="shared" si="31"/>
        <v>0</v>
      </c>
      <c r="L199" s="133">
        <f t="shared" si="32"/>
        <v>0</v>
      </c>
    </row>
    <row r="200" spans="1:12">
      <c r="A200" s="128" t="str">
        <f>'Obra Civil'!A207</f>
        <v>14.1.19</v>
      </c>
      <c r="B200" s="271" t="str">
        <f>'Obra Civil'!B207</f>
        <v>Caixa em alvenaria 100x160 cm para bombas</v>
      </c>
      <c r="C200" s="272"/>
      <c r="D200" s="273"/>
      <c r="E200" s="129" t="str">
        <f>'Obra Civil'!C207</f>
        <v>un</v>
      </c>
      <c r="F200" s="130">
        <f>'Obra Civil'!G207</f>
        <v>235.89</v>
      </c>
      <c r="G200" s="131">
        <f>'Obra Civil'!D207</f>
        <v>1</v>
      </c>
      <c r="H200" s="132">
        <v>0</v>
      </c>
      <c r="I200" s="132">
        <v>0</v>
      </c>
      <c r="J200" s="132">
        <f t="shared" si="30"/>
        <v>235.89</v>
      </c>
      <c r="K200" s="132">
        <f t="shared" si="31"/>
        <v>0</v>
      </c>
      <c r="L200" s="133">
        <f t="shared" si="32"/>
        <v>0</v>
      </c>
    </row>
    <row r="201" spans="1:12">
      <c r="A201" s="128" t="str">
        <f>'Obra Civil'!A208</f>
        <v>14.1.20</v>
      </c>
      <c r="B201" s="271" t="str">
        <f>'Obra Civil'!B208</f>
        <v>Tampa de ferro fundido 30x30 cm - tipo leve</v>
      </c>
      <c r="C201" s="272"/>
      <c r="D201" s="273"/>
      <c r="E201" s="129" t="str">
        <f>'Obra Civil'!C208</f>
        <v>un</v>
      </c>
      <c r="F201" s="130">
        <f>'Obra Civil'!G208</f>
        <v>80.64</v>
      </c>
      <c r="G201" s="131">
        <f>'Obra Civil'!D208</f>
        <v>9</v>
      </c>
      <c r="H201" s="132">
        <v>0</v>
      </c>
      <c r="I201" s="132">
        <v>0</v>
      </c>
      <c r="J201" s="132">
        <f t="shared" si="30"/>
        <v>725.76</v>
      </c>
      <c r="K201" s="132">
        <f t="shared" si="31"/>
        <v>0</v>
      </c>
      <c r="L201" s="133">
        <f t="shared" si="32"/>
        <v>0</v>
      </c>
    </row>
    <row r="202" spans="1:12">
      <c r="A202" s="128" t="str">
        <f>'Obra Civil'!A209</f>
        <v>14.1.21</v>
      </c>
      <c r="B202" s="271" t="str">
        <f>'Obra Civil'!B209</f>
        <v>Tampa de ferro fundido 60x60 cm - tipo leve</v>
      </c>
      <c r="C202" s="272"/>
      <c r="D202" s="273"/>
      <c r="E202" s="129" t="str">
        <f>'Obra Civil'!C209</f>
        <v>un</v>
      </c>
      <c r="F202" s="130">
        <f>'Obra Civil'!G209</f>
        <v>189.23</v>
      </c>
      <c r="G202" s="131">
        <f>'Obra Civil'!D209</f>
        <v>2</v>
      </c>
      <c r="H202" s="132">
        <v>0</v>
      </c>
      <c r="I202" s="132">
        <v>0</v>
      </c>
      <c r="J202" s="132">
        <f t="shared" si="30"/>
        <v>378.46</v>
      </c>
      <c r="K202" s="132">
        <f t="shared" si="31"/>
        <v>0</v>
      </c>
      <c r="L202" s="133">
        <f t="shared" si="32"/>
        <v>0</v>
      </c>
    </row>
    <row r="203" spans="1:12">
      <c r="A203" s="128" t="str">
        <f>'Obra Civil'!A210</f>
        <v>14.2</v>
      </c>
      <c r="B203" s="271" t="str">
        <f>'Obra Civil'!B210</f>
        <v>TUBULAÇÕES E CONEXÕES DE FERRO  GALVANIZADO</v>
      </c>
      <c r="C203" s="272"/>
      <c r="D203" s="273"/>
      <c r="E203" s="129"/>
      <c r="F203" s="130"/>
      <c r="G203" s="131"/>
      <c r="H203" s="132"/>
      <c r="I203" s="132"/>
      <c r="J203" s="132"/>
      <c r="K203" s="132"/>
      <c r="L203" s="133">
        <f t="shared" si="32"/>
        <v>0</v>
      </c>
    </row>
    <row r="204" spans="1:12">
      <c r="A204" s="128" t="str">
        <f>'Obra Civil'!A211</f>
        <v>14.2.1</v>
      </c>
      <c r="B204" s="271" t="str">
        <f>'Obra Civil'!B211</f>
        <v>Tubo FG roscável, diâmetro 1.1/2" (50 mm), inclusive conexões</v>
      </c>
      <c r="C204" s="272"/>
      <c r="D204" s="273"/>
      <c r="E204" s="129" t="str">
        <f>'Obra Civil'!C211</f>
        <v>m</v>
      </c>
      <c r="F204" s="130">
        <f>'Obra Civil'!G211</f>
        <v>33.67</v>
      </c>
      <c r="G204" s="131">
        <f>'Obra Civil'!D211</f>
        <v>12</v>
      </c>
      <c r="H204" s="132">
        <v>0</v>
      </c>
      <c r="I204" s="132">
        <v>0</v>
      </c>
      <c r="J204" s="132">
        <f>F204*G204</f>
        <v>404.04</v>
      </c>
      <c r="K204" s="132">
        <f>H204*F204</f>
        <v>0</v>
      </c>
      <c r="L204" s="133">
        <f t="shared" si="32"/>
        <v>0</v>
      </c>
    </row>
    <row r="205" spans="1:12">
      <c r="A205" s="128" t="str">
        <f>'Obra Civil'!A212</f>
        <v>14.2.2</v>
      </c>
      <c r="B205" s="271" t="str">
        <f>'Obra Civil'!B212</f>
        <v>Tubo FG roscável, diâmetro 1.1/4" (32 mm), inclusive conexões</v>
      </c>
      <c r="C205" s="272"/>
      <c r="D205" s="273"/>
      <c r="E205" s="129" t="str">
        <f>'Obra Civil'!C212</f>
        <v>m</v>
      </c>
      <c r="F205" s="130">
        <f>'Obra Civil'!G212</f>
        <v>30.47</v>
      </c>
      <c r="G205" s="131">
        <f>'Obra Civil'!D212</f>
        <v>18</v>
      </c>
      <c r="H205" s="132">
        <v>0</v>
      </c>
      <c r="I205" s="132">
        <v>0</v>
      </c>
      <c r="J205" s="132">
        <f>F205*G205</f>
        <v>548.46</v>
      </c>
      <c r="K205" s="132">
        <f>H205*F205</f>
        <v>0</v>
      </c>
      <c r="L205" s="133">
        <f t="shared" si="32"/>
        <v>0</v>
      </c>
    </row>
    <row r="206" spans="1:12">
      <c r="A206" s="128" t="str">
        <f>'Obra Civil'!A213</f>
        <v>14.2.3</v>
      </c>
      <c r="B206" s="271" t="str">
        <f>'Obra Civil'!B213</f>
        <v xml:space="preserve">Bucha de redução, FG roscável, diâmetro 1"x3/4" </v>
      </c>
      <c r="C206" s="272"/>
      <c r="D206" s="273"/>
      <c r="E206" s="129" t="str">
        <f>'Obra Civil'!C213</f>
        <v>un</v>
      </c>
      <c r="F206" s="130">
        <f>'Obra Civil'!G213</f>
        <v>3.98</v>
      </c>
      <c r="G206" s="131">
        <f>'Obra Civil'!D213</f>
        <v>2</v>
      </c>
      <c r="H206" s="132">
        <v>0</v>
      </c>
      <c r="I206" s="132">
        <v>0</v>
      </c>
      <c r="J206" s="132">
        <f>F206*G206</f>
        <v>7.96</v>
      </c>
      <c r="K206" s="132">
        <f>H206*F206</f>
        <v>0</v>
      </c>
      <c r="L206" s="133">
        <f t="shared" si="32"/>
        <v>0</v>
      </c>
    </row>
    <row r="207" spans="1:12">
      <c r="A207" s="125" t="str">
        <f>'Obra Civil'!A214</f>
        <v>14.3</v>
      </c>
      <c r="B207" s="291" t="str">
        <f>'Obra Civil'!B214</f>
        <v>DRENAGEM DE ÁGUAS PLUVIAIS</v>
      </c>
      <c r="C207" s="292"/>
      <c r="D207" s="293"/>
      <c r="E207" s="129"/>
      <c r="F207" s="130"/>
      <c r="G207" s="131"/>
      <c r="H207" s="132"/>
      <c r="I207" s="132"/>
      <c r="J207" s="132"/>
      <c r="K207" s="132"/>
      <c r="L207" s="133">
        <f t="shared" si="32"/>
        <v>0</v>
      </c>
    </row>
    <row r="208" spans="1:12">
      <c r="A208" s="128" t="str">
        <f>'Obra Civil'!A215</f>
        <v>14.3.1</v>
      </c>
      <c r="B208" s="271" t="str">
        <f>'Obra Civil'!B215</f>
        <v>TUBULAÇÕES E CONEXÕES DE PVC</v>
      </c>
      <c r="C208" s="272"/>
      <c r="D208" s="273"/>
      <c r="E208" s="129"/>
      <c r="F208" s="130"/>
      <c r="G208" s="131"/>
      <c r="H208" s="132"/>
      <c r="I208" s="132"/>
      <c r="J208" s="132"/>
      <c r="K208" s="132"/>
      <c r="L208" s="133">
        <f t="shared" si="32"/>
        <v>0</v>
      </c>
    </row>
    <row r="209" spans="1:12" ht="12" customHeight="1">
      <c r="A209" s="128" t="str">
        <f>'Obra Civil'!A216</f>
        <v>14.3.1.1</v>
      </c>
      <c r="B209" s="271" t="str">
        <f>'Obra Civil'!B216</f>
        <v>Tubo de PVC esgoto série R, ponta e bolsa com anel de borracha, Ø100mm, inclusive conexões</v>
      </c>
      <c r="C209" s="272"/>
      <c r="D209" s="273"/>
      <c r="E209" s="129" t="str">
        <f>'Obra Civil'!C216</f>
        <v>m</v>
      </c>
      <c r="F209" s="130">
        <f>'Obra Civil'!G216</f>
        <v>16.77</v>
      </c>
      <c r="G209" s="131">
        <f>'Obra Civil'!D216</f>
        <v>48</v>
      </c>
      <c r="H209" s="132">
        <v>0</v>
      </c>
      <c r="I209" s="132">
        <v>0</v>
      </c>
      <c r="J209" s="132">
        <f t="shared" ref="J209:J247" si="33">F209*G209</f>
        <v>804.96</v>
      </c>
      <c r="K209" s="132">
        <f t="shared" ref="K209:K247" si="34">H209*F209</f>
        <v>0</v>
      </c>
      <c r="L209" s="133">
        <f t="shared" si="32"/>
        <v>0</v>
      </c>
    </row>
    <row r="210" spans="1:12">
      <c r="A210" s="128" t="str">
        <f>'Obra Civil'!A217</f>
        <v>14.3.1.2</v>
      </c>
      <c r="B210" s="294" t="str">
        <f>'Obra Civil'!B217</f>
        <v>Tubo de PVC esgoto, tipo Vinilfort ou equivalente, ponta e bolsa com junta elástica integrada, Ø150mm, inclusive conexões</v>
      </c>
      <c r="C210" s="295"/>
      <c r="D210" s="296"/>
      <c r="E210" s="129" t="str">
        <f>'Obra Civil'!C217</f>
        <v>m</v>
      </c>
      <c r="F210" s="130">
        <f>'Obra Civil'!G217</f>
        <v>22.76</v>
      </c>
      <c r="G210" s="131">
        <f>'Obra Civil'!D217</f>
        <v>21</v>
      </c>
      <c r="H210" s="132">
        <v>0</v>
      </c>
      <c r="I210" s="132">
        <v>0</v>
      </c>
      <c r="J210" s="132">
        <f t="shared" si="33"/>
        <v>477.96000000000004</v>
      </c>
      <c r="K210" s="132">
        <f t="shared" si="34"/>
        <v>0</v>
      </c>
      <c r="L210" s="133">
        <f t="shared" si="32"/>
        <v>0</v>
      </c>
    </row>
    <row r="211" spans="1:12">
      <c r="A211" s="128" t="str">
        <f>'Obra Civil'!A218</f>
        <v>14.3.1.3</v>
      </c>
      <c r="B211" s="294" t="str">
        <f>'Obra Civil'!B218</f>
        <v>Tubo de PVC esgoto, tipo Vinilfort ou equivalente, ponta e bolsa com junta elástica integrada, Ø200mm, inclusive conexões</v>
      </c>
      <c r="C211" s="295"/>
      <c r="D211" s="296"/>
      <c r="E211" s="129" t="str">
        <f>'Obra Civil'!C218</f>
        <v>m</v>
      </c>
      <c r="F211" s="130">
        <f>'Obra Civil'!G218</f>
        <v>39.979999999999997</v>
      </c>
      <c r="G211" s="131">
        <f>'Obra Civil'!D218</f>
        <v>78</v>
      </c>
      <c r="H211" s="132">
        <v>0</v>
      </c>
      <c r="I211" s="132">
        <v>0</v>
      </c>
      <c r="J211" s="132">
        <f t="shared" si="33"/>
        <v>3118.4399999999996</v>
      </c>
      <c r="K211" s="132">
        <f t="shared" si="34"/>
        <v>0</v>
      </c>
      <c r="L211" s="133">
        <f t="shared" si="32"/>
        <v>0</v>
      </c>
    </row>
    <row r="212" spans="1:12">
      <c r="A212" s="125" t="str">
        <f>'Obra Civil'!A219</f>
        <v>14.3.2</v>
      </c>
      <c r="B212" s="291" t="str">
        <f>'Obra Civil'!B219</f>
        <v>ACESSÓRIOS</v>
      </c>
      <c r="C212" s="292"/>
      <c r="D212" s="293"/>
      <c r="E212" s="129"/>
      <c r="F212" s="130">
        <f>'Obra Civil'!G219</f>
        <v>0</v>
      </c>
      <c r="G212" s="131">
        <f>'Obra Civil'!D219</f>
        <v>0</v>
      </c>
      <c r="H212" s="132">
        <v>0</v>
      </c>
      <c r="I212" s="132">
        <v>0</v>
      </c>
      <c r="J212" s="132">
        <f t="shared" si="33"/>
        <v>0</v>
      </c>
      <c r="K212" s="132">
        <f t="shared" si="34"/>
        <v>0</v>
      </c>
      <c r="L212" s="133">
        <f t="shared" si="32"/>
        <v>0</v>
      </c>
    </row>
    <row r="213" spans="1:12">
      <c r="A213" s="128" t="str">
        <f>'Obra Civil'!A220</f>
        <v>14.3.2.1</v>
      </c>
      <c r="B213" s="271" t="str">
        <f>'Obra Civil'!B220</f>
        <v>Ralo hemisférico (formato abacaxi) de ferro fundido, Ø100mm</v>
      </c>
      <c r="C213" s="272"/>
      <c r="D213" s="273"/>
      <c r="E213" s="129" t="str">
        <f>'Obra Civil'!C220</f>
        <v>un</v>
      </c>
      <c r="F213" s="130">
        <f>'Obra Civil'!G220</f>
        <v>21.54</v>
      </c>
      <c r="G213" s="131">
        <f>'Obra Civil'!D220</f>
        <v>7</v>
      </c>
      <c r="H213" s="132">
        <v>0</v>
      </c>
      <c r="I213" s="132">
        <v>0</v>
      </c>
      <c r="J213" s="132">
        <f t="shared" si="33"/>
        <v>150.78</v>
      </c>
      <c r="K213" s="132">
        <f t="shared" si="34"/>
        <v>0</v>
      </c>
      <c r="L213" s="133">
        <f t="shared" si="32"/>
        <v>0</v>
      </c>
    </row>
    <row r="214" spans="1:12">
      <c r="A214" s="128" t="str">
        <f>'Obra Civil'!A221</f>
        <v>14.3.2.2</v>
      </c>
      <c r="B214" s="271" t="str">
        <f>'Obra Civil'!B221</f>
        <v>Caixa de inspeção em alvenaria com fundo em concreto, 60x60cm</v>
      </c>
      <c r="C214" s="272"/>
      <c r="D214" s="273"/>
      <c r="E214" s="129" t="str">
        <f>'Obra Civil'!C221</f>
        <v>un</v>
      </c>
      <c r="F214" s="130">
        <f>'Obra Civil'!G221</f>
        <v>115.23</v>
      </c>
      <c r="G214" s="131">
        <f>'Obra Civil'!D221</f>
        <v>8</v>
      </c>
      <c r="H214" s="132">
        <v>0</v>
      </c>
      <c r="I214" s="132">
        <v>0</v>
      </c>
      <c r="J214" s="132">
        <f t="shared" si="33"/>
        <v>921.84</v>
      </c>
      <c r="K214" s="132">
        <f t="shared" si="34"/>
        <v>0</v>
      </c>
      <c r="L214" s="133">
        <f t="shared" si="32"/>
        <v>0</v>
      </c>
    </row>
    <row r="215" spans="1:12">
      <c r="A215" s="128" t="str">
        <f>'Obra Civil'!A222</f>
        <v>14.3.2.3</v>
      </c>
      <c r="B215" s="271" t="str">
        <f>'Obra Civil'!B222</f>
        <v>Tampa de concreto 60x60cm para caixa de inspeção</v>
      </c>
      <c r="C215" s="272"/>
      <c r="D215" s="273"/>
      <c r="E215" s="129" t="str">
        <f>'Obra Civil'!C222</f>
        <v>un</v>
      </c>
      <c r="F215" s="130">
        <f>'Obra Civil'!G222</f>
        <v>26.54</v>
      </c>
      <c r="G215" s="131">
        <f>'Obra Civil'!D222</f>
        <v>8</v>
      </c>
      <c r="H215" s="132">
        <v>0</v>
      </c>
      <c r="I215" s="132">
        <v>0</v>
      </c>
      <c r="J215" s="132">
        <f t="shared" si="33"/>
        <v>212.32</v>
      </c>
      <c r="K215" s="132">
        <f t="shared" si="34"/>
        <v>0</v>
      </c>
      <c r="L215" s="133">
        <f t="shared" si="32"/>
        <v>0</v>
      </c>
    </row>
    <row r="216" spans="1:12">
      <c r="A216" s="128" t="str">
        <f>'Obra Civil'!A223</f>
        <v>14.3.2.4</v>
      </c>
      <c r="B216" s="271" t="str">
        <f>'Obra Civil'!B223</f>
        <v>Caixa de ralo em alvenaria com fundo em concreto, 40x40cm</v>
      </c>
      <c r="C216" s="272"/>
      <c r="D216" s="273"/>
      <c r="E216" s="129" t="str">
        <f>'Obra Civil'!C223</f>
        <v>un</v>
      </c>
      <c r="F216" s="130">
        <f>'Obra Civil'!G223</f>
        <v>98.56</v>
      </c>
      <c r="G216" s="131">
        <f>'Obra Civil'!D223</f>
        <v>1</v>
      </c>
      <c r="H216" s="132">
        <v>0</v>
      </c>
      <c r="I216" s="132">
        <v>0</v>
      </c>
      <c r="J216" s="132">
        <f t="shared" si="33"/>
        <v>98.56</v>
      </c>
      <c r="K216" s="132">
        <f t="shared" si="34"/>
        <v>0</v>
      </c>
      <c r="L216" s="133">
        <f t="shared" si="32"/>
        <v>0</v>
      </c>
    </row>
    <row r="217" spans="1:12">
      <c r="A217" s="128" t="str">
        <f>'Obra Civil'!A224</f>
        <v>14.3.2.5</v>
      </c>
      <c r="B217" s="271" t="str">
        <f>'Obra Civil'!B224</f>
        <v>Grelha de ferro fundido 40x40cm, tipo leve, para caixa de ralo/brita</v>
      </c>
      <c r="C217" s="272"/>
      <c r="D217" s="273"/>
      <c r="E217" s="129" t="str">
        <f>'Obra Civil'!C224</f>
        <v>un</v>
      </c>
      <c r="F217" s="130">
        <f>'Obra Civil'!G224</f>
        <v>34.840000000000003</v>
      </c>
      <c r="G217" s="131">
        <f>'Obra Civil'!D224</f>
        <v>2</v>
      </c>
      <c r="H217" s="132">
        <v>0</v>
      </c>
      <c r="I217" s="132">
        <v>0</v>
      </c>
      <c r="J217" s="132">
        <f t="shared" si="33"/>
        <v>69.680000000000007</v>
      </c>
      <c r="K217" s="132">
        <f t="shared" si="34"/>
        <v>0</v>
      </c>
      <c r="L217" s="133">
        <f t="shared" si="32"/>
        <v>0</v>
      </c>
    </row>
    <row r="218" spans="1:12">
      <c r="A218" s="128" t="str">
        <f>'Obra Civil'!A225</f>
        <v>14.3.2.6</v>
      </c>
      <c r="B218" s="271" t="str">
        <f>'Obra Civil'!B225</f>
        <v>Caixa de brita 40x40cm</v>
      </c>
      <c r="C218" s="272"/>
      <c r="D218" s="273"/>
      <c r="E218" s="129" t="str">
        <f>'Obra Civil'!C225</f>
        <v>un</v>
      </c>
      <c r="F218" s="130">
        <f>'Obra Civil'!G225</f>
        <v>89.4</v>
      </c>
      <c r="G218" s="131">
        <f>'Obra Civil'!D225</f>
        <v>1</v>
      </c>
      <c r="H218" s="132">
        <v>0</v>
      </c>
      <c r="I218" s="132">
        <v>0</v>
      </c>
      <c r="J218" s="132">
        <f t="shared" si="33"/>
        <v>89.4</v>
      </c>
      <c r="K218" s="132">
        <f t="shared" si="34"/>
        <v>0</v>
      </c>
      <c r="L218" s="133">
        <f t="shared" si="32"/>
        <v>0</v>
      </c>
    </row>
    <row r="219" spans="1:12">
      <c r="A219" s="128" t="str">
        <f>'Obra Civil'!A226</f>
        <v>14.3.2.7</v>
      </c>
      <c r="B219" s="271" t="str">
        <f>'Obra Civil'!B226</f>
        <v>Poço de visita em alvenaria, fundo em concreto, 110x110cm</v>
      </c>
      <c r="C219" s="272"/>
      <c r="D219" s="273"/>
      <c r="E219" s="129" t="str">
        <f>'Obra Civil'!C226</f>
        <v>un</v>
      </c>
      <c r="F219" s="130">
        <f>'Obra Civil'!G226</f>
        <v>234</v>
      </c>
      <c r="G219" s="131">
        <f>'Obra Civil'!D226</f>
        <v>1</v>
      </c>
      <c r="H219" s="132">
        <v>0</v>
      </c>
      <c r="I219" s="132">
        <v>0</v>
      </c>
      <c r="J219" s="132">
        <f t="shared" si="33"/>
        <v>234</v>
      </c>
      <c r="K219" s="132">
        <f t="shared" si="34"/>
        <v>0</v>
      </c>
      <c r="L219" s="133">
        <f t="shared" si="32"/>
        <v>0</v>
      </c>
    </row>
    <row r="220" spans="1:12">
      <c r="A220" s="128" t="str">
        <f>'Obra Civil'!A227</f>
        <v>14.3.2.8</v>
      </c>
      <c r="B220" s="271" t="str">
        <f>'Obra Civil'!B227</f>
        <v>Tampa de concreto Ø60cm para poço de visita</v>
      </c>
      <c r="C220" s="272"/>
      <c r="D220" s="273"/>
      <c r="E220" s="129" t="str">
        <f>'Obra Civil'!C227</f>
        <v>un</v>
      </c>
      <c r="F220" s="130">
        <f>'Obra Civil'!G227</f>
        <v>25.12</v>
      </c>
      <c r="G220" s="131">
        <f>'Obra Civil'!D227</f>
        <v>1</v>
      </c>
      <c r="H220" s="132">
        <v>0</v>
      </c>
      <c r="I220" s="132">
        <v>0</v>
      </c>
      <c r="J220" s="132">
        <f t="shared" si="33"/>
        <v>25.12</v>
      </c>
      <c r="K220" s="132">
        <f t="shared" si="34"/>
        <v>0</v>
      </c>
      <c r="L220" s="133">
        <f t="shared" si="32"/>
        <v>0</v>
      </c>
    </row>
    <row r="221" spans="1:12">
      <c r="A221" s="128" t="str">
        <f>'Obra Civil'!A228</f>
        <v>14.3.2.9</v>
      </c>
      <c r="B221" s="271" t="str">
        <f>'Obra Civil'!B228</f>
        <v>Calha de piso em PVC DN 130, com grelha (solários)</v>
      </c>
      <c r="C221" s="272"/>
      <c r="D221" s="273"/>
      <c r="E221" s="129" t="str">
        <f>'Obra Civil'!C228</f>
        <v>m</v>
      </c>
      <c r="F221" s="130">
        <f>'Obra Civil'!G228</f>
        <v>8.15</v>
      </c>
      <c r="G221" s="131">
        <f>'Obra Civil'!D228</f>
        <v>13</v>
      </c>
      <c r="H221" s="132">
        <v>0</v>
      </c>
      <c r="I221" s="132">
        <v>0</v>
      </c>
      <c r="J221" s="132">
        <f t="shared" si="33"/>
        <v>105.95</v>
      </c>
      <c r="K221" s="132">
        <f t="shared" si="34"/>
        <v>0</v>
      </c>
      <c r="L221" s="133">
        <f t="shared" si="32"/>
        <v>0</v>
      </c>
    </row>
    <row r="222" spans="1:12">
      <c r="A222" s="143" t="str">
        <f>'Obra Civil'!A230</f>
        <v>15.0</v>
      </c>
      <c r="B222" s="268" t="str">
        <f>'Obra Civil'!B230</f>
        <v xml:space="preserve">INSTALAÇÃO SANITÁRIA </v>
      </c>
      <c r="C222" s="269"/>
      <c r="D222" s="270"/>
      <c r="E222" s="146"/>
      <c r="F222" s="147">
        <f>'Obra Civil'!G230</f>
        <v>0</v>
      </c>
      <c r="G222" s="148">
        <f>'Obra Civil'!D230</f>
        <v>0</v>
      </c>
      <c r="H222" s="149">
        <v>0</v>
      </c>
      <c r="I222" s="149">
        <v>0</v>
      </c>
      <c r="J222" s="149">
        <f t="shared" si="33"/>
        <v>0</v>
      </c>
      <c r="K222" s="149">
        <f t="shared" si="34"/>
        <v>0</v>
      </c>
      <c r="L222" s="150">
        <f t="shared" si="32"/>
        <v>0</v>
      </c>
    </row>
    <row r="223" spans="1:12">
      <c r="A223" s="128" t="str">
        <f>'Obra Civil'!A231</f>
        <v>15.1</v>
      </c>
      <c r="B223" s="271" t="str">
        <f>'Obra Civil'!B231</f>
        <v xml:space="preserve">Adaptador p/ Saída de Vaso Sanitário Série Normal 100mm </v>
      </c>
      <c r="C223" s="272"/>
      <c r="D223" s="273"/>
      <c r="E223" s="129" t="str">
        <f>'Obra Civil'!C231</f>
        <v>un</v>
      </c>
      <c r="F223" s="130">
        <f>'Obra Civil'!G231</f>
        <v>1.89</v>
      </c>
      <c r="G223" s="131">
        <f>'Obra Civil'!D231</f>
        <v>15</v>
      </c>
      <c r="H223" s="132">
        <v>0</v>
      </c>
      <c r="I223" s="132">
        <v>0</v>
      </c>
      <c r="J223" s="132">
        <f t="shared" si="33"/>
        <v>28.349999999999998</v>
      </c>
      <c r="K223" s="132">
        <f t="shared" si="34"/>
        <v>0</v>
      </c>
      <c r="L223" s="133">
        <f t="shared" si="32"/>
        <v>0</v>
      </c>
    </row>
    <row r="224" spans="1:12">
      <c r="A224" s="128" t="str">
        <f>'Obra Civil'!A232</f>
        <v>15.2</v>
      </c>
      <c r="B224" s="271" t="str">
        <f>'Obra Civil'!B232</f>
        <v xml:space="preserve">Antiespuma 150mm </v>
      </c>
      <c r="C224" s="272"/>
      <c r="D224" s="273"/>
      <c r="E224" s="129" t="str">
        <f>'Obra Civil'!C232</f>
        <v>un</v>
      </c>
      <c r="F224" s="130">
        <f>'Obra Civil'!G232</f>
        <v>5.95</v>
      </c>
      <c r="G224" s="131">
        <f>'Obra Civil'!D232</f>
        <v>1</v>
      </c>
      <c r="H224" s="132">
        <v>0</v>
      </c>
      <c r="I224" s="132">
        <v>0</v>
      </c>
      <c r="J224" s="132">
        <f t="shared" si="33"/>
        <v>5.95</v>
      </c>
      <c r="K224" s="132">
        <f t="shared" si="34"/>
        <v>0</v>
      </c>
      <c r="L224" s="133">
        <f t="shared" si="32"/>
        <v>0</v>
      </c>
    </row>
    <row r="225" spans="1:12">
      <c r="A225" s="128" t="str">
        <f>'Obra Civil'!A233</f>
        <v>15.3</v>
      </c>
      <c r="B225" s="271" t="str">
        <f>'Obra Civil'!B233</f>
        <v xml:space="preserve">Caixa Sifonada Girafácil Montada com Grelha e Porta Grelha 100x140x50 - Redonda </v>
      </c>
      <c r="C225" s="272"/>
      <c r="D225" s="273"/>
      <c r="E225" s="129" t="str">
        <f>'Obra Civil'!C233</f>
        <v>un</v>
      </c>
      <c r="F225" s="130">
        <f>'Obra Civil'!G233</f>
        <v>18.420000000000002</v>
      </c>
      <c r="G225" s="131">
        <f>'Obra Civil'!D233</f>
        <v>6</v>
      </c>
      <c r="H225" s="132">
        <v>0</v>
      </c>
      <c r="I225" s="132">
        <v>0</v>
      </c>
      <c r="J225" s="132">
        <f t="shared" si="33"/>
        <v>110.52000000000001</v>
      </c>
      <c r="K225" s="132">
        <f t="shared" si="34"/>
        <v>0</v>
      </c>
      <c r="L225" s="133">
        <f t="shared" si="32"/>
        <v>0</v>
      </c>
    </row>
    <row r="226" spans="1:12">
      <c r="A226" s="128" t="str">
        <f>'Obra Civil'!A234</f>
        <v>15.4</v>
      </c>
      <c r="B226" s="271" t="str">
        <f>'Obra Civil'!B234</f>
        <v xml:space="preserve">Caixa Sifonada Montada com Grelha e Porta Grelha 150 x 150 x 50 - Redonda </v>
      </c>
      <c r="C226" s="272"/>
      <c r="D226" s="273"/>
      <c r="E226" s="129" t="str">
        <f>'Obra Civil'!C234</f>
        <v>un</v>
      </c>
      <c r="F226" s="130">
        <f>'Obra Civil'!G234</f>
        <v>20.07</v>
      </c>
      <c r="G226" s="131">
        <f>'Obra Civil'!D234</f>
        <v>1</v>
      </c>
      <c r="H226" s="132">
        <v>0</v>
      </c>
      <c r="I226" s="132">
        <v>0</v>
      </c>
      <c r="J226" s="132">
        <f t="shared" si="33"/>
        <v>20.07</v>
      </c>
      <c r="K226" s="132">
        <f t="shared" si="34"/>
        <v>0</v>
      </c>
      <c r="L226" s="133">
        <f t="shared" si="32"/>
        <v>0</v>
      </c>
    </row>
    <row r="227" spans="1:12">
      <c r="A227" s="128" t="str">
        <f>'Obra Civil'!A235</f>
        <v>15.5</v>
      </c>
      <c r="B227" s="271" t="str">
        <f>'Obra Civil'!B235</f>
        <v xml:space="preserve">Cap Série Normal 50mm </v>
      </c>
      <c r="C227" s="272"/>
      <c r="D227" s="273"/>
      <c r="E227" s="129" t="str">
        <f>'Obra Civil'!C235</f>
        <v>un</v>
      </c>
      <c r="F227" s="130">
        <f>'Obra Civil'!G235</f>
        <v>1.1499999999999999</v>
      </c>
      <c r="G227" s="131">
        <f>'Obra Civil'!D235</f>
        <v>1</v>
      </c>
      <c r="H227" s="132">
        <v>0</v>
      </c>
      <c r="I227" s="132">
        <v>0</v>
      </c>
      <c r="J227" s="132">
        <f t="shared" si="33"/>
        <v>1.1499999999999999</v>
      </c>
      <c r="K227" s="132">
        <f t="shared" si="34"/>
        <v>0</v>
      </c>
      <c r="L227" s="133">
        <f t="shared" si="32"/>
        <v>0</v>
      </c>
    </row>
    <row r="228" spans="1:12">
      <c r="A228" s="128" t="str">
        <f>'Obra Civil'!A236</f>
        <v>15.6</v>
      </c>
      <c r="B228" s="271" t="str">
        <f>'Obra Civil'!B236</f>
        <v>Caixa Sifonada 100x100x50mm</v>
      </c>
      <c r="C228" s="272"/>
      <c r="D228" s="273"/>
      <c r="E228" s="129" t="str">
        <f>'Obra Civil'!C236</f>
        <v>un</v>
      </c>
      <c r="F228" s="130">
        <f>'Obra Civil'!G236</f>
        <v>10.78</v>
      </c>
      <c r="G228" s="131">
        <f>'Obra Civil'!D236</f>
        <v>3</v>
      </c>
      <c r="H228" s="132">
        <v>0</v>
      </c>
      <c r="I228" s="132">
        <v>0</v>
      </c>
      <c r="J228" s="132">
        <f t="shared" si="33"/>
        <v>32.339999999999996</v>
      </c>
      <c r="K228" s="132">
        <f t="shared" si="34"/>
        <v>0</v>
      </c>
      <c r="L228" s="133">
        <f t="shared" si="32"/>
        <v>0</v>
      </c>
    </row>
    <row r="229" spans="1:12">
      <c r="A229" s="128" t="str">
        <f>'Obra Civil'!A237</f>
        <v>15.7</v>
      </c>
      <c r="B229" s="271" t="str">
        <f>'Obra Civil'!B237</f>
        <v xml:space="preserve">Caixa Sifonada 150x185x75mm </v>
      </c>
      <c r="C229" s="272"/>
      <c r="D229" s="273"/>
      <c r="E229" s="129" t="str">
        <f>'Obra Civil'!C237</f>
        <v>un</v>
      </c>
      <c r="F229" s="130">
        <f>'Obra Civil'!G237</f>
        <v>24.97</v>
      </c>
      <c r="G229" s="131">
        <f>'Obra Civil'!D237</f>
        <v>1</v>
      </c>
      <c r="H229" s="132">
        <v>0</v>
      </c>
      <c r="I229" s="132">
        <v>0</v>
      </c>
      <c r="J229" s="132">
        <f t="shared" si="33"/>
        <v>24.97</v>
      </c>
      <c r="K229" s="132">
        <f t="shared" si="34"/>
        <v>0</v>
      </c>
      <c r="L229" s="133">
        <f t="shared" si="32"/>
        <v>0</v>
      </c>
    </row>
    <row r="230" spans="1:12">
      <c r="A230" s="128" t="str">
        <f>'Obra Civil'!A238</f>
        <v>15.8</v>
      </c>
      <c r="B230" s="271" t="str">
        <f>'Obra Civil'!B238</f>
        <v>Caixa Sifonada Girafácil 100x140x50mm</v>
      </c>
      <c r="C230" s="272"/>
      <c r="D230" s="273"/>
      <c r="E230" s="129" t="str">
        <f>'Obra Civil'!C238</f>
        <v>un</v>
      </c>
      <c r="F230" s="130">
        <f>'Obra Civil'!G238</f>
        <v>18.420000000000002</v>
      </c>
      <c r="G230" s="131">
        <f>'Obra Civil'!D238</f>
        <v>5</v>
      </c>
      <c r="H230" s="132">
        <v>0</v>
      </c>
      <c r="I230" s="132">
        <v>0</v>
      </c>
      <c r="J230" s="132">
        <f t="shared" si="33"/>
        <v>92.100000000000009</v>
      </c>
      <c r="K230" s="132">
        <f t="shared" si="34"/>
        <v>0</v>
      </c>
      <c r="L230" s="133">
        <f t="shared" si="32"/>
        <v>0</v>
      </c>
    </row>
    <row r="231" spans="1:12">
      <c r="A231" s="128" t="str">
        <f>'Obra Civil'!A239</f>
        <v>15.9</v>
      </c>
      <c r="B231" s="271" t="str">
        <f>'Obra Civil'!B239</f>
        <v>Ralo Sifonado Cônico Branco 100x40mm</v>
      </c>
      <c r="C231" s="272"/>
      <c r="D231" s="273"/>
      <c r="E231" s="129" t="str">
        <f>'Obra Civil'!C239</f>
        <v>un</v>
      </c>
      <c r="F231" s="130">
        <f>'Obra Civil'!G239</f>
        <v>6.26</v>
      </c>
      <c r="G231" s="131">
        <f>'Obra Civil'!D239</f>
        <v>5</v>
      </c>
      <c r="H231" s="132">
        <v>0</v>
      </c>
      <c r="I231" s="132">
        <v>0</v>
      </c>
      <c r="J231" s="132">
        <f t="shared" si="33"/>
        <v>31.299999999999997</v>
      </c>
      <c r="K231" s="132">
        <f t="shared" si="34"/>
        <v>0</v>
      </c>
      <c r="L231" s="133">
        <f t="shared" si="32"/>
        <v>0</v>
      </c>
    </row>
    <row r="232" spans="1:12">
      <c r="A232" s="128" t="str">
        <f>'Obra Civil'!A240</f>
        <v>15.10</v>
      </c>
      <c r="B232" s="271" t="str">
        <f>'Obra Civil'!B240</f>
        <v>Porta Grelha Redondo Branco 100mm</v>
      </c>
      <c r="C232" s="272"/>
      <c r="D232" s="273"/>
      <c r="E232" s="129" t="str">
        <f>'Obra Civil'!C240</f>
        <v>un</v>
      </c>
      <c r="F232" s="130">
        <f>'Obra Civil'!G240</f>
        <v>1.95</v>
      </c>
      <c r="G232" s="131">
        <f>'Obra Civil'!D240</f>
        <v>7</v>
      </c>
      <c r="H232" s="132">
        <v>0</v>
      </c>
      <c r="I232" s="132">
        <v>0</v>
      </c>
      <c r="J232" s="132">
        <f t="shared" si="33"/>
        <v>13.65</v>
      </c>
      <c r="K232" s="132">
        <f t="shared" si="34"/>
        <v>0</v>
      </c>
      <c r="L232" s="133">
        <f t="shared" si="32"/>
        <v>0</v>
      </c>
    </row>
    <row r="233" spans="1:12">
      <c r="A233" s="128" t="str">
        <f>'Obra Civil'!A241</f>
        <v>15.11</v>
      </c>
      <c r="B233" s="271" t="str">
        <f>'Obra Civil'!B241</f>
        <v>Terminal de Ventilação Série Normal 50mm</v>
      </c>
      <c r="C233" s="272"/>
      <c r="D233" s="273"/>
      <c r="E233" s="129" t="str">
        <f>'Obra Civil'!C241</f>
        <v>un</v>
      </c>
      <c r="F233" s="130">
        <f>'Obra Civil'!G241</f>
        <v>1.87</v>
      </c>
      <c r="G233" s="131">
        <f>'Obra Civil'!D241</f>
        <v>9</v>
      </c>
      <c r="H233" s="132">
        <v>0</v>
      </c>
      <c r="I233" s="132">
        <v>0</v>
      </c>
      <c r="J233" s="132">
        <f t="shared" si="33"/>
        <v>16.830000000000002</v>
      </c>
      <c r="K233" s="132">
        <f t="shared" si="34"/>
        <v>0</v>
      </c>
      <c r="L233" s="133">
        <f t="shared" si="32"/>
        <v>0</v>
      </c>
    </row>
    <row r="234" spans="1:12">
      <c r="A234" s="128" t="str">
        <f>'Obra Civil'!A242</f>
        <v>15.12</v>
      </c>
      <c r="B234" s="271" t="str">
        <f>'Obra Civil'!B242</f>
        <v>Terminal de Ventilação Série Normal 75mm</v>
      </c>
      <c r="C234" s="272"/>
      <c r="D234" s="273"/>
      <c r="E234" s="129" t="str">
        <f>'Obra Civil'!C242</f>
        <v>un</v>
      </c>
      <c r="F234" s="130">
        <f>'Obra Civil'!G242</f>
        <v>1.96</v>
      </c>
      <c r="G234" s="131">
        <f>'Obra Civil'!D242</f>
        <v>1</v>
      </c>
      <c r="H234" s="132">
        <v>0</v>
      </c>
      <c r="I234" s="132">
        <v>0</v>
      </c>
      <c r="J234" s="132">
        <f t="shared" si="33"/>
        <v>1.96</v>
      </c>
      <c r="K234" s="132">
        <f t="shared" si="34"/>
        <v>0</v>
      </c>
      <c r="L234" s="133">
        <f t="shared" si="32"/>
        <v>0</v>
      </c>
    </row>
    <row r="235" spans="1:12">
      <c r="A235" s="128" t="str">
        <f>'Obra Civil'!A243</f>
        <v>15.13</v>
      </c>
      <c r="B235" s="271" t="str">
        <f>'Obra Civil'!B243</f>
        <v>Tubo de PVC Série Normal 100mm, fornec. e instalação, inclusive conexões</v>
      </c>
      <c r="C235" s="272"/>
      <c r="D235" s="273"/>
      <c r="E235" s="129" t="str">
        <f>'Obra Civil'!C243</f>
        <v>m</v>
      </c>
      <c r="F235" s="130">
        <f>'Obra Civil'!G243</f>
        <v>8.19</v>
      </c>
      <c r="G235" s="131">
        <f>'Obra Civil'!D243</f>
        <v>43.12</v>
      </c>
      <c r="H235" s="132">
        <v>0</v>
      </c>
      <c r="I235" s="132">
        <v>0</v>
      </c>
      <c r="J235" s="132">
        <f t="shared" si="33"/>
        <v>353.15279999999996</v>
      </c>
      <c r="K235" s="132">
        <f t="shared" si="34"/>
        <v>0</v>
      </c>
      <c r="L235" s="133">
        <f t="shared" si="32"/>
        <v>0</v>
      </c>
    </row>
    <row r="236" spans="1:12">
      <c r="A236" s="128" t="str">
        <f>'Obra Civil'!A244</f>
        <v>15.14</v>
      </c>
      <c r="B236" s="271" t="str">
        <f>'Obra Civil'!B244</f>
        <v>Tubo de PVC Série Normal 40mm, fornec. e instalação, inclusive conexões</v>
      </c>
      <c r="C236" s="272"/>
      <c r="D236" s="273"/>
      <c r="E236" s="129" t="str">
        <f>'Obra Civil'!C244</f>
        <v>m</v>
      </c>
      <c r="F236" s="130">
        <f>'Obra Civil'!G244</f>
        <v>2.82</v>
      </c>
      <c r="G236" s="131">
        <f>'Obra Civil'!D244</f>
        <v>43.17</v>
      </c>
      <c r="H236" s="132">
        <v>0</v>
      </c>
      <c r="I236" s="132">
        <v>0</v>
      </c>
      <c r="J236" s="132">
        <f t="shared" si="33"/>
        <v>121.7394</v>
      </c>
      <c r="K236" s="132">
        <f t="shared" si="34"/>
        <v>0</v>
      </c>
      <c r="L236" s="133">
        <f t="shared" si="32"/>
        <v>0</v>
      </c>
    </row>
    <row r="237" spans="1:12">
      <c r="A237" s="128" t="str">
        <f>'Obra Civil'!A245</f>
        <v>15.15</v>
      </c>
      <c r="B237" s="271" t="str">
        <f>'Obra Civil'!B245</f>
        <v>Tubo de PVC Série Normal 50mm , fornec. e instalação, inclusive conexões</v>
      </c>
      <c r="C237" s="272"/>
      <c r="D237" s="273"/>
      <c r="E237" s="129" t="str">
        <f>'Obra Civil'!C245</f>
        <v>m</v>
      </c>
      <c r="F237" s="130">
        <f>'Obra Civil'!G245</f>
        <v>5.34</v>
      </c>
      <c r="G237" s="131">
        <f>'Obra Civil'!D245</f>
        <v>72.069999999999993</v>
      </c>
      <c r="H237" s="132">
        <v>0</v>
      </c>
      <c r="I237" s="132">
        <v>0</v>
      </c>
      <c r="J237" s="132">
        <f t="shared" si="33"/>
        <v>384.85379999999998</v>
      </c>
      <c r="K237" s="132">
        <f t="shared" si="34"/>
        <v>0</v>
      </c>
      <c r="L237" s="133">
        <f t="shared" si="32"/>
        <v>0</v>
      </c>
    </row>
    <row r="238" spans="1:12">
      <c r="A238" s="128" t="str">
        <f>'Obra Civil'!A246</f>
        <v>15.16</v>
      </c>
      <c r="B238" s="271" t="str">
        <f>'Obra Civil'!B246</f>
        <v>Tubo de PVC Série Normal 75mm , fornec. e instalação, inclusive conexões</v>
      </c>
      <c r="C238" s="272"/>
      <c r="D238" s="273"/>
      <c r="E238" s="129" t="str">
        <f>'Obra Civil'!C246</f>
        <v>m</v>
      </c>
      <c r="F238" s="130">
        <f>'Obra Civil'!G246</f>
        <v>6.76</v>
      </c>
      <c r="G238" s="131">
        <f>'Obra Civil'!D246</f>
        <v>7</v>
      </c>
      <c r="H238" s="132">
        <v>0</v>
      </c>
      <c r="I238" s="132">
        <v>0</v>
      </c>
      <c r="J238" s="132">
        <f t="shared" si="33"/>
        <v>47.32</v>
      </c>
      <c r="K238" s="132">
        <f t="shared" si="34"/>
        <v>0</v>
      </c>
      <c r="L238" s="133">
        <f t="shared" si="32"/>
        <v>0</v>
      </c>
    </row>
    <row r="239" spans="1:12">
      <c r="A239" s="128" t="str">
        <f>'Obra Civil'!A247</f>
        <v>15.17</v>
      </c>
      <c r="B239" s="271" t="str">
        <f>'Obra Civil'!B247</f>
        <v>Tubo de PVC Série Reforçada 150mm, fornec. e instalação, inclusive conexões</v>
      </c>
      <c r="C239" s="272"/>
      <c r="D239" s="273"/>
      <c r="E239" s="129" t="str">
        <f>'Obra Civil'!C247</f>
        <v>m</v>
      </c>
      <c r="F239" s="130">
        <f>'Obra Civil'!G247</f>
        <v>19.87</v>
      </c>
      <c r="G239" s="131">
        <f>'Obra Civil'!D247</f>
        <v>82.48</v>
      </c>
      <c r="H239" s="132">
        <v>0</v>
      </c>
      <c r="I239" s="132">
        <v>0</v>
      </c>
      <c r="J239" s="132">
        <f t="shared" si="33"/>
        <v>1638.8776000000003</v>
      </c>
      <c r="K239" s="132">
        <f t="shared" si="34"/>
        <v>0</v>
      </c>
      <c r="L239" s="133">
        <f t="shared" si="32"/>
        <v>0</v>
      </c>
    </row>
    <row r="240" spans="1:12">
      <c r="A240" s="128" t="str">
        <f>'Obra Civil'!A248</f>
        <v>15.18</v>
      </c>
      <c r="B240" s="271" t="str">
        <f>'Obra Civil'!B248</f>
        <v>Tubo de PVC Série Reforçada 40mm, fornec. e instalação, inclusive conexões</v>
      </c>
      <c r="C240" s="272"/>
      <c r="D240" s="273"/>
      <c r="E240" s="129" t="str">
        <f>'Obra Civil'!C248</f>
        <v>m</v>
      </c>
      <c r="F240" s="130">
        <f>'Obra Civil'!G248</f>
        <v>3.68</v>
      </c>
      <c r="G240" s="131">
        <f>'Obra Civil'!D248</f>
        <v>1.72</v>
      </c>
      <c r="H240" s="132">
        <v>0</v>
      </c>
      <c r="I240" s="132">
        <v>0</v>
      </c>
      <c r="J240" s="132">
        <f t="shared" si="33"/>
        <v>6.3296000000000001</v>
      </c>
      <c r="K240" s="132">
        <f t="shared" si="34"/>
        <v>0</v>
      </c>
      <c r="L240" s="133">
        <f t="shared" si="32"/>
        <v>0</v>
      </c>
    </row>
    <row r="241" spans="1:12">
      <c r="A241" s="128" t="str">
        <f>'Obra Civil'!A249</f>
        <v>15.19</v>
      </c>
      <c r="B241" s="271" t="str">
        <f>'Obra Civil'!B249</f>
        <v>Tubo de PVC Série Reforçada 50mm, fornec. e instalação, inclusive conexões</v>
      </c>
      <c r="C241" s="272"/>
      <c r="D241" s="273"/>
      <c r="E241" s="129" t="str">
        <f>'Obra Civil'!C249</f>
        <v>m</v>
      </c>
      <c r="F241" s="130">
        <f>'Obra Civil'!G249</f>
        <v>6.96</v>
      </c>
      <c r="G241" s="131">
        <f>'Obra Civil'!D249</f>
        <v>24.84</v>
      </c>
      <c r="H241" s="132">
        <v>0</v>
      </c>
      <c r="I241" s="132">
        <v>0</v>
      </c>
      <c r="J241" s="132">
        <f t="shared" si="33"/>
        <v>172.88640000000001</v>
      </c>
      <c r="K241" s="132">
        <f t="shared" si="34"/>
        <v>0</v>
      </c>
      <c r="L241" s="133">
        <f t="shared" si="32"/>
        <v>0</v>
      </c>
    </row>
    <row r="242" spans="1:12">
      <c r="A242" s="128" t="str">
        <f>'Obra Civil'!A250</f>
        <v>15.20</v>
      </c>
      <c r="B242" s="271" t="str">
        <f>'Obra Civil'!B250</f>
        <v xml:space="preserve">Tubo de PVC Série Reforçada 75mm, fornec. e instalação, inclusive conexões </v>
      </c>
      <c r="C242" s="272"/>
      <c r="D242" s="273"/>
      <c r="E242" s="129" t="str">
        <f>'Obra Civil'!C250</f>
        <v>m</v>
      </c>
      <c r="F242" s="130">
        <f>'Obra Civil'!G250</f>
        <v>8.82</v>
      </c>
      <c r="G242" s="131">
        <f>'Obra Civil'!D250</f>
        <v>9.57</v>
      </c>
      <c r="H242" s="132">
        <v>0</v>
      </c>
      <c r="I242" s="132">
        <v>0</v>
      </c>
      <c r="J242" s="132">
        <f t="shared" si="33"/>
        <v>84.40740000000001</v>
      </c>
      <c r="K242" s="132">
        <f t="shared" si="34"/>
        <v>0</v>
      </c>
      <c r="L242" s="133">
        <f t="shared" si="32"/>
        <v>0</v>
      </c>
    </row>
    <row r="243" spans="1:12" ht="14.25" customHeight="1">
      <c r="A243" s="128" t="str">
        <f>'Obra Civil'!A251</f>
        <v>15.21</v>
      </c>
      <c r="B243" s="271" t="str">
        <f>'Obra Civil'!B251</f>
        <v>Caixa de inspeção em alvenaria de tijolo medindo 900x900x600mm , com tampão em ferro fundido</v>
      </c>
      <c r="C243" s="272"/>
      <c r="D243" s="273"/>
      <c r="E243" s="129" t="str">
        <f>'Obra Civil'!C251</f>
        <v>un</v>
      </c>
      <c r="F243" s="130">
        <f>'Obra Civil'!G251</f>
        <v>356</v>
      </c>
      <c r="G243" s="131">
        <f>'Obra Civil'!D251</f>
        <v>9</v>
      </c>
      <c r="H243" s="132">
        <v>0</v>
      </c>
      <c r="I243" s="132">
        <v>0</v>
      </c>
      <c r="J243" s="132">
        <f t="shared" si="33"/>
        <v>3204</v>
      </c>
      <c r="K243" s="132">
        <f t="shared" si="34"/>
        <v>0</v>
      </c>
      <c r="L243" s="133">
        <f t="shared" si="32"/>
        <v>0</v>
      </c>
    </row>
    <row r="244" spans="1:12" ht="21" customHeight="1">
      <c r="A244" s="128" t="str">
        <f>'Obra Civil'!A252</f>
        <v>15.22</v>
      </c>
      <c r="B244" s="294" t="str">
        <f>'Obra Civil'!B252</f>
        <v>Caixa de gordura Especial, em alvenaria de tijolo, medindo 1100x1100x1200mm, com tampão em ferro fundido</v>
      </c>
      <c r="C244" s="295"/>
      <c r="D244" s="296"/>
      <c r="E244" s="129" t="str">
        <f>'Obra Civil'!C252</f>
        <v>un</v>
      </c>
      <c r="F244" s="130">
        <f>'Obra Civil'!G252</f>
        <v>453.26</v>
      </c>
      <c r="G244" s="131">
        <f>'Obra Civil'!D252</f>
        <v>1</v>
      </c>
      <c r="H244" s="132">
        <v>0</v>
      </c>
      <c r="I244" s="132">
        <v>0</v>
      </c>
      <c r="J244" s="132">
        <f t="shared" si="33"/>
        <v>453.26</v>
      </c>
      <c r="K244" s="132">
        <f t="shared" si="34"/>
        <v>0</v>
      </c>
      <c r="L244" s="133">
        <f t="shared" si="32"/>
        <v>0</v>
      </c>
    </row>
    <row r="245" spans="1:12" ht="13.5" customHeight="1">
      <c r="A245" s="128" t="str">
        <f>'Obra Civil'!A253</f>
        <v>15.23</v>
      </c>
      <c r="B245" s="271" t="str">
        <f>'Obra Civil'!B253</f>
        <v>Tampa de ferro fundido 1100x1100 cm, tipo leve, para caixas de gordura dupla e especial</v>
      </c>
      <c r="C245" s="272"/>
      <c r="D245" s="273"/>
      <c r="E245" s="129" t="str">
        <f>'Obra Civil'!C253</f>
        <v>un</v>
      </c>
      <c r="F245" s="130">
        <f>'Obra Civil'!G253</f>
        <v>194.24</v>
      </c>
      <c r="G245" s="131">
        <f>'Obra Civil'!D253</f>
        <v>1</v>
      </c>
      <c r="H245" s="132">
        <v>0</v>
      </c>
      <c r="I245" s="132">
        <v>0</v>
      </c>
      <c r="J245" s="132">
        <f t="shared" si="33"/>
        <v>194.24</v>
      </c>
      <c r="K245" s="132">
        <f t="shared" si="34"/>
        <v>0</v>
      </c>
      <c r="L245" s="133">
        <f t="shared" si="32"/>
        <v>0</v>
      </c>
    </row>
    <row r="246" spans="1:12" ht="16.5" customHeight="1">
      <c r="A246" s="128" t="str">
        <f>'Obra Civil'!A254</f>
        <v>15.24</v>
      </c>
      <c r="B246" s="271" t="str">
        <f>'Obra Civil'!B254</f>
        <v>Poço de visita em alvenaria de tijolo medido 1400x1400x1640mm, com tampão em ferro fundido</v>
      </c>
      <c r="C246" s="272"/>
      <c r="D246" s="273"/>
      <c r="E246" s="129" t="str">
        <f>'Obra Civil'!C254</f>
        <v>un</v>
      </c>
      <c r="F246" s="130">
        <f>'Obra Civil'!G254</f>
        <v>485.32</v>
      </c>
      <c r="G246" s="131">
        <f>'Obra Civil'!D254</f>
        <v>1</v>
      </c>
      <c r="H246" s="132">
        <v>0</v>
      </c>
      <c r="I246" s="132">
        <v>0</v>
      </c>
      <c r="J246" s="132">
        <f t="shared" si="33"/>
        <v>485.32</v>
      </c>
      <c r="K246" s="132">
        <f t="shared" si="34"/>
        <v>0</v>
      </c>
      <c r="L246" s="133">
        <f t="shared" si="32"/>
        <v>0</v>
      </c>
    </row>
    <row r="247" spans="1:12" ht="22.5" customHeight="1">
      <c r="A247" s="128" t="str">
        <f>'Obra Civil'!A255</f>
        <v>15.25</v>
      </c>
      <c r="B247" s="294" t="str">
        <f>'Obra Civil'!B255</f>
        <v>Conjunto moto bomba centrifuga CV 3/4, vazão de 5,0 m3/h e Hman = 15mca - Modelo Thebe TH-16 ou equivalente</v>
      </c>
      <c r="C247" s="295"/>
      <c r="D247" s="296"/>
      <c r="E247" s="129" t="str">
        <f>'Obra Civil'!C255</f>
        <v>un</v>
      </c>
      <c r="F247" s="130">
        <f>'Obra Civil'!G255</f>
        <v>201.65</v>
      </c>
      <c r="G247" s="131">
        <f>'Obra Civil'!D255</f>
        <v>2</v>
      </c>
      <c r="H247" s="132">
        <v>0</v>
      </c>
      <c r="I247" s="132">
        <v>0</v>
      </c>
      <c r="J247" s="132">
        <f t="shared" si="33"/>
        <v>403.3</v>
      </c>
      <c r="K247" s="132">
        <f t="shared" si="34"/>
        <v>0</v>
      </c>
      <c r="L247" s="133">
        <f t="shared" si="32"/>
        <v>0</v>
      </c>
    </row>
    <row r="248" spans="1:12">
      <c r="A248" s="143" t="str">
        <f>'Obra Civil'!A257</f>
        <v>16.0</v>
      </c>
      <c r="B248" s="268" t="str">
        <f>'Obra Civil'!B257</f>
        <v xml:space="preserve">LOUÇAS E METAIS </v>
      </c>
      <c r="C248" s="269"/>
      <c r="D248" s="270"/>
      <c r="E248" s="146"/>
      <c r="F248" s="147"/>
      <c r="G248" s="148"/>
      <c r="H248" s="149"/>
      <c r="I248" s="149"/>
      <c r="J248" s="149"/>
      <c r="K248" s="149"/>
      <c r="L248" s="150">
        <f t="shared" si="32"/>
        <v>0</v>
      </c>
    </row>
    <row r="249" spans="1:12">
      <c r="A249" s="128" t="str">
        <f>'Obra Civil'!A258</f>
        <v>16.1</v>
      </c>
      <c r="B249" s="271" t="str">
        <f>'Obra Civil'!B258</f>
        <v>SANIT. PNE - ( Portadores de Necessidades Especiais )</v>
      </c>
      <c r="C249" s="272"/>
      <c r="D249" s="273"/>
      <c r="E249" s="129"/>
      <c r="F249" s="130"/>
      <c r="G249" s="131"/>
      <c r="H249" s="132"/>
      <c r="I249" s="132"/>
      <c r="J249" s="132"/>
      <c r="K249" s="132"/>
      <c r="L249" s="133">
        <f t="shared" si="32"/>
        <v>0</v>
      </c>
    </row>
    <row r="250" spans="1:12" ht="24" customHeight="1">
      <c r="A250" s="128" t="str">
        <f>'Obra Civil'!A259</f>
        <v>16.1.1</v>
      </c>
      <c r="B250" s="294" t="str">
        <f>'Obra Civil'!B259</f>
        <v>Lavatório louça branca, sem coluna, torneira metálica cromada simples, (válvula, sifao e engate flexível cromados)</v>
      </c>
      <c r="C250" s="295"/>
      <c r="D250" s="296"/>
      <c r="E250" s="129" t="str">
        <f>'Obra Civil'!C259</f>
        <v>un</v>
      </c>
      <c r="F250" s="130">
        <f>'Obra Civil'!G259</f>
        <v>132.68</v>
      </c>
      <c r="G250" s="131">
        <f>'Obra Civil'!D259</f>
        <v>2</v>
      </c>
      <c r="H250" s="132">
        <v>0</v>
      </c>
      <c r="I250" s="132">
        <v>0</v>
      </c>
      <c r="J250" s="132">
        <f t="shared" ref="J250:J255" si="35">F250*G250</f>
        <v>265.36</v>
      </c>
      <c r="K250" s="132">
        <f t="shared" ref="K250:K255" si="36">H250*F250</f>
        <v>0</v>
      </c>
      <c r="L250" s="133">
        <f t="shared" si="32"/>
        <v>0</v>
      </c>
    </row>
    <row r="251" spans="1:12">
      <c r="A251" s="128" t="str">
        <f>'Obra Civil'!A260</f>
        <v>16.1.2</v>
      </c>
      <c r="B251" s="271" t="str">
        <f>'Obra Civil'!B260</f>
        <v>Porta sabonete liquido fornecimento</v>
      </c>
      <c r="C251" s="272"/>
      <c r="D251" s="273"/>
      <c r="E251" s="129" t="str">
        <f>'Obra Civil'!C260</f>
        <v>un</v>
      </c>
      <c r="F251" s="130">
        <f>'Obra Civil'!G260</f>
        <v>12.45</v>
      </c>
      <c r="G251" s="131">
        <f>'Obra Civil'!D260</f>
        <v>2</v>
      </c>
      <c r="H251" s="132">
        <v>0</v>
      </c>
      <c r="I251" s="132">
        <v>0</v>
      </c>
      <c r="J251" s="132">
        <f t="shared" si="35"/>
        <v>24.9</v>
      </c>
      <c r="K251" s="132">
        <f t="shared" si="36"/>
        <v>0</v>
      </c>
      <c r="L251" s="133">
        <f t="shared" si="32"/>
        <v>0</v>
      </c>
    </row>
    <row r="252" spans="1:12" ht="24" customHeight="1">
      <c r="A252" s="128" t="str">
        <f>'Obra Civil'!A261</f>
        <v>16.1.3</v>
      </c>
      <c r="B252" s="294" t="str">
        <f>'Obra Civil'!B261</f>
        <v>Vaso sanitario sifonado, para valvula de descarga, em louca branca, com acessorios, inclusive assento plastico, anel de vedação, tubo pvc ligacao - fornecimento e instalacao</v>
      </c>
      <c r="C252" s="295"/>
      <c r="D252" s="296"/>
      <c r="E252" s="129" t="str">
        <f>'Obra Civil'!C261</f>
        <v>un</v>
      </c>
      <c r="F252" s="130">
        <f>'Obra Civil'!G261</f>
        <v>135.11000000000001</v>
      </c>
      <c r="G252" s="131">
        <f>'Obra Civil'!D261</f>
        <v>2</v>
      </c>
      <c r="H252" s="132">
        <v>0</v>
      </c>
      <c r="I252" s="132">
        <v>0</v>
      </c>
      <c r="J252" s="132">
        <f t="shared" si="35"/>
        <v>270.22000000000003</v>
      </c>
      <c r="K252" s="132">
        <f t="shared" si="36"/>
        <v>0</v>
      </c>
      <c r="L252" s="133">
        <f t="shared" si="32"/>
        <v>0</v>
      </c>
    </row>
    <row r="253" spans="1:12" ht="13.5" customHeight="1">
      <c r="A253" s="128" t="str">
        <f>'Obra Civil'!A262</f>
        <v>16.1.4</v>
      </c>
      <c r="B253" s="271" t="str">
        <f>'Obra Civil'!B262</f>
        <v>Torneira cromada 3/4" para jardim ou tanque, padrao alto</v>
      </c>
      <c r="C253" s="272"/>
      <c r="D253" s="273"/>
      <c r="E253" s="129" t="str">
        <f>'Obra Civil'!C262</f>
        <v>un</v>
      </c>
      <c r="F253" s="130">
        <f>'Obra Civil'!G262</f>
        <v>18.559999999999999</v>
      </c>
      <c r="G253" s="131">
        <f>'Obra Civil'!D262</f>
        <v>2</v>
      </c>
      <c r="H253" s="132">
        <v>0</v>
      </c>
      <c r="I253" s="132">
        <v>0</v>
      </c>
      <c r="J253" s="132">
        <f t="shared" si="35"/>
        <v>37.119999999999997</v>
      </c>
      <c r="K253" s="132">
        <f t="shared" si="36"/>
        <v>0</v>
      </c>
      <c r="L253" s="133">
        <f t="shared" ref="L253:L316" si="37">I253*F253</f>
        <v>0</v>
      </c>
    </row>
    <row r="254" spans="1:12">
      <c r="A254" s="128" t="str">
        <f>'Obra Civil'!A263</f>
        <v>16.1.5</v>
      </c>
      <c r="B254" s="271" t="str">
        <f>'Obra Civil'!B263</f>
        <v>Instalacao de papeleira - fornecimento e colocacao</v>
      </c>
      <c r="C254" s="272"/>
      <c r="D254" s="273"/>
      <c r="E254" s="129" t="str">
        <f>'Obra Civil'!C263</f>
        <v>un</v>
      </c>
      <c r="F254" s="130">
        <f>'Obra Civil'!G263</f>
        <v>13.12</v>
      </c>
      <c r="G254" s="131">
        <f>'Obra Civil'!D263</f>
        <v>2</v>
      </c>
      <c r="H254" s="132">
        <v>0</v>
      </c>
      <c r="I254" s="132">
        <v>0</v>
      </c>
      <c r="J254" s="132">
        <f t="shared" si="35"/>
        <v>26.24</v>
      </c>
      <c r="K254" s="132">
        <f t="shared" si="36"/>
        <v>0</v>
      </c>
      <c r="L254" s="133">
        <f t="shared" si="37"/>
        <v>0</v>
      </c>
    </row>
    <row r="255" spans="1:12">
      <c r="A255" s="128" t="str">
        <f>'Obra Civil'!A264</f>
        <v>16.1.6</v>
      </c>
      <c r="B255" s="271" t="str">
        <f>'Obra Civil'!B264</f>
        <v xml:space="preserve">Barra de apoio em aluminio anodizado para deficientes físicos </v>
      </c>
      <c r="C255" s="272"/>
      <c r="D255" s="273"/>
      <c r="E255" s="129" t="str">
        <f>'Obra Civil'!C264</f>
        <v>m</v>
      </c>
      <c r="F255" s="130">
        <f>'Obra Civil'!G264</f>
        <v>34.58</v>
      </c>
      <c r="G255" s="131">
        <f>'Obra Civil'!D264</f>
        <v>4</v>
      </c>
      <c r="H255" s="132">
        <v>0</v>
      </c>
      <c r="I255" s="132">
        <v>0</v>
      </c>
      <c r="J255" s="132">
        <f t="shared" si="35"/>
        <v>138.32</v>
      </c>
      <c r="K255" s="132">
        <f t="shared" si="36"/>
        <v>0</v>
      </c>
      <c r="L255" s="133">
        <f t="shared" si="37"/>
        <v>0</v>
      </c>
    </row>
    <row r="256" spans="1:12">
      <c r="A256" s="128" t="str">
        <f>'Obra Civil'!A265</f>
        <v>16.2</v>
      </c>
      <c r="B256" s="271" t="str">
        <f>'Obra Civil'!B265</f>
        <v>SANIT. INFANTIS  (Feminino / Masculino/ Banho I/ Creche II )</v>
      </c>
      <c r="C256" s="272"/>
      <c r="D256" s="273"/>
      <c r="E256" s="129"/>
      <c r="F256" s="130"/>
      <c r="G256" s="131"/>
      <c r="H256" s="132"/>
      <c r="I256" s="132"/>
      <c r="J256" s="132"/>
      <c r="K256" s="132"/>
      <c r="L256" s="133">
        <f t="shared" si="37"/>
        <v>0</v>
      </c>
    </row>
    <row r="257" spans="1:12" ht="14.25" customHeight="1">
      <c r="A257" s="128" t="str">
        <f>'Obra Civil'!A266</f>
        <v>16.2.1</v>
      </c>
      <c r="B257" s="271" t="str">
        <f>'Obra Civil'!B266</f>
        <v>Banheira plástica (cor braca de 20x45x77 cm), com dreno para escoamento de água</v>
      </c>
      <c r="C257" s="272"/>
      <c r="D257" s="273"/>
      <c r="E257" s="129" t="str">
        <f>'Obra Civil'!C266</f>
        <v>un</v>
      </c>
      <c r="F257" s="130">
        <f>'Obra Civil'!G266</f>
        <v>45.71</v>
      </c>
      <c r="G257" s="131">
        <f>'Obra Civil'!D266</f>
        <v>2</v>
      </c>
      <c r="H257" s="132">
        <v>0</v>
      </c>
      <c r="I257" s="132">
        <v>0</v>
      </c>
      <c r="J257" s="132">
        <f t="shared" ref="J257:J263" si="38">F257*G257</f>
        <v>91.42</v>
      </c>
      <c r="K257" s="132">
        <f t="shared" ref="K257:K263" si="39">H257*F257</f>
        <v>0</v>
      </c>
      <c r="L257" s="133">
        <f t="shared" si="37"/>
        <v>0</v>
      </c>
    </row>
    <row r="258" spans="1:12" ht="26.25" customHeight="1">
      <c r="A258" s="128" t="str">
        <f>'Obra Civil'!A267</f>
        <v>16.2.2</v>
      </c>
      <c r="B258" s="294" t="str">
        <f>'Obra Civil'!B267</f>
        <v>Cuba louca branca em bancada inclusive torneira e complementos (válvula, sifao e engate flexível cromados)</v>
      </c>
      <c r="C258" s="295"/>
      <c r="D258" s="296"/>
      <c r="E258" s="129" t="str">
        <f>'Obra Civil'!C267</f>
        <v>un</v>
      </c>
      <c r="F258" s="130">
        <f>'Obra Civil'!G267</f>
        <v>145.65</v>
      </c>
      <c r="G258" s="131">
        <f>'Obra Civil'!D267</f>
        <v>1</v>
      </c>
      <c r="H258" s="132">
        <v>0</v>
      </c>
      <c r="I258" s="132">
        <v>0</v>
      </c>
      <c r="J258" s="132">
        <f t="shared" si="38"/>
        <v>145.65</v>
      </c>
      <c r="K258" s="132">
        <f t="shared" si="39"/>
        <v>0</v>
      </c>
      <c r="L258" s="133">
        <f t="shared" si="37"/>
        <v>0</v>
      </c>
    </row>
    <row r="259" spans="1:12" ht="15" customHeight="1">
      <c r="A259" s="128" t="str">
        <f>'Obra Civil'!A268</f>
        <v>16.2.3</v>
      </c>
      <c r="B259" s="271" t="str">
        <f>'Obra Civil'!B268</f>
        <v>Instalacao de papeleira - fornecimento e colocacao</v>
      </c>
      <c r="C259" s="272"/>
      <c r="D259" s="273"/>
      <c r="E259" s="129" t="str">
        <f>'Obra Civil'!C268</f>
        <v>un</v>
      </c>
      <c r="F259" s="130">
        <f>'Obra Civil'!G268</f>
        <v>13.12</v>
      </c>
      <c r="G259" s="131">
        <f>'Obra Civil'!D268</f>
        <v>9</v>
      </c>
      <c r="H259" s="132">
        <v>0</v>
      </c>
      <c r="I259" s="132">
        <v>0</v>
      </c>
      <c r="J259" s="132">
        <f t="shared" si="38"/>
        <v>118.08</v>
      </c>
      <c r="K259" s="132">
        <f t="shared" si="39"/>
        <v>0</v>
      </c>
      <c r="L259" s="133">
        <f t="shared" si="37"/>
        <v>0</v>
      </c>
    </row>
    <row r="260" spans="1:12">
      <c r="A260" s="128" t="str">
        <f>'Obra Civil'!A269</f>
        <v>16.2.4</v>
      </c>
      <c r="B260" s="271" t="str">
        <f>'Obra Civil'!B269</f>
        <v>Porta sabonete liquido fornecimento e instalação</v>
      </c>
      <c r="C260" s="272"/>
      <c r="D260" s="273"/>
      <c r="E260" s="129" t="str">
        <f>'Obra Civil'!C269</f>
        <v>un</v>
      </c>
      <c r="F260" s="130">
        <f>'Obra Civil'!G269</f>
        <v>12.45</v>
      </c>
      <c r="G260" s="131">
        <f>'Obra Civil'!D269</f>
        <v>11</v>
      </c>
      <c r="H260" s="132">
        <v>0</v>
      </c>
      <c r="I260" s="132">
        <v>0</v>
      </c>
      <c r="J260" s="132">
        <f t="shared" si="38"/>
        <v>136.94999999999999</v>
      </c>
      <c r="K260" s="132">
        <f t="shared" si="39"/>
        <v>0</v>
      </c>
      <c r="L260" s="133">
        <f t="shared" si="37"/>
        <v>0</v>
      </c>
    </row>
    <row r="261" spans="1:12">
      <c r="A261" s="128" t="str">
        <f>'Obra Civil'!A270</f>
        <v>16.2.5</v>
      </c>
      <c r="B261" s="271" t="str">
        <f>'Obra Civil'!B270</f>
        <v>Torneira cromada 3/4" para jardim ou tanque, padrao alto</v>
      </c>
      <c r="C261" s="272"/>
      <c r="D261" s="273"/>
      <c r="E261" s="129" t="str">
        <f>'Obra Civil'!C270</f>
        <v>un</v>
      </c>
      <c r="F261" s="130">
        <f>'Obra Civil'!G270</f>
        <v>18.559999999999999</v>
      </c>
      <c r="G261" s="131">
        <f>'Obra Civil'!D270</f>
        <v>4</v>
      </c>
      <c r="H261" s="132">
        <v>0</v>
      </c>
      <c r="I261" s="132">
        <v>0</v>
      </c>
      <c r="J261" s="132">
        <f t="shared" si="38"/>
        <v>74.239999999999995</v>
      </c>
      <c r="K261" s="132">
        <f t="shared" si="39"/>
        <v>0</v>
      </c>
      <c r="L261" s="133">
        <f t="shared" si="37"/>
        <v>0</v>
      </c>
    </row>
    <row r="262" spans="1:12">
      <c r="A262" s="128" t="str">
        <f>'Obra Civil'!A271</f>
        <v>16.2.6</v>
      </c>
      <c r="B262" s="271" t="str">
        <f>'Obra Civil'!B271</f>
        <v>Torneira cromada longa 3/4" de parede para pia, padrao popular</v>
      </c>
      <c r="C262" s="272"/>
      <c r="D262" s="273"/>
      <c r="E262" s="129" t="str">
        <f>'Obra Civil'!C271</f>
        <v>un</v>
      </c>
      <c r="F262" s="130">
        <f>'Obra Civil'!G271</f>
        <v>16.420000000000002</v>
      </c>
      <c r="G262" s="131">
        <f>'Obra Civil'!D271</f>
        <v>9</v>
      </c>
      <c r="H262" s="132">
        <v>0</v>
      </c>
      <c r="I262" s="132">
        <v>0</v>
      </c>
      <c r="J262" s="132">
        <f t="shared" si="38"/>
        <v>147.78000000000003</v>
      </c>
      <c r="K262" s="132">
        <f t="shared" si="39"/>
        <v>0</v>
      </c>
      <c r="L262" s="133">
        <f t="shared" si="37"/>
        <v>0</v>
      </c>
    </row>
    <row r="263" spans="1:12" ht="24" customHeight="1">
      <c r="A263" s="128" t="str">
        <f>'Obra Civil'!A272</f>
        <v>16.2.7</v>
      </c>
      <c r="B263" s="294" t="str">
        <f>'Obra Civil'!B272</f>
        <v>Vaso sanitario infantil sifonado, para valvula de descarga, em louca branca, com acessorios, inclusive assento plastico, anel de vedação, tubo pvc ligacao - fornecimento e instalacao</v>
      </c>
      <c r="C263" s="295"/>
      <c r="D263" s="296"/>
      <c r="E263" s="129" t="str">
        <f>'Obra Civil'!C272</f>
        <v>un</v>
      </c>
      <c r="F263" s="130">
        <f>'Obra Civil'!G272</f>
        <v>135.11000000000001</v>
      </c>
      <c r="G263" s="131">
        <f>'Obra Civil'!D272</f>
        <v>9</v>
      </c>
      <c r="H263" s="132">
        <v>0</v>
      </c>
      <c r="I263" s="132">
        <v>0</v>
      </c>
      <c r="J263" s="132">
        <f t="shared" si="38"/>
        <v>1215.9900000000002</v>
      </c>
      <c r="K263" s="132">
        <f t="shared" si="39"/>
        <v>0</v>
      </c>
      <c r="L263" s="133">
        <f t="shared" si="37"/>
        <v>0</v>
      </c>
    </row>
    <row r="264" spans="1:12">
      <c r="A264" s="125" t="str">
        <f>'Obra Civil'!A273</f>
        <v>16.3</v>
      </c>
      <c r="B264" s="291" t="str">
        <f>'Obra Civil'!B273</f>
        <v>SANIT. ADULTOS ( Fem. e Masc. Funcionários )</v>
      </c>
      <c r="C264" s="292"/>
      <c r="D264" s="293"/>
      <c r="E264" s="129"/>
      <c r="F264" s="130"/>
      <c r="G264" s="131"/>
      <c r="H264" s="132"/>
      <c r="I264" s="132"/>
      <c r="J264" s="132"/>
      <c r="K264" s="132"/>
      <c r="L264" s="133">
        <f t="shared" si="37"/>
        <v>0</v>
      </c>
    </row>
    <row r="265" spans="1:12">
      <c r="A265" s="128" t="str">
        <f>'Obra Civil'!A274</f>
        <v>16.3.1</v>
      </c>
      <c r="B265" s="271" t="str">
        <f>'Obra Civil'!B274</f>
        <v>Torneira cromada 3/4" para jardim ou tanque, padrao alto</v>
      </c>
      <c r="C265" s="272"/>
      <c r="D265" s="273"/>
      <c r="E265" s="129" t="str">
        <f>'Obra Civil'!C274</f>
        <v>un</v>
      </c>
      <c r="F265" s="130">
        <f>'Obra Civil'!G274</f>
        <v>18.559999999999999</v>
      </c>
      <c r="G265" s="131">
        <f>'Obra Civil'!D274</f>
        <v>2</v>
      </c>
      <c r="H265" s="132">
        <v>0</v>
      </c>
      <c r="I265" s="132">
        <v>0</v>
      </c>
      <c r="J265" s="132">
        <f t="shared" ref="J265:J278" si="40">F265*G265</f>
        <v>37.119999999999997</v>
      </c>
      <c r="K265" s="132">
        <f t="shared" ref="K265:K278" si="41">H265*F265</f>
        <v>0</v>
      </c>
      <c r="L265" s="133">
        <f t="shared" si="37"/>
        <v>0</v>
      </c>
    </row>
    <row r="266" spans="1:12">
      <c r="A266" s="128" t="str">
        <f>'Obra Civil'!A275</f>
        <v>16.3.2</v>
      </c>
      <c r="B266" s="271" t="str">
        <f>'Obra Civil'!B275</f>
        <v>Torneira cromada longa 3/4" de parede para pia, padrao popular</v>
      </c>
      <c r="C266" s="272"/>
      <c r="D266" s="273"/>
      <c r="E266" s="129" t="str">
        <f>'Obra Civil'!C275</f>
        <v>un</v>
      </c>
      <c r="F266" s="130">
        <f>'Obra Civil'!G275</f>
        <v>16.420000000000002</v>
      </c>
      <c r="G266" s="131">
        <f>'Obra Civil'!D275</f>
        <v>5</v>
      </c>
      <c r="H266" s="132">
        <v>0</v>
      </c>
      <c r="I266" s="132">
        <v>0</v>
      </c>
      <c r="J266" s="132">
        <f t="shared" si="40"/>
        <v>82.100000000000009</v>
      </c>
      <c r="K266" s="132">
        <f t="shared" si="41"/>
        <v>0</v>
      </c>
      <c r="L266" s="133">
        <f t="shared" si="37"/>
        <v>0</v>
      </c>
    </row>
    <row r="267" spans="1:12" ht="26.25" customHeight="1">
      <c r="A267" s="128" t="str">
        <f>'Obra Civil'!A276</f>
        <v>16.3.3</v>
      </c>
      <c r="B267" s="294" t="str">
        <f>'Obra Civil'!B276</f>
        <v>Vaso sanitario sifonado, para valvula de descarga, em louca branca, com acessorios, inclusive assento plastico, bolsa de borracha para ligacao, tubo pvc ligacao - fornecimento e instalacao</v>
      </c>
      <c r="C267" s="295"/>
      <c r="D267" s="296"/>
      <c r="E267" s="129" t="str">
        <f>'Obra Civil'!C276</f>
        <v>un</v>
      </c>
      <c r="F267" s="130">
        <f>'Obra Civil'!G276</f>
        <v>135.11000000000001</v>
      </c>
      <c r="G267" s="131">
        <f>'Obra Civil'!D276</f>
        <v>4</v>
      </c>
      <c r="H267" s="132">
        <v>0</v>
      </c>
      <c r="I267" s="132">
        <v>0</v>
      </c>
      <c r="J267" s="132">
        <f t="shared" si="40"/>
        <v>540.44000000000005</v>
      </c>
      <c r="K267" s="132">
        <f t="shared" si="41"/>
        <v>0</v>
      </c>
      <c r="L267" s="133">
        <f t="shared" si="37"/>
        <v>0</v>
      </c>
    </row>
    <row r="268" spans="1:12">
      <c r="A268" s="128" t="str">
        <f>'Obra Civil'!A277</f>
        <v>16.3.4</v>
      </c>
      <c r="B268" s="271" t="str">
        <f>'Obra Civil'!B277</f>
        <v>Instalação de papeleira - fornecimento e colocacao</v>
      </c>
      <c r="C268" s="272"/>
      <c r="D268" s="273"/>
      <c r="E268" s="129" t="str">
        <f>'Obra Civil'!C277</f>
        <v>un</v>
      </c>
      <c r="F268" s="130">
        <f>'Obra Civil'!G277</f>
        <v>13.12</v>
      </c>
      <c r="G268" s="131">
        <f>'Obra Civil'!D277</f>
        <v>4</v>
      </c>
      <c r="H268" s="132">
        <v>0</v>
      </c>
      <c r="I268" s="132">
        <v>0</v>
      </c>
      <c r="J268" s="132">
        <f t="shared" si="40"/>
        <v>52.48</v>
      </c>
      <c r="K268" s="132">
        <f t="shared" si="41"/>
        <v>0</v>
      </c>
      <c r="L268" s="133">
        <f t="shared" si="37"/>
        <v>0</v>
      </c>
    </row>
    <row r="269" spans="1:12">
      <c r="A269" s="128" t="str">
        <f>'Obra Civil'!A278</f>
        <v>16.3.5</v>
      </c>
      <c r="B269" s="271" t="str">
        <f>'Obra Civil'!B278</f>
        <v>Porta sabonete liquido fornecimento e instalação</v>
      </c>
      <c r="C269" s="272"/>
      <c r="D269" s="273"/>
      <c r="E269" s="129" t="str">
        <f>'Obra Civil'!C278</f>
        <v>un</v>
      </c>
      <c r="F269" s="130">
        <f>'Obra Civil'!G278</f>
        <v>12.45</v>
      </c>
      <c r="G269" s="131">
        <f>'Obra Civil'!D278</f>
        <v>3</v>
      </c>
      <c r="H269" s="132">
        <v>0</v>
      </c>
      <c r="I269" s="132">
        <v>0</v>
      </c>
      <c r="J269" s="132">
        <f t="shared" si="40"/>
        <v>37.349999999999994</v>
      </c>
      <c r="K269" s="132">
        <f t="shared" si="41"/>
        <v>0</v>
      </c>
      <c r="L269" s="133">
        <f t="shared" si="37"/>
        <v>0</v>
      </c>
    </row>
    <row r="270" spans="1:12">
      <c r="A270" s="125" t="str">
        <f>'Obra Civil'!A279</f>
        <v>16.4</v>
      </c>
      <c r="B270" s="291" t="str">
        <f>'Obra Civil'!B279</f>
        <v>COZINHA/ LAVANDERIA/ HIGIENIZAÇÃO/ LACTÁRIO</v>
      </c>
      <c r="C270" s="292"/>
      <c r="D270" s="293"/>
      <c r="E270" s="129"/>
      <c r="F270" s="130">
        <f>'Obra Civil'!G279</f>
        <v>0</v>
      </c>
      <c r="G270" s="131">
        <f>'Obra Civil'!D279</f>
        <v>0</v>
      </c>
      <c r="H270" s="132">
        <v>0</v>
      </c>
      <c r="I270" s="132">
        <v>0</v>
      </c>
      <c r="J270" s="132">
        <f t="shared" si="40"/>
        <v>0</v>
      </c>
      <c r="K270" s="132">
        <f t="shared" si="41"/>
        <v>0</v>
      </c>
      <c r="L270" s="133">
        <f t="shared" si="37"/>
        <v>0</v>
      </c>
    </row>
    <row r="271" spans="1:12">
      <c r="A271" s="128" t="str">
        <f>'Obra Civil'!A280</f>
        <v>16.4.1</v>
      </c>
      <c r="B271" s="294" t="str">
        <f>'Obra Civil'!B280</f>
        <v>Cuba aço inoxidável 40,0x34,0x11,5 cm, com sifão em metal cromado 1.1/2x1.1/2", válvula em metal cromado tipo americana 3.1/2"x1.1/2" para pia - fornecimento e instalação</v>
      </c>
      <c r="C271" s="295"/>
      <c r="D271" s="296"/>
      <c r="E271" s="129" t="str">
        <f>'Obra Civil'!C280</f>
        <v>un.</v>
      </c>
      <c r="F271" s="130">
        <f>'Obra Civil'!G280</f>
        <v>77.92</v>
      </c>
      <c r="G271" s="131">
        <f>'Obra Civil'!D280</f>
        <v>5</v>
      </c>
      <c r="H271" s="132">
        <v>0</v>
      </c>
      <c r="I271" s="132">
        <v>0</v>
      </c>
      <c r="J271" s="132">
        <f t="shared" si="40"/>
        <v>389.6</v>
      </c>
      <c r="K271" s="132">
        <f t="shared" si="41"/>
        <v>0</v>
      </c>
      <c r="L271" s="133">
        <f t="shared" si="37"/>
        <v>0</v>
      </c>
    </row>
    <row r="272" spans="1:12" ht="22.5" customHeight="1">
      <c r="A272" s="128" t="str">
        <f>'Obra Civil'!A281</f>
        <v>16.4.2</v>
      </c>
      <c r="B272" s="294" t="str">
        <f>'Obra Civil'!B281</f>
        <v>Cuba louça branca em bancada inclusive torneira e complementos (válvula, sifao e engate flexível cromados)</v>
      </c>
      <c r="C272" s="295"/>
      <c r="D272" s="296"/>
      <c r="E272" s="129" t="str">
        <f>'Obra Civil'!C281</f>
        <v>un</v>
      </c>
      <c r="F272" s="130">
        <f>'Obra Civil'!G281</f>
        <v>145.65</v>
      </c>
      <c r="G272" s="131">
        <f>'Obra Civil'!D281</f>
        <v>1</v>
      </c>
      <c r="H272" s="132">
        <v>0</v>
      </c>
      <c r="I272" s="132">
        <v>0</v>
      </c>
      <c r="J272" s="132">
        <f t="shared" si="40"/>
        <v>145.65</v>
      </c>
      <c r="K272" s="132">
        <f t="shared" si="41"/>
        <v>0</v>
      </c>
      <c r="L272" s="133">
        <f t="shared" si="37"/>
        <v>0</v>
      </c>
    </row>
    <row r="273" spans="1:12" ht="21.75" customHeight="1">
      <c r="A273" s="128" t="str">
        <f>'Obra Civil'!A282</f>
        <v>16.4.3</v>
      </c>
      <c r="B273" s="294" t="str">
        <f>'Obra Civil'!B282</f>
        <v>Lavatório louça branca, sem coluna, torneira metálica cromada simples, (válvula, sifao e engate flexível cromados)</v>
      </c>
      <c r="C273" s="295"/>
      <c r="D273" s="296"/>
      <c r="E273" s="129" t="str">
        <f>'Obra Civil'!C282</f>
        <v>un</v>
      </c>
      <c r="F273" s="130">
        <f>'Obra Civil'!G282</f>
        <v>132.68</v>
      </c>
      <c r="G273" s="131">
        <f>'Obra Civil'!D282</f>
        <v>1</v>
      </c>
      <c r="H273" s="132">
        <v>0</v>
      </c>
      <c r="I273" s="132">
        <v>0</v>
      </c>
      <c r="J273" s="132">
        <f t="shared" si="40"/>
        <v>132.68</v>
      </c>
      <c r="K273" s="132">
        <f t="shared" si="41"/>
        <v>0</v>
      </c>
      <c r="L273" s="133">
        <f t="shared" si="37"/>
        <v>0</v>
      </c>
    </row>
    <row r="274" spans="1:12">
      <c r="A274" s="128" t="str">
        <f>'Obra Civil'!A283</f>
        <v>16.4.4</v>
      </c>
      <c r="B274" s="271" t="str">
        <f>'Obra Civil'!B283</f>
        <v>Torneira cromada 3/4" para jardim ou tanque, padrao alto</v>
      </c>
      <c r="C274" s="272"/>
      <c r="D274" s="273"/>
      <c r="E274" s="129" t="str">
        <f>'Obra Civil'!C283</f>
        <v>un</v>
      </c>
      <c r="F274" s="130">
        <f>'Obra Civil'!G283</f>
        <v>18.559999999999999</v>
      </c>
      <c r="G274" s="131">
        <f>'Obra Civil'!D283</f>
        <v>2</v>
      </c>
      <c r="H274" s="132">
        <v>0</v>
      </c>
      <c r="I274" s="132">
        <v>0</v>
      </c>
      <c r="J274" s="132">
        <f t="shared" si="40"/>
        <v>37.119999999999997</v>
      </c>
      <c r="K274" s="132">
        <f t="shared" si="41"/>
        <v>0</v>
      </c>
      <c r="L274" s="133">
        <f t="shared" si="37"/>
        <v>0</v>
      </c>
    </row>
    <row r="275" spans="1:12">
      <c r="A275" s="128" t="str">
        <f>'Obra Civil'!A284</f>
        <v>16.4.5</v>
      </c>
      <c r="B275" s="271" t="str">
        <f>'Obra Civil'!B284</f>
        <v>Torneira cromada longa 3/4" de parede para pia, padrao popular</v>
      </c>
      <c r="C275" s="272"/>
      <c r="D275" s="273"/>
      <c r="E275" s="129" t="str">
        <f>'Obra Civil'!C284</f>
        <v>un</v>
      </c>
      <c r="F275" s="130">
        <f>'Obra Civil'!G284</f>
        <v>16.420000000000002</v>
      </c>
      <c r="G275" s="131">
        <f>'Obra Civil'!D284</f>
        <v>4</v>
      </c>
      <c r="H275" s="132">
        <v>0</v>
      </c>
      <c r="I275" s="132">
        <v>0</v>
      </c>
      <c r="J275" s="132">
        <f t="shared" si="40"/>
        <v>65.680000000000007</v>
      </c>
      <c r="K275" s="132">
        <f t="shared" si="41"/>
        <v>0</v>
      </c>
      <c r="L275" s="133">
        <f t="shared" si="37"/>
        <v>0</v>
      </c>
    </row>
    <row r="276" spans="1:12" ht="23.25" customHeight="1">
      <c r="A276" s="128" t="str">
        <f>'Obra Civil'!A285</f>
        <v>16.4.6</v>
      </c>
      <c r="B276" s="294" t="str">
        <f>'Obra Civil'!B285</f>
        <v>Torneira cromada tubo movel para bancada 3/4" para pia de cozinha, padrao alto - fornecimento e instalacao</v>
      </c>
      <c r="C276" s="295"/>
      <c r="D276" s="296"/>
      <c r="E276" s="129" t="str">
        <f>'Obra Civil'!C285</f>
        <v>un</v>
      </c>
      <c r="F276" s="130">
        <f>'Obra Civil'!G285</f>
        <v>34.869999999999997</v>
      </c>
      <c r="G276" s="131">
        <f>'Obra Civil'!D285</f>
        <v>5</v>
      </c>
      <c r="H276" s="132">
        <v>0</v>
      </c>
      <c r="I276" s="132">
        <v>0</v>
      </c>
      <c r="J276" s="132">
        <f t="shared" si="40"/>
        <v>174.35</v>
      </c>
      <c r="K276" s="132">
        <f t="shared" si="41"/>
        <v>0</v>
      </c>
      <c r="L276" s="133">
        <f t="shared" si="37"/>
        <v>0</v>
      </c>
    </row>
    <row r="277" spans="1:12">
      <c r="A277" s="128" t="str">
        <f>'Obra Civil'!A286</f>
        <v>16.4.7</v>
      </c>
      <c r="B277" s="271" t="str">
        <f>'Obra Civil'!B286</f>
        <v>Porta sabonete liquido fornecimento e instalação</v>
      </c>
      <c r="C277" s="272"/>
      <c r="D277" s="273"/>
      <c r="E277" s="129" t="str">
        <f>'Obra Civil'!C286</f>
        <v>un</v>
      </c>
      <c r="F277" s="130">
        <f>'Obra Civil'!G286</f>
        <v>12.45</v>
      </c>
      <c r="G277" s="131">
        <f>'Obra Civil'!D286</f>
        <v>3</v>
      </c>
      <c r="H277" s="132">
        <v>0</v>
      </c>
      <c r="I277" s="132">
        <v>0</v>
      </c>
      <c r="J277" s="132">
        <f t="shared" si="40"/>
        <v>37.349999999999994</v>
      </c>
      <c r="K277" s="132">
        <f t="shared" si="41"/>
        <v>0</v>
      </c>
      <c r="L277" s="133">
        <f t="shared" si="37"/>
        <v>0</v>
      </c>
    </row>
    <row r="278" spans="1:12">
      <c r="A278" s="128" t="str">
        <f>'Obra Civil'!A287</f>
        <v>16.4.8</v>
      </c>
      <c r="B278" s="271" t="str">
        <f>'Obra Civil'!B287</f>
        <v>Tanque louca branco sem coluna, completo inclusive torneira metalica</v>
      </c>
      <c r="C278" s="272"/>
      <c r="D278" s="273"/>
      <c r="E278" s="129" t="str">
        <f>'Obra Civil'!C287</f>
        <v>un</v>
      </c>
      <c r="F278" s="130">
        <f>'Obra Civil'!G287</f>
        <v>143.63999999999999</v>
      </c>
      <c r="G278" s="131">
        <f>'Obra Civil'!D287</f>
        <v>2</v>
      </c>
      <c r="H278" s="132">
        <v>0</v>
      </c>
      <c r="I278" s="132">
        <v>0</v>
      </c>
      <c r="J278" s="132">
        <f t="shared" si="40"/>
        <v>287.27999999999997</v>
      </c>
      <c r="K278" s="132">
        <f t="shared" si="41"/>
        <v>0</v>
      </c>
      <c r="L278" s="133">
        <f t="shared" si="37"/>
        <v>0</v>
      </c>
    </row>
    <row r="279" spans="1:12">
      <c r="A279" s="125" t="str">
        <f>'Obra Civil'!A288</f>
        <v>16.5</v>
      </c>
      <c r="B279" s="291" t="str">
        <f>'Obra Civil'!B288</f>
        <v>SALAS (Creche l, Creche ll, Creche lll, Pré-Escola)</v>
      </c>
      <c r="C279" s="292"/>
      <c r="D279" s="293"/>
      <c r="E279" s="129"/>
      <c r="F279" s="130"/>
      <c r="G279" s="131"/>
      <c r="H279" s="132"/>
      <c r="I279" s="132"/>
      <c r="J279" s="132"/>
      <c r="K279" s="132"/>
      <c r="L279" s="133">
        <f t="shared" si="37"/>
        <v>0</v>
      </c>
    </row>
    <row r="280" spans="1:12" ht="23.25" customHeight="1">
      <c r="A280" s="128" t="str">
        <f>'Obra Civil'!A289</f>
        <v>16.5.1</v>
      </c>
      <c r="B280" s="294" t="str">
        <f>'Obra Civil'!B289</f>
        <v>Cuba louca branca em bancada inclusive torneira e complementos (válvula, sifao e engate flexível cromados)</v>
      </c>
      <c r="C280" s="295"/>
      <c r="D280" s="296"/>
      <c r="E280" s="129" t="str">
        <f>'Obra Civil'!C289</f>
        <v>un</v>
      </c>
      <c r="F280" s="130">
        <f>'Obra Civil'!G289</f>
        <v>145.65</v>
      </c>
      <c r="G280" s="131">
        <f>'Obra Civil'!D289</f>
        <v>4</v>
      </c>
      <c r="H280" s="132">
        <v>0</v>
      </c>
      <c r="I280" s="132">
        <v>0</v>
      </c>
      <c r="J280" s="132">
        <f>F280*G280</f>
        <v>582.6</v>
      </c>
      <c r="K280" s="132">
        <f>H280*F280</f>
        <v>0</v>
      </c>
      <c r="L280" s="133">
        <f t="shared" si="37"/>
        <v>0</v>
      </c>
    </row>
    <row r="281" spans="1:12">
      <c r="A281" s="128" t="str">
        <f>'Obra Civil'!A290</f>
        <v>16.5.2</v>
      </c>
      <c r="B281" s="271" t="str">
        <f>'Obra Civil'!B290</f>
        <v>Porta sabonete liquido fornecimento e instalação</v>
      </c>
      <c r="C281" s="272"/>
      <c r="D281" s="273"/>
      <c r="E281" s="129" t="str">
        <f>'Obra Civil'!C290</f>
        <v>un</v>
      </c>
      <c r="F281" s="130">
        <f>'Obra Civil'!G290</f>
        <v>12.45</v>
      </c>
      <c r="G281" s="131">
        <f>'Obra Civil'!D290</f>
        <v>4</v>
      </c>
      <c r="H281" s="132">
        <v>0</v>
      </c>
      <c r="I281" s="132">
        <v>0</v>
      </c>
      <c r="J281" s="132">
        <f>F281*G281</f>
        <v>49.8</v>
      </c>
      <c r="K281" s="132">
        <f>H281*F281</f>
        <v>0</v>
      </c>
      <c r="L281" s="133">
        <f t="shared" si="37"/>
        <v>0</v>
      </c>
    </row>
    <row r="282" spans="1:12">
      <c r="A282" s="125" t="str">
        <f>'Obra Civil'!A291</f>
        <v>16.6</v>
      </c>
      <c r="B282" s="291" t="str">
        <f>'Obra Civil'!B291</f>
        <v>JARDINS E PÁTIOS</v>
      </c>
      <c r="C282" s="292"/>
      <c r="D282" s="293"/>
      <c r="E282" s="129"/>
      <c r="F282" s="130"/>
      <c r="G282" s="131"/>
      <c r="H282" s="132"/>
      <c r="I282" s="132"/>
      <c r="J282" s="132"/>
      <c r="K282" s="132"/>
      <c r="L282" s="133">
        <f t="shared" si="37"/>
        <v>0</v>
      </c>
    </row>
    <row r="283" spans="1:12">
      <c r="A283" s="128" t="str">
        <f>'Obra Civil'!A292</f>
        <v>16.6.1</v>
      </c>
      <c r="B283" s="271" t="str">
        <f>'Obra Civil'!B292</f>
        <v>Torneira cromada 3/4" para jardim ou tanque, padrao alto</v>
      </c>
      <c r="C283" s="272"/>
      <c r="D283" s="273"/>
      <c r="E283" s="129" t="str">
        <f>'Obra Civil'!C292</f>
        <v>un</v>
      </c>
      <c r="F283" s="130">
        <f>'Obra Civil'!G292</f>
        <v>18.559999999999999</v>
      </c>
      <c r="G283" s="131">
        <f>'Obra Civil'!D292</f>
        <v>3</v>
      </c>
      <c r="H283" s="132">
        <v>0</v>
      </c>
      <c r="I283" s="132">
        <v>0</v>
      </c>
      <c r="J283" s="132">
        <f>F283*G283</f>
        <v>55.679999999999993</v>
      </c>
      <c r="K283" s="132">
        <f>H283*F283</f>
        <v>0</v>
      </c>
      <c r="L283" s="133">
        <f t="shared" si="37"/>
        <v>0</v>
      </c>
    </row>
    <row r="284" spans="1:12">
      <c r="A284" s="143" t="str">
        <f>'Obra Civil'!A294</f>
        <v>17.0</v>
      </c>
      <c r="B284" s="268" t="str">
        <f>'Obra Civil'!B294</f>
        <v xml:space="preserve">BANCADAS </v>
      </c>
      <c r="C284" s="269"/>
      <c r="D284" s="270"/>
      <c r="E284" s="146"/>
      <c r="F284" s="147"/>
      <c r="G284" s="148"/>
      <c r="H284" s="149"/>
      <c r="I284" s="149"/>
      <c r="J284" s="149"/>
      <c r="K284" s="149"/>
      <c r="L284" s="150">
        <f t="shared" si="37"/>
        <v>0</v>
      </c>
    </row>
    <row r="285" spans="1:12">
      <c r="A285" s="128" t="str">
        <f>'Obra Civil'!A295</f>
        <v>17.1</v>
      </c>
      <c r="B285" s="271" t="str">
        <f>'Obra Civil'!B295</f>
        <v>Bancada em granito cinza andorinha - espessura 2cm, conforme projeto</v>
      </c>
      <c r="C285" s="272"/>
      <c r="D285" s="273"/>
      <c r="E285" s="129" t="str">
        <f>'Obra Civil'!C295</f>
        <v>m²</v>
      </c>
      <c r="F285" s="130">
        <f>'Obra Civil'!G295</f>
        <v>161.32</v>
      </c>
      <c r="G285" s="131">
        <f>'Obra Civil'!D295</f>
        <v>21.43</v>
      </c>
      <c r="H285" s="132">
        <v>0</v>
      </c>
      <c r="I285" s="132">
        <v>0</v>
      </c>
      <c r="J285" s="132">
        <f>F285*G285</f>
        <v>3457.0875999999998</v>
      </c>
      <c r="K285" s="132">
        <f>H285*F285</f>
        <v>0</v>
      </c>
      <c r="L285" s="133">
        <f t="shared" si="37"/>
        <v>0</v>
      </c>
    </row>
    <row r="286" spans="1:12">
      <c r="A286" s="128" t="str">
        <f>'Obra Civil'!A296</f>
        <v>17.2</v>
      </c>
      <c r="B286" s="271" t="str">
        <f>'Obra Civil'!B296</f>
        <v>Prateleira em granito cinza andorinha - espessura 2cm, conforme projeto</v>
      </c>
      <c r="C286" s="272"/>
      <c r="D286" s="273"/>
      <c r="E286" s="129" t="str">
        <f>'Obra Civil'!C296</f>
        <v>m²</v>
      </c>
      <c r="F286" s="130">
        <f>'Obra Civil'!G296</f>
        <v>161.32</v>
      </c>
      <c r="G286" s="131">
        <f>'Obra Civil'!D296</f>
        <v>13.88</v>
      </c>
      <c r="H286" s="132">
        <v>0</v>
      </c>
      <c r="I286" s="132">
        <v>0</v>
      </c>
      <c r="J286" s="132">
        <f>F286*G286</f>
        <v>2239.1215999999999</v>
      </c>
      <c r="K286" s="132">
        <f>H286*F286</f>
        <v>0</v>
      </c>
      <c r="L286" s="133">
        <f t="shared" si="37"/>
        <v>0</v>
      </c>
    </row>
    <row r="287" spans="1:12" ht="21" customHeight="1">
      <c r="A287" s="128" t="str">
        <f>'Obra Civil'!A297</f>
        <v>17.3</v>
      </c>
      <c r="B287" s="294" t="str">
        <f>'Obra Civil'!B297</f>
        <v>Prateleira em mármore branco, inclusive esquadros de apoio - espessura 2cm, conforme projeto</v>
      </c>
      <c r="C287" s="295"/>
      <c r="D287" s="296"/>
      <c r="E287" s="129" t="str">
        <f>'Obra Civil'!C297</f>
        <v>m²</v>
      </c>
      <c r="F287" s="130">
        <f>'Obra Civil'!G297</f>
        <v>199.23</v>
      </c>
      <c r="G287" s="131">
        <f>'Obra Civil'!D297</f>
        <v>7</v>
      </c>
      <c r="H287" s="132">
        <v>0</v>
      </c>
      <c r="I287" s="132">
        <v>0</v>
      </c>
      <c r="J287" s="132">
        <f>F287*G287</f>
        <v>1394.61</v>
      </c>
      <c r="K287" s="132">
        <f>H287*F287</f>
        <v>0</v>
      </c>
      <c r="L287" s="133">
        <f t="shared" si="37"/>
        <v>0</v>
      </c>
    </row>
    <row r="288" spans="1:12">
      <c r="A288" s="128" t="str">
        <f>'Obra Civil'!A298</f>
        <v>17.4</v>
      </c>
      <c r="B288" s="271" t="str">
        <f>'Obra Civil'!B298</f>
        <v>Lavatório em granito cinza andorinha , espessura 2 cm, conforme projeto</v>
      </c>
      <c r="C288" s="272"/>
      <c r="D288" s="273"/>
      <c r="E288" s="129" t="str">
        <f>'Obra Civil'!C298</f>
        <v>m</v>
      </c>
      <c r="F288" s="130">
        <f>'Obra Civil'!G298</f>
        <v>99.3</v>
      </c>
      <c r="G288" s="131">
        <f>'Obra Civil'!D298</f>
        <v>9.5</v>
      </c>
      <c r="H288" s="132">
        <v>0</v>
      </c>
      <c r="I288" s="132">
        <v>0</v>
      </c>
      <c r="J288" s="132">
        <f>F288*G288</f>
        <v>943.35</v>
      </c>
      <c r="K288" s="132">
        <f>H288*F288</f>
        <v>0</v>
      </c>
      <c r="L288" s="133">
        <f t="shared" si="37"/>
        <v>0</v>
      </c>
    </row>
    <row r="289" spans="1:13" ht="23.25" customHeight="1">
      <c r="A289" s="128" t="str">
        <f>'Obra Civil'!A299</f>
        <v>17.5</v>
      </c>
      <c r="B289" s="271" t="str">
        <f>'Obra Civil'!B299</f>
        <v>Banco em granito cinza andorinha , espessura 2 cm, conforme projeto</v>
      </c>
      <c r="C289" s="272"/>
      <c r="D289" s="273"/>
      <c r="E289" s="129" t="str">
        <f>'Obra Civil'!C299</f>
        <v>m²</v>
      </c>
      <c r="F289" s="130">
        <f>'Obra Civil'!G299</f>
        <v>78.12</v>
      </c>
      <c r="G289" s="131">
        <f>'Obra Civil'!D299</f>
        <v>2.94</v>
      </c>
      <c r="H289" s="132">
        <v>0</v>
      </c>
      <c r="I289" s="132">
        <v>0</v>
      </c>
      <c r="J289" s="132">
        <f>F289*G289</f>
        <v>229.6728</v>
      </c>
      <c r="K289" s="132">
        <f>H289*F289</f>
        <v>0</v>
      </c>
      <c r="L289" s="133">
        <f t="shared" si="37"/>
        <v>0</v>
      </c>
    </row>
    <row r="290" spans="1:13">
      <c r="A290" s="143" t="str">
        <f>'Obra Civil'!A301</f>
        <v>18.0</v>
      </c>
      <c r="B290" s="268" t="str">
        <f>'Obra Civil'!B301</f>
        <v>CASTELO D'AGUA</v>
      </c>
      <c r="C290" s="269"/>
      <c r="D290" s="270"/>
      <c r="E290" s="146"/>
      <c r="F290" s="147"/>
      <c r="G290" s="148"/>
      <c r="H290" s="149"/>
      <c r="I290" s="149"/>
      <c r="J290" s="149"/>
      <c r="K290" s="149"/>
      <c r="L290" s="150">
        <f t="shared" si="37"/>
        <v>0</v>
      </c>
    </row>
    <row r="291" spans="1:13">
      <c r="A291" s="125" t="str">
        <f>'Obra Civil'!A302</f>
        <v>18.1</v>
      </c>
      <c r="B291" s="291" t="str">
        <f>'Obra Civil'!B302</f>
        <v xml:space="preserve">INFRA-ESTRUTURA: FUNDAÇÕES </v>
      </c>
      <c r="C291" s="292"/>
      <c r="D291" s="293"/>
      <c r="E291" s="129"/>
      <c r="F291" s="130"/>
      <c r="G291" s="131"/>
      <c r="H291" s="132"/>
      <c r="I291" s="132"/>
      <c r="J291" s="132"/>
      <c r="K291" s="132"/>
      <c r="L291" s="133">
        <f t="shared" si="37"/>
        <v>0</v>
      </c>
    </row>
    <row r="292" spans="1:13">
      <c r="A292" s="128" t="str">
        <f>'Obra Civil'!A303</f>
        <v>18.1.1</v>
      </c>
      <c r="B292" s="271" t="str">
        <f>'Obra Civil'!B303</f>
        <v>CONCRETO ARMADO PARA FUNDAÇÕES - ESTACAS</v>
      </c>
      <c r="C292" s="272"/>
      <c r="D292" s="273"/>
      <c r="E292" s="129"/>
      <c r="F292" s="130"/>
      <c r="G292" s="131"/>
      <c r="H292" s="132"/>
      <c r="I292" s="132"/>
      <c r="J292" s="132"/>
      <c r="K292" s="132"/>
      <c r="L292" s="133">
        <f t="shared" si="37"/>
        <v>0</v>
      </c>
    </row>
    <row r="293" spans="1:13">
      <c r="A293" s="128" t="str">
        <f>'Obra Civil'!A304</f>
        <v>18.1.2</v>
      </c>
      <c r="B293" s="271" t="str">
        <f>'Obra Civil'!B304</f>
        <v>Escavação</v>
      </c>
      <c r="C293" s="272"/>
      <c r="D293" s="273"/>
      <c r="E293" s="129" t="str">
        <f>'Obra Civil'!C304</f>
        <v>m³</v>
      </c>
      <c r="F293" s="130">
        <f>'Obra Civil'!G304</f>
        <v>19.829999999999998</v>
      </c>
      <c r="G293" s="131">
        <f>'Obra Civil'!D304</f>
        <v>12</v>
      </c>
      <c r="H293" s="132">
        <v>0</v>
      </c>
      <c r="I293" s="132">
        <v>0</v>
      </c>
      <c r="J293" s="132">
        <f>F293*G293</f>
        <v>237.95999999999998</v>
      </c>
      <c r="K293" s="132">
        <f>H293*F293</f>
        <v>0</v>
      </c>
      <c r="L293" s="133">
        <f t="shared" si="37"/>
        <v>0</v>
      </c>
    </row>
    <row r="294" spans="1:13">
      <c r="A294" s="128" t="str">
        <f>'Obra Civil'!A305</f>
        <v>18.1.3</v>
      </c>
      <c r="B294" s="271" t="str">
        <f>'Obra Civil'!B305</f>
        <v>Concreto armado, conforme projeto</v>
      </c>
      <c r="C294" s="272"/>
      <c r="D294" s="273"/>
      <c r="E294" s="129" t="str">
        <f>'Obra Civil'!C305</f>
        <v>m³</v>
      </c>
      <c r="F294" s="130">
        <f>'Obra Civil'!G305</f>
        <v>1320</v>
      </c>
      <c r="G294" s="131">
        <f>'Obra Civil'!D305</f>
        <v>6.16</v>
      </c>
      <c r="H294" s="132">
        <v>0</v>
      </c>
      <c r="I294" s="132">
        <v>0</v>
      </c>
      <c r="J294" s="132">
        <f t="shared" ref="J294:J301" si="42">F294*G294</f>
        <v>8131.2</v>
      </c>
      <c r="K294" s="132">
        <f>H294*F294</f>
        <v>0</v>
      </c>
      <c r="L294" s="133">
        <f t="shared" si="37"/>
        <v>0</v>
      </c>
    </row>
    <row r="295" spans="1:13">
      <c r="A295" s="125" t="str">
        <f>'Obra Civil'!A306</f>
        <v>18.2</v>
      </c>
      <c r="B295" s="291" t="str">
        <f>'Obra Civil'!B306</f>
        <v xml:space="preserve">SUPERESTRUTURA </v>
      </c>
      <c r="C295" s="292"/>
      <c r="D295" s="293"/>
      <c r="E295" s="129"/>
      <c r="F295" s="130"/>
      <c r="G295" s="131"/>
      <c r="H295" s="132"/>
      <c r="I295" s="132"/>
      <c r="J295" s="132"/>
      <c r="K295" s="132"/>
      <c r="L295" s="133">
        <f t="shared" si="37"/>
        <v>0</v>
      </c>
    </row>
    <row r="296" spans="1:13">
      <c r="A296" s="128" t="str">
        <f>'Obra Civil'!A307</f>
        <v>18.2.1</v>
      </c>
      <c r="B296" s="271" t="str">
        <f>'Obra Civil'!B307</f>
        <v>CONCRETO ARMADO PARA SUPERESTRUTURA - PILARES</v>
      </c>
      <c r="C296" s="272"/>
      <c r="D296" s="273"/>
      <c r="E296" s="129"/>
      <c r="F296" s="130"/>
      <c r="G296" s="131"/>
      <c r="H296" s="132"/>
      <c r="I296" s="132"/>
      <c r="J296" s="132"/>
      <c r="K296" s="132"/>
      <c r="L296" s="133">
        <f t="shared" si="37"/>
        <v>0</v>
      </c>
    </row>
    <row r="297" spans="1:13" ht="24.75" customHeight="1">
      <c r="A297" s="128" t="str">
        <f>'Obra Civil'!A308</f>
        <v>18.2.1.1</v>
      </c>
      <c r="B297" s="294" t="str">
        <f>'Obra Civil'!B308</f>
        <v>Concreto armado - para pilares (fck25MPa), incluindo preparo, lançamento, adensamento e cura. Inclusive formas para reutilização 2x, conforme projeto</v>
      </c>
      <c r="C297" s="295"/>
      <c r="D297" s="296"/>
      <c r="E297" s="129" t="str">
        <f>'Obra Civil'!C308</f>
        <v>m³</v>
      </c>
      <c r="F297" s="130">
        <f>'Obra Civil'!G308</f>
        <v>1698.1639458300001</v>
      </c>
      <c r="G297" s="131">
        <f>'Obra Civil'!D308</f>
        <v>20.18</v>
      </c>
      <c r="H297" s="132">
        <v>0</v>
      </c>
      <c r="I297" s="132">
        <v>0</v>
      </c>
      <c r="J297" s="132">
        <f t="shared" si="42"/>
        <v>34268.948426849398</v>
      </c>
      <c r="K297" s="132">
        <f>H297*F297</f>
        <v>0</v>
      </c>
      <c r="L297" s="133">
        <f t="shared" si="37"/>
        <v>0</v>
      </c>
    </row>
    <row r="298" spans="1:13">
      <c r="A298" s="128" t="str">
        <f>'Obra Civil'!A309</f>
        <v>18.2.2</v>
      </c>
      <c r="B298" s="271" t="str">
        <f>'Obra Civil'!B309</f>
        <v xml:space="preserve">CONCRETO ARMADO PARA SUPERESTRUTURA - VIGAS </v>
      </c>
      <c r="C298" s="272"/>
      <c r="D298" s="273"/>
      <c r="E298" s="129"/>
      <c r="F298" s="130"/>
      <c r="G298" s="131"/>
      <c r="H298" s="132"/>
      <c r="I298" s="132"/>
      <c r="J298" s="132"/>
      <c r="K298" s="132"/>
      <c r="L298" s="133">
        <f t="shared" si="37"/>
        <v>0</v>
      </c>
    </row>
    <row r="299" spans="1:13" ht="23.25" customHeight="1">
      <c r="A299" s="128" t="str">
        <f>'Obra Civil'!A310</f>
        <v>18.2.2.1</v>
      </c>
      <c r="B299" s="294" t="str">
        <f>'Obra Civil'!B310</f>
        <v>Concreto armado - para vigas (fck25MPa), incluindo preparo, lançamento, adensamento e cura. Inclusive formas para reutilização 2x, conforme projeto</v>
      </c>
      <c r="C299" s="295"/>
      <c r="D299" s="296"/>
      <c r="E299" s="129" t="str">
        <f>'Obra Civil'!C310</f>
        <v>m³</v>
      </c>
      <c r="F299" s="130">
        <f>'Obra Civil'!G310</f>
        <v>1698.1639458300001</v>
      </c>
      <c r="G299" s="131">
        <f>'Obra Civil'!D310</f>
        <v>6.53</v>
      </c>
      <c r="H299" s="132">
        <v>0</v>
      </c>
      <c r="I299" s="132">
        <v>0</v>
      </c>
      <c r="J299" s="132">
        <f t="shared" si="42"/>
        <v>11089.010566269901</v>
      </c>
      <c r="K299" s="132">
        <f>H299*F299</f>
        <v>0</v>
      </c>
      <c r="L299" s="133">
        <f t="shared" si="37"/>
        <v>0</v>
      </c>
      <c r="M299" s="142"/>
    </row>
    <row r="300" spans="1:13">
      <c r="A300" s="125" t="str">
        <f>'Obra Civil'!A311</f>
        <v>18.2.3</v>
      </c>
      <c r="B300" s="291" t="str">
        <f>'Obra Civil'!B311</f>
        <v>LAJE MACIÇA</v>
      </c>
      <c r="C300" s="292"/>
      <c r="D300" s="293"/>
      <c r="E300" s="129"/>
      <c r="F300" s="130"/>
      <c r="G300" s="131"/>
      <c r="H300" s="132"/>
      <c r="I300" s="132"/>
      <c r="J300" s="132"/>
      <c r="K300" s="132"/>
      <c r="L300" s="133">
        <f t="shared" si="37"/>
        <v>0</v>
      </c>
    </row>
    <row r="301" spans="1:13" ht="23.25" customHeight="1">
      <c r="A301" s="128" t="str">
        <f>'Obra Civil'!A312</f>
        <v>18.2.3.1</v>
      </c>
      <c r="B301" s="294" t="str">
        <f>'Obra Civil'!B312</f>
        <v>Concreto armado - para lajes (fck25MPa), incluindo preparo, lançamento, adensamento e cura. Inclusive formas para reutilização 2x, conforme projeto</v>
      </c>
      <c r="C301" s="295"/>
      <c r="D301" s="296"/>
      <c r="E301" s="129" t="str">
        <f>'Obra Civil'!C312</f>
        <v>m³</v>
      </c>
      <c r="F301" s="130">
        <f>'Obra Civil'!G312</f>
        <v>1698.1639458300001</v>
      </c>
      <c r="G301" s="131">
        <f>'Obra Civil'!D312</f>
        <v>5.78</v>
      </c>
      <c r="H301" s="132">
        <v>0</v>
      </c>
      <c r="I301" s="132">
        <v>0</v>
      </c>
      <c r="J301" s="132">
        <f t="shared" si="42"/>
        <v>9815.3876068974005</v>
      </c>
      <c r="K301" s="132">
        <f>H301*F301</f>
        <v>0</v>
      </c>
      <c r="L301" s="133">
        <f t="shared" si="37"/>
        <v>0</v>
      </c>
    </row>
    <row r="302" spans="1:13">
      <c r="A302" s="143" t="str">
        <f>'Obra Civil'!A314</f>
        <v>19.0</v>
      </c>
      <c r="B302" s="268" t="str">
        <f>'Obra Civil'!B314</f>
        <v>SISTEMA DE PROTEÇÃO CONTRA DESCARGAS ATMOSFÉRICAS (SPDA)</v>
      </c>
      <c r="C302" s="269"/>
      <c r="D302" s="270"/>
      <c r="E302" s="146"/>
      <c r="F302" s="147"/>
      <c r="G302" s="148"/>
      <c r="H302" s="149"/>
      <c r="I302" s="149"/>
      <c r="J302" s="149"/>
      <c r="K302" s="149"/>
      <c r="L302" s="150">
        <f t="shared" si="37"/>
        <v>0</v>
      </c>
    </row>
    <row r="303" spans="1:13">
      <c r="A303" s="125" t="str">
        <f>'Obra Civil'!A315</f>
        <v>19.1</v>
      </c>
      <c r="B303" s="291" t="str">
        <f>'Obra Civil'!B315</f>
        <v>CAPTAÇÃO</v>
      </c>
      <c r="C303" s="292"/>
      <c r="D303" s="293"/>
      <c r="E303" s="129"/>
      <c r="F303" s="130"/>
      <c r="G303" s="131"/>
      <c r="H303" s="132"/>
      <c r="I303" s="132"/>
      <c r="J303" s="132"/>
      <c r="K303" s="132"/>
      <c r="L303" s="133">
        <f t="shared" si="37"/>
        <v>0</v>
      </c>
    </row>
    <row r="304" spans="1:13">
      <c r="A304" s="128" t="str">
        <f>'Obra Civil'!A316</f>
        <v>19.1.1</v>
      </c>
      <c r="B304" s="271" t="str">
        <f>'Obra Civil'!B316</f>
        <v>Fita de alumínio 7/8"x1/8"x 6m, instaladas conforme projeto</v>
      </c>
      <c r="C304" s="272"/>
      <c r="D304" s="273"/>
      <c r="E304" s="129" t="str">
        <f>'Obra Civil'!C316</f>
        <v>un</v>
      </c>
      <c r="F304" s="130">
        <f>'Obra Civil'!G316</f>
        <v>12.56</v>
      </c>
      <c r="G304" s="131">
        <f>'Obra Civil'!D316</f>
        <v>58</v>
      </c>
      <c r="H304" s="132">
        <v>0</v>
      </c>
      <c r="I304" s="132">
        <v>0</v>
      </c>
      <c r="J304" s="132">
        <f>F304*G304</f>
        <v>728.48</v>
      </c>
      <c r="K304" s="132">
        <f>H304*F304</f>
        <v>0</v>
      </c>
      <c r="L304" s="133">
        <f t="shared" si="37"/>
        <v>0</v>
      </c>
    </row>
    <row r="305" spans="1:12">
      <c r="A305" s="128" t="str">
        <f>'Obra Civil'!A317</f>
        <v>19.1.2</v>
      </c>
      <c r="B305" s="271" t="str">
        <f>'Obra Civil'!B317</f>
        <v>Terminal aéreo de alumínio 7/8"x1/8"x600mm fixação com chapa de encosto horizontal</v>
      </c>
      <c r="C305" s="272"/>
      <c r="D305" s="273"/>
      <c r="E305" s="129" t="str">
        <f>'Obra Civil'!C317</f>
        <v>un</v>
      </c>
      <c r="F305" s="130">
        <f>'Obra Civil'!G317</f>
        <v>30.68</v>
      </c>
      <c r="G305" s="131">
        <f>'Obra Civil'!D317</f>
        <v>33</v>
      </c>
      <c r="H305" s="132">
        <v>0</v>
      </c>
      <c r="I305" s="132">
        <v>0</v>
      </c>
      <c r="J305" s="132">
        <f>F305*G305</f>
        <v>1012.4399999999999</v>
      </c>
      <c r="K305" s="132">
        <f>H305*F305</f>
        <v>0</v>
      </c>
      <c r="L305" s="133">
        <f t="shared" si="37"/>
        <v>0</v>
      </c>
    </row>
    <row r="306" spans="1:12">
      <c r="A306" s="128" t="str">
        <f>'Obra Civil'!A318</f>
        <v>19.1.3</v>
      </c>
      <c r="B306" s="271" t="str">
        <f>'Obra Civil'!B318</f>
        <v>Curva 90º em fita de alumínio 7/8" x 1/8"</v>
      </c>
      <c r="C306" s="272"/>
      <c r="D306" s="273"/>
      <c r="E306" s="129" t="str">
        <f>'Obra Civil'!C318</f>
        <v>un</v>
      </c>
      <c r="F306" s="130">
        <f>'Obra Civil'!G318</f>
        <v>5.48</v>
      </c>
      <c r="G306" s="131">
        <f>'Obra Civil'!D318</f>
        <v>22</v>
      </c>
      <c r="H306" s="132">
        <v>0</v>
      </c>
      <c r="I306" s="132">
        <v>0</v>
      </c>
      <c r="J306" s="132">
        <f>F306*G306</f>
        <v>120.56</v>
      </c>
      <c r="K306" s="132">
        <f>H306*F306</f>
        <v>0</v>
      </c>
      <c r="L306" s="133">
        <f t="shared" si="37"/>
        <v>0</v>
      </c>
    </row>
    <row r="307" spans="1:12">
      <c r="A307" s="128" t="str">
        <f>'Obra Civil'!A319</f>
        <v>19.1.4</v>
      </c>
      <c r="B307" s="271" t="str">
        <f>'Obra Civil'!B319</f>
        <v>Pára-raios tipo Franklin em aço inox 3 pontas em haste de 3 m. x 1.1/2" tipo simples</v>
      </c>
      <c r="C307" s="272"/>
      <c r="D307" s="273"/>
      <c r="E307" s="129" t="str">
        <f>'Obra Civil'!C319</f>
        <v>un</v>
      </c>
      <c r="F307" s="130">
        <f>'Obra Civil'!G319</f>
        <v>45.67</v>
      </c>
      <c r="G307" s="131">
        <f>'Obra Civil'!D319</f>
        <v>1</v>
      </c>
      <c r="H307" s="132">
        <v>0</v>
      </c>
      <c r="I307" s="132">
        <v>0</v>
      </c>
      <c r="J307" s="132">
        <f>F307*G307</f>
        <v>45.67</v>
      </c>
      <c r="K307" s="132">
        <f>H307*F307</f>
        <v>0</v>
      </c>
      <c r="L307" s="133">
        <f t="shared" si="37"/>
        <v>0</v>
      </c>
    </row>
    <row r="308" spans="1:12">
      <c r="A308" s="125" t="str">
        <f>'Obra Civil'!A320</f>
        <v>19.2</v>
      </c>
      <c r="B308" s="291" t="str">
        <f>'Obra Civil'!B320</f>
        <v>CONDUTORES DE DESCIDA</v>
      </c>
      <c r="C308" s="292"/>
      <c r="D308" s="293"/>
      <c r="E308" s="129"/>
      <c r="F308" s="130"/>
      <c r="G308" s="131"/>
      <c r="H308" s="132"/>
      <c r="I308" s="132"/>
      <c r="J308" s="132"/>
      <c r="K308" s="132"/>
      <c r="L308" s="133">
        <f t="shared" si="37"/>
        <v>0</v>
      </c>
    </row>
    <row r="309" spans="1:12">
      <c r="A309" s="128" t="str">
        <f>'Obra Civil'!A321</f>
        <v>19.2.1</v>
      </c>
      <c r="B309" s="271" t="str">
        <f>'Obra Civil'!B321</f>
        <v xml:space="preserve">Condulete de inspeção c/ tampa em PVC 1" </v>
      </c>
      <c r="C309" s="272"/>
      <c r="D309" s="273"/>
      <c r="E309" s="129" t="str">
        <f>'Obra Civil'!C321</f>
        <v>un</v>
      </c>
      <c r="F309" s="130">
        <f>'Obra Civil'!G321</f>
        <v>16.32</v>
      </c>
      <c r="G309" s="131">
        <f>'Obra Civil'!D321</f>
        <v>17</v>
      </c>
      <c r="H309" s="132">
        <v>0</v>
      </c>
      <c r="I309" s="132">
        <v>0</v>
      </c>
      <c r="J309" s="132">
        <f t="shared" ref="J309:J315" si="43">F309*G309</f>
        <v>277.44</v>
      </c>
      <c r="K309" s="132">
        <f t="shared" ref="K309:K315" si="44">H309*F309</f>
        <v>0</v>
      </c>
      <c r="L309" s="133">
        <f t="shared" si="37"/>
        <v>0</v>
      </c>
    </row>
    <row r="310" spans="1:12">
      <c r="A310" s="128" t="str">
        <f>'Obra Civil'!A322</f>
        <v>19.2.2</v>
      </c>
      <c r="B310" s="271" t="str">
        <f>'Obra Civil'!B322</f>
        <v>Conector de medição em bronze</v>
      </c>
      <c r="C310" s="272"/>
      <c r="D310" s="273"/>
      <c r="E310" s="129" t="str">
        <f>'Obra Civil'!C322</f>
        <v>un</v>
      </c>
      <c r="F310" s="130">
        <f>'Obra Civil'!G322</f>
        <v>14.32</v>
      </c>
      <c r="G310" s="131">
        <f>'Obra Civil'!D322</f>
        <v>17</v>
      </c>
      <c r="H310" s="132">
        <v>0</v>
      </c>
      <c r="I310" s="132">
        <v>0</v>
      </c>
      <c r="J310" s="132">
        <f t="shared" si="43"/>
        <v>243.44</v>
      </c>
      <c r="K310" s="132">
        <f t="shared" si="44"/>
        <v>0</v>
      </c>
      <c r="L310" s="133">
        <f t="shared" si="37"/>
        <v>0</v>
      </c>
    </row>
    <row r="311" spans="1:12">
      <c r="A311" s="128" t="str">
        <f>'Obra Civil'!A323</f>
        <v>19.2.3</v>
      </c>
      <c r="B311" s="271" t="str">
        <f>'Obra Civil'!B323</f>
        <v>Abraçadeira tipo "U" simples 1"</v>
      </c>
      <c r="C311" s="272"/>
      <c r="D311" s="273"/>
      <c r="E311" s="129" t="str">
        <f>'Obra Civil'!C323</f>
        <v>un</v>
      </c>
      <c r="F311" s="130">
        <f>'Obra Civil'!G323</f>
        <v>3.25</v>
      </c>
      <c r="G311" s="131">
        <f>'Obra Civil'!D323</f>
        <v>68</v>
      </c>
      <c r="H311" s="132">
        <v>0</v>
      </c>
      <c r="I311" s="132">
        <v>0</v>
      </c>
      <c r="J311" s="132">
        <f t="shared" si="43"/>
        <v>221</v>
      </c>
      <c r="K311" s="132">
        <f t="shared" si="44"/>
        <v>0</v>
      </c>
      <c r="L311" s="133">
        <f t="shared" si="37"/>
        <v>0</v>
      </c>
    </row>
    <row r="312" spans="1:12">
      <c r="A312" s="128" t="str">
        <f>'Obra Civil'!A324</f>
        <v>19.2.4</v>
      </c>
      <c r="B312" s="271" t="str">
        <f>'Obra Civil'!B324</f>
        <v>Eletroduto roscável pvc 1" x 3,0m.</v>
      </c>
      <c r="C312" s="272"/>
      <c r="D312" s="273"/>
      <c r="E312" s="129" t="str">
        <f>'Obra Civil'!C324</f>
        <v>un</v>
      </c>
      <c r="F312" s="130">
        <f>'Obra Civil'!G324</f>
        <v>2.74</v>
      </c>
      <c r="G312" s="131">
        <f>'Obra Civil'!D324</f>
        <v>17</v>
      </c>
      <c r="H312" s="132">
        <v>0</v>
      </c>
      <c r="I312" s="132">
        <v>0</v>
      </c>
      <c r="J312" s="132">
        <f t="shared" si="43"/>
        <v>46.580000000000005</v>
      </c>
      <c r="K312" s="132">
        <f t="shared" si="44"/>
        <v>0</v>
      </c>
      <c r="L312" s="133">
        <f t="shared" si="37"/>
        <v>0</v>
      </c>
    </row>
    <row r="313" spans="1:12">
      <c r="A313" s="128" t="str">
        <f>'Obra Civil'!A325</f>
        <v>19.2.5</v>
      </c>
      <c r="B313" s="271" t="str">
        <f>'Obra Civil'!B325</f>
        <v>Cordoalha de cobre nu 35 mm2</v>
      </c>
      <c r="C313" s="272"/>
      <c r="D313" s="273"/>
      <c r="E313" s="129" t="str">
        <f>'Obra Civil'!C325</f>
        <v>m</v>
      </c>
      <c r="F313" s="130">
        <f>'Obra Civil'!G325</f>
        <v>20.71</v>
      </c>
      <c r="G313" s="131">
        <f>'Obra Civil'!D325</f>
        <v>118</v>
      </c>
      <c r="H313" s="132">
        <v>0</v>
      </c>
      <c r="I313" s="132">
        <v>0</v>
      </c>
      <c r="J313" s="132">
        <f t="shared" si="43"/>
        <v>2443.7800000000002</v>
      </c>
      <c r="K313" s="132">
        <f t="shared" si="44"/>
        <v>0</v>
      </c>
      <c r="L313" s="133">
        <f t="shared" si="37"/>
        <v>0</v>
      </c>
    </row>
    <row r="314" spans="1:12">
      <c r="A314" s="128" t="str">
        <f>'Obra Civil'!A326</f>
        <v>19.2.6</v>
      </c>
      <c r="B314" s="271" t="str">
        <f>'Obra Civil'!B326</f>
        <v>Isolador simples com chapa de encosto h=100 mm</v>
      </c>
      <c r="C314" s="272"/>
      <c r="D314" s="273"/>
      <c r="E314" s="129" t="str">
        <f>'Obra Civil'!C326</f>
        <v>un</v>
      </c>
      <c r="F314" s="130">
        <f>'Obra Civil'!G326</f>
        <v>8.35</v>
      </c>
      <c r="G314" s="131">
        <f>'Obra Civil'!D326</f>
        <v>5</v>
      </c>
      <c r="H314" s="132">
        <v>0</v>
      </c>
      <c r="I314" s="132">
        <v>0</v>
      </c>
      <c r="J314" s="132">
        <f t="shared" si="43"/>
        <v>41.75</v>
      </c>
      <c r="K314" s="132">
        <f t="shared" si="44"/>
        <v>0</v>
      </c>
      <c r="L314" s="133">
        <f t="shared" si="37"/>
        <v>0</v>
      </c>
    </row>
    <row r="315" spans="1:12">
      <c r="A315" s="128" t="str">
        <f>'Obra Civil'!A327</f>
        <v>19.2.7</v>
      </c>
      <c r="B315" s="271" t="str">
        <f>'Obra Civil'!B327</f>
        <v>Isolador simples para quinas 90º com chapa de encosto h=100 mm</v>
      </c>
      <c r="C315" s="272"/>
      <c r="D315" s="273"/>
      <c r="E315" s="129" t="str">
        <f>'Obra Civil'!C327</f>
        <v>un</v>
      </c>
      <c r="F315" s="130">
        <f>'Obra Civil'!G327</f>
        <v>12.35</v>
      </c>
      <c r="G315" s="131">
        <f>'Obra Civil'!D327</f>
        <v>1</v>
      </c>
      <c r="H315" s="132">
        <v>0</v>
      </c>
      <c r="I315" s="132">
        <v>0</v>
      </c>
      <c r="J315" s="132">
        <f t="shared" si="43"/>
        <v>12.35</v>
      </c>
      <c r="K315" s="132">
        <f t="shared" si="44"/>
        <v>0</v>
      </c>
      <c r="L315" s="133">
        <f t="shared" si="37"/>
        <v>0</v>
      </c>
    </row>
    <row r="316" spans="1:12">
      <c r="A316" s="125" t="str">
        <f>'Obra Civil'!A328</f>
        <v>19.3</v>
      </c>
      <c r="B316" s="291" t="str">
        <f>'Obra Civil'!B328</f>
        <v>ATERRAMENTO E EQUIPOTENCIALIZAÇÃO</v>
      </c>
      <c r="C316" s="292"/>
      <c r="D316" s="293"/>
      <c r="E316" s="129"/>
      <c r="F316" s="130"/>
      <c r="G316" s="131"/>
      <c r="H316" s="132"/>
      <c r="I316" s="132"/>
      <c r="J316" s="132"/>
      <c r="K316" s="132"/>
      <c r="L316" s="133">
        <f t="shared" si="37"/>
        <v>0</v>
      </c>
    </row>
    <row r="317" spans="1:12">
      <c r="A317" s="128" t="str">
        <f>'Obra Civil'!A329</f>
        <v>19.3.1</v>
      </c>
      <c r="B317" s="271" t="str">
        <f>'Obra Civil'!B329</f>
        <v>Haste tipo coopperweld 5/8" x 3,00m.</v>
      </c>
      <c r="C317" s="272"/>
      <c r="D317" s="273"/>
      <c r="E317" s="129" t="str">
        <f>'Obra Civil'!C329</f>
        <v>un</v>
      </c>
      <c r="F317" s="130">
        <f>'Obra Civil'!G329</f>
        <v>39.479999999999997</v>
      </c>
      <c r="G317" s="131">
        <f>'Obra Civil'!D329</f>
        <v>19</v>
      </c>
      <c r="H317" s="132">
        <v>0</v>
      </c>
      <c r="I317" s="132">
        <v>0</v>
      </c>
      <c r="J317" s="132">
        <f>F317*G317</f>
        <v>750.11999999999989</v>
      </c>
      <c r="K317" s="132">
        <f>H317*F317</f>
        <v>0</v>
      </c>
      <c r="L317" s="133">
        <f t="shared" ref="L317:L328" si="45">I317*F317</f>
        <v>0</v>
      </c>
    </row>
    <row r="318" spans="1:12">
      <c r="A318" s="128" t="str">
        <f>'Obra Civil'!A330</f>
        <v>19.3.2</v>
      </c>
      <c r="B318" s="271" t="str">
        <f>'Obra Civil'!B330</f>
        <v>Cordoalha de cobre nu 50 mm2</v>
      </c>
      <c r="C318" s="272"/>
      <c r="D318" s="273"/>
      <c r="E318" s="129" t="str">
        <f>'Obra Civil'!C330</f>
        <v>m</v>
      </c>
      <c r="F318" s="130">
        <f>'Obra Civil'!G330</f>
        <v>34.25</v>
      </c>
      <c r="G318" s="131">
        <f>'Obra Civil'!D330</f>
        <v>168</v>
      </c>
      <c r="H318" s="132">
        <v>0</v>
      </c>
      <c r="I318" s="132">
        <v>0</v>
      </c>
      <c r="J318" s="132">
        <f>F318*G318</f>
        <v>5754</v>
      </c>
      <c r="K318" s="132">
        <f>H318*F318</f>
        <v>0</v>
      </c>
      <c r="L318" s="133">
        <f t="shared" si="45"/>
        <v>0</v>
      </c>
    </row>
    <row r="319" spans="1:12" ht="14.25" customHeight="1">
      <c r="A319" s="128" t="str">
        <f>'Obra Civil'!A331</f>
        <v>19.3.3</v>
      </c>
      <c r="B319" s="271" t="str">
        <f>'Obra Civil'!B331</f>
        <v>Caixa de inspeção, PVC de 12", com tampa de aço galvanizado,conforme detalhe no projeto</v>
      </c>
      <c r="C319" s="272"/>
      <c r="D319" s="273"/>
      <c r="E319" s="129" t="str">
        <f>'Obra Civil'!C331</f>
        <v>un</v>
      </c>
      <c r="F319" s="130">
        <f>'Obra Civil'!G331</f>
        <v>28.74</v>
      </c>
      <c r="G319" s="131">
        <f>'Obra Civil'!D331</f>
        <v>5</v>
      </c>
      <c r="H319" s="132">
        <v>0</v>
      </c>
      <c r="I319" s="132">
        <v>0</v>
      </c>
      <c r="J319" s="132">
        <f>F319*G319</f>
        <v>143.69999999999999</v>
      </c>
      <c r="K319" s="132">
        <f>H319*F319</f>
        <v>0</v>
      </c>
      <c r="L319" s="133">
        <f t="shared" si="45"/>
        <v>0</v>
      </c>
    </row>
    <row r="320" spans="1:12">
      <c r="A320" s="128" t="str">
        <f>'Obra Civil'!A332</f>
        <v>19.3.4</v>
      </c>
      <c r="B320" s="271" t="str">
        <f>'Obra Civil'!B332</f>
        <v>Conector  de bronze para haste de 5/8" e cabo de 50 mm²</v>
      </c>
      <c r="C320" s="272"/>
      <c r="D320" s="273"/>
      <c r="E320" s="129" t="str">
        <f>'Obra Civil'!C332</f>
        <v>un</v>
      </c>
      <c r="F320" s="130">
        <f>'Obra Civil'!G332</f>
        <v>10.130000000000001</v>
      </c>
      <c r="G320" s="131">
        <f>'Obra Civil'!D332</f>
        <v>19</v>
      </c>
      <c r="H320" s="132">
        <v>0</v>
      </c>
      <c r="I320" s="132">
        <v>0</v>
      </c>
      <c r="J320" s="132">
        <f>F320*G320</f>
        <v>192.47000000000003</v>
      </c>
      <c r="K320" s="132">
        <f>H320*F320</f>
        <v>0</v>
      </c>
      <c r="L320" s="133">
        <f t="shared" si="45"/>
        <v>0</v>
      </c>
    </row>
    <row r="321" spans="1:13">
      <c r="A321" s="128" t="str">
        <f>'Obra Civil'!A333</f>
        <v>19.3.5</v>
      </c>
      <c r="B321" s="271" t="str">
        <f>'Obra Civil'!B333</f>
        <v>Tela para equipotencialização em inox 300mm x 1,4mm para casa de gás</v>
      </c>
      <c r="C321" s="272"/>
      <c r="D321" s="273"/>
      <c r="E321" s="129" t="str">
        <f>'Obra Civil'!C333</f>
        <v>m</v>
      </c>
      <c r="F321" s="130">
        <f>'Obra Civil'!G333</f>
        <v>78.599999999999994</v>
      </c>
      <c r="G321" s="131">
        <f>'Obra Civil'!D333</f>
        <v>1.9</v>
      </c>
      <c r="H321" s="132">
        <v>0</v>
      </c>
      <c r="I321" s="132">
        <v>0</v>
      </c>
      <c r="J321" s="132">
        <f>F321*G321</f>
        <v>149.33999999999997</v>
      </c>
      <c r="K321" s="132">
        <f>H321*F321</f>
        <v>0</v>
      </c>
      <c r="L321" s="133">
        <f t="shared" si="45"/>
        <v>0</v>
      </c>
    </row>
    <row r="322" spans="1:13">
      <c r="A322" s="143" t="str">
        <f>'Obra Civil'!A335</f>
        <v>20.0</v>
      </c>
      <c r="B322" s="268" t="str">
        <f>'Obra Civil'!B335</f>
        <v>SERVIÇOS DIVERSOS</v>
      </c>
      <c r="C322" s="269"/>
      <c r="D322" s="270"/>
      <c r="E322" s="146"/>
      <c r="F322" s="147"/>
      <c r="G322" s="148"/>
      <c r="H322" s="149"/>
      <c r="I322" s="149"/>
      <c r="J322" s="149"/>
      <c r="K322" s="149"/>
      <c r="L322" s="150">
        <f t="shared" si="45"/>
        <v>0</v>
      </c>
    </row>
    <row r="323" spans="1:13">
      <c r="A323" s="128" t="str">
        <f>'Obra Civil'!A336</f>
        <v>20.1.1</v>
      </c>
      <c r="B323" s="271" t="str">
        <f>'Obra Civil'!B336</f>
        <v>Grama - fornecimento e plantio (inclusive camada de terra vegetal - 3,0 cm)</v>
      </c>
      <c r="C323" s="272"/>
      <c r="D323" s="273"/>
      <c r="E323" s="129" t="str">
        <f>'Obra Civil'!C336</f>
        <v>m²</v>
      </c>
      <c r="F323" s="130">
        <f>'Obra Civil'!G336</f>
        <v>8.6300000000000008</v>
      </c>
      <c r="G323" s="131">
        <f>'Obra Civil'!D336</f>
        <v>400</v>
      </c>
      <c r="H323" s="132">
        <v>0</v>
      </c>
      <c r="I323" s="132">
        <v>0</v>
      </c>
      <c r="J323" s="132">
        <f>F323*G323</f>
        <v>3452.0000000000005</v>
      </c>
      <c r="K323" s="132">
        <f>H323*F323</f>
        <v>0</v>
      </c>
      <c r="L323" s="133">
        <f t="shared" si="45"/>
        <v>0</v>
      </c>
    </row>
    <row r="324" spans="1:13">
      <c r="A324" s="128" t="str">
        <f>'Obra Civil'!A337</f>
        <v>20.1.2</v>
      </c>
      <c r="B324" s="271" t="str">
        <f>'Obra Civil'!B337</f>
        <v>Banco em concreto armado tipo 1 (1,30x0,40m), conforme projeto</v>
      </c>
      <c r="C324" s="272"/>
      <c r="D324" s="273"/>
      <c r="E324" s="129" t="str">
        <f>'Obra Civil'!C337</f>
        <v>un</v>
      </c>
      <c r="F324" s="130">
        <f>'Obra Civil'!G337</f>
        <v>96.74</v>
      </c>
      <c r="G324" s="131">
        <f>'Obra Civil'!D337</f>
        <v>11</v>
      </c>
      <c r="H324" s="132">
        <v>0</v>
      </c>
      <c r="I324" s="132">
        <v>0</v>
      </c>
      <c r="J324" s="132">
        <f>F324*G324</f>
        <v>1064.1399999999999</v>
      </c>
      <c r="K324" s="132">
        <f>H324*F324</f>
        <v>0</v>
      </c>
      <c r="L324" s="133">
        <f t="shared" si="45"/>
        <v>0</v>
      </c>
    </row>
    <row r="325" spans="1:13">
      <c r="A325" s="128" t="str">
        <f>'Obra Civil'!A338</f>
        <v>20.1.3</v>
      </c>
      <c r="B325" s="271" t="str">
        <f>'Obra Civil'!B338</f>
        <v>Banco em concreto armado tipo 2 (2,80x0,40m), conforme projeto</v>
      </c>
      <c r="C325" s="272"/>
      <c r="D325" s="273"/>
      <c r="E325" s="129" t="str">
        <f>'Obra Civil'!C338</f>
        <v>un</v>
      </c>
      <c r="F325" s="130">
        <f>'Obra Civil'!G338</f>
        <v>201.44</v>
      </c>
      <c r="G325" s="131">
        <f>'Obra Civil'!D338</f>
        <v>5</v>
      </c>
      <c r="H325" s="132">
        <v>0</v>
      </c>
      <c r="I325" s="132">
        <v>0</v>
      </c>
      <c r="J325" s="132">
        <f>F325*G325</f>
        <v>1007.2</v>
      </c>
      <c r="K325" s="132">
        <f>H325*F325</f>
        <v>0</v>
      </c>
      <c r="L325" s="133">
        <f t="shared" si="45"/>
        <v>0</v>
      </c>
    </row>
    <row r="326" spans="1:13" ht="13.5" customHeight="1">
      <c r="A326" s="128" t="str">
        <f>'Obra Civil'!A339</f>
        <v>20.1.4</v>
      </c>
      <c r="B326" s="271" t="str">
        <f>'Obra Civil'!B339</f>
        <v>Mastros para bandeiras em tubo ferro galvanizado telescópico (alt= 7m (3mx2" + 4mx1 1/2")</v>
      </c>
      <c r="C326" s="272"/>
      <c r="D326" s="273"/>
      <c r="E326" s="129" t="str">
        <f>'Obra Civil'!C339</f>
        <v>un</v>
      </c>
      <c r="F326" s="130">
        <f>'Obra Civil'!G339</f>
        <v>243.18</v>
      </c>
      <c r="G326" s="131">
        <f>'Obra Civil'!D339</f>
        <v>3</v>
      </c>
      <c r="H326" s="132">
        <v>0</v>
      </c>
      <c r="I326" s="132">
        <v>0</v>
      </c>
      <c r="J326" s="132">
        <f>F326*G326</f>
        <v>729.54</v>
      </c>
      <c r="K326" s="132">
        <f>H326*F326</f>
        <v>0</v>
      </c>
      <c r="L326" s="133">
        <f t="shared" si="45"/>
        <v>0</v>
      </c>
    </row>
    <row r="327" spans="1:13">
      <c r="A327" s="143" t="str">
        <f>'Obra Civil'!A341</f>
        <v>21.0</v>
      </c>
      <c r="B327" s="268" t="str">
        <f>'Obra Civil'!B341</f>
        <v>SERVIÇOS FINAIS</v>
      </c>
      <c r="C327" s="269"/>
      <c r="D327" s="270"/>
      <c r="E327" s="146"/>
      <c r="F327" s="147"/>
      <c r="G327" s="148"/>
      <c r="H327" s="149"/>
      <c r="I327" s="149"/>
      <c r="J327" s="149"/>
      <c r="K327" s="149"/>
      <c r="L327" s="150">
        <f t="shared" si="45"/>
        <v>0</v>
      </c>
    </row>
    <row r="328" spans="1:13" ht="12" customHeight="1">
      <c r="A328" s="128" t="str">
        <f>'Obra Civil'!A342</f>
        <v>21.1.1</v>
      </c>
      <c r="B328" s="271" t="str">
        <f>'Obra Civil'!B342</f>
        <v>Limpeza final da obra</v>
      </c>
      <c r="C328" s="272"/>
      <c r="D328" s="273"/>
      <c r="E328" s="129" t="str">
        <f>'Obra Civil'!C342</f>
        <v>m²</v>
      </c>
      <c r="F328" s="130">
        <f>'Obra Civil'!G342</f>
        <v>1.1299999999999999</v>
      </c>
      <c r="G328" s="131">
        <f>'Obra Civil'!D342</f>
        <v>564.5</v>
      </c>
      <c r="H328" s="132">
        <v>0</v>
      </c>
      <c r="I328" s="132">
        <v>0</v>
      </c>
      <c r="J328" s="132">
        <f>F328*G328</f>
        <v>637.88499999999999</v>
      </c>
      <c r="K328" s="132">
        <f>H328*F328</f>
        <v>0</v>
      </c>
      <c r="L328" s="133">
        <f t="shared" si="45"/>
        <v>0</v>
      </c>
    </row>
    <row r="329" spans="1:13" ht="21" customHeight="1">
      <c r="A329" s="128"/>
      <c r="B329" s="294"/>
      <c r="C329" s="295"/>
      <c r="D329" s="296"/>
      <c r="E329" s="129"/>
      <c r="F329" s="130"/>
      <c r="G329" s="134"/>
      <c r="H329" s="134"/>
      <c r="I329" s="132"/>
      <c r="J329" s="132"/>
      <c r="K329" s="132"/>
      <c r="L329" s="133"/>
    </row>
    <row r="330" spans="1:13" ht="10.5" customHeight="1" thickBot="1">
      <c r="A330" s="135"/>
      <c r="B330" s="310"/>
      <c r="C330" s="311"/>
      <c r="D330" s="312"/>
      <c r="E330" s="126"/>
      <c r="F330" s="126"/>
      <c r="G330" s="126"/>
      <c r="H330" s="126"/>
      <c r="I330" s="126"/>
      <c r="J330" s="126"/>
      <c r="K330" s="126"/>
      <c r="L330" s="127"/>
    </row>
    <row r="331" spans="1:13" ht="13.5" thickBot="1">
      <c r="A331" s="313" t="s">
        <v>0</v>
      </c>
      <c r="B331" s="314"/>
      <c r="C331" s="314"/>
      <c r="D331" s="314"/>
      <c r="E331" s="315"/>
      <c r="F331" s="315"/>
      <c r="G331" s="315"/>
      <c r="H331" s="136"/>
      <c r="I331" s="136"/>
      <c r="J331" s="137">
        <f>SUM(J15:J329)</f>
        <v>657764.76730001613</v>
      </c>
      <c r="K331" s="137">
        <f>SUM(K15:K329)</f>
        <v>49050.245200000005</v>
      </c>
      <c r="L331" s="138">
        <f>SUM(L15:L330)</f>
        <v>271538.49560000002</v>
      </c>
      <c r="M331" s="142">
        <f>'B03'!M331+'B04'!K331</f>
        <v>271538.49560000002</v>
      </c>
    </row>
    <row r="332" spans="1:13" ht="49.5" customHeight="1">
      <c r="A332" s="301" t="s">
        <v>718</v>
      </c>
      <c r="B332" s="301"/>
      <c r="C332" s="301"/>
      <c r="E332" s="302"/>
      <c r="F332" s="302"/>
      <c r="G332" s="302"/>
      <c r="H332" s="302"/>
      <c r="J332" s="297"/>
      <c r="K332" s="297"/>
      <c r="L332" s="297"/>
    </row>
    <row r="333" spans="1:13" ht="12" customHeight="1">
      <c r="A333" s="298" t="s">
        <v>694</v>
      </c>
      <c r="B333" s="298"/>
      <c r="C333" s="298"/>
      <c r="E333" s="299" t="s">
        <v>695</v>
      </c>
      <c r="F333" s="299"/>
      <c r="G333" s="299"/>
      <c r="H333" s="299"/>
      <c r="J333" s="300" t="s">
        <v>696</v>
      </c>
      <c r="K333" s="300"/>
      <c r="L333" s="300"/>
    </row>
    <row r="334" spans="1:13">
      <c r="E334" s="309" t="s">
        <v>708</v>
      </c>
      <c r="F334" s="309"/>
      <c r="G334" s="309"/>
      <c r="H334" s="309"/>
    </row>
    <row r="1045806" spans="2:12">
      <c r="B1045806" s="271">
        <f>'Obra Civil'!B1048570</f>
        <v>0</v>
      </c>
      <c r="C1045806" s="272"/>
      <c r="D1045806" s="273"/>
      <c r="E1045806" s="129">
        <f>'Obra Civil'!C1048570</f>
        <v>0</v>
      </c>
      <c r="F1045806" s="130">
        <f>'Obra Civil'!G1048570</f>
        <v>0</v>
      </c>
      <c r="G1045806" s="131" t="e">
        <f>'[2]Duque licitaddo'!#REF!</f>
        <v>#REF!</v>
      </c>
      <c r="H1045806" s="132">
        <v>0</v>
      </c>
      <c r="I1045806" s="132">
        <v>0</v>
      </c>
      <c r="J1045806" s="132" t="e">
        <f>F1045806*G1045806</f>
        <v>#REF!</v>
      </c>
      <c r="K1045806" s="132">
        <f>H1045806*F1045806</f>
        <v>0</v>
      </c>
      <c r="L1045806" s="133">
        <f>I1045806*F1045806</f>
        <v>0</v>
      </c>
    </row>
  </sheetData>
  <mergeCells count="358">
    <mergeCell ref="E334:H334"/>
    <mergeCell ref="B1045806:D1045806"/>
    <mergeCell ref="E331:G331"/>
    <mergeCell ref="A332:C332"/>
    <mergeCell ref="E332:H332"/>
    <mergeCell ref="J332:L332"/>
    <mergeCell ref="A333:C333"/>
    <mergeCell ref="E333:H333"/>
    <mergeCell ref="J333:L333"/>
    <mergeCell ref="B326:D326"/>
    <mergeCell ref="B327:D327"/>
    <mergeCell ref="B328:D328"/>
    <mergeCell ref="B329:D329"/>
    <mergeCell ref="B330:D330"/>
    <mergeCell ref="A331:D331"/>
    <mergeCell ref="B320:D320"/>
    <mergeCell ref="B321:D321"/>
    <mergeCell ref="B322:D322"/>
    <mergeCell ref="B323:D323"/>
    <mergeCell ref="B324:D324"/>
    <mergeCell ref="B325:D325"/>
    <mergeCell ref="B314:D314"/>
    <mergeCell ref="B315:D315"/>
    <mergeCell ref="B316:D316"/>
    <mergeCell ref="B317:D317"/>
    <mergeCell ref="B318:D318"/>
    <mergeCell ref="B319:D319"/>
    <mergeCell ref="B308:D308"/>
    <mergeCell ref="B309:D309"/>
    <mergeCell ref="B310:D310"/>
    <mergeCell ref="B311:D311"/>
    <mergeCell ref="B312:D312"/>
    <mergeCell ref="B313:D313"/>
    <mergeCell ref="B302:D302"/>
    <mergeCell ref="B303:D303"/>
    <mergeCell ref="B304:D304"/>
    <mergeCell ref="B305:D305"/>
    <mergeCell ref="B306:D306"/>
    <mergeCell ref="B307:D307"/>
    <mergeCell ref="B296:D296"/>
    <mergeCell ref="B297:D297"/>
    <mergeCell ref="B298:D298"/>
    <mergeCell ref="B299:D299"/>
    <mergeCell ref="B300:D300"/>
    <mergeCell ref="B301:D301"/>
    <mergeCell ref="B290:D290"/>
    <mergeCell ref="B291:D291"/>
    <mergeCell ref="B292:D292"/>
    <mergeCell ref="B293:D293"/>
    <mergeCell ref="B294:D294"/>
    <mergeCell ref="B295:D295"/>
    <mergeCell ref="B284:D284"/>
    <mergeCell ref="B285:D285"/>
    <mergeCell ref="B286:D286"/>
    <mergeCell ref="B287:D287"/>
    <mergeCell ref="B288:D288"/>
    <mergeCell ref="B289:D289"/>
    <mergeCell ref="B278:D278"/>
    <mergeCell ref="B279:D279"/>
    <mergeCell ref="B280:D280"/>
    <mergeCell ref="B281:D281"/>
    <mergeCell ref="B282:D282"/>
    <mergeCell ref="B283:D283"/>
    <mergeCell ref="B272:D272"/>
    <mergeCell ref="B273:D273"/>
    <mergeCell ref="B274:D274"/>
    <mergeCell ref="B275:D275"/>
    <mergeCell ref="B276:D276"/>
    <mergeCell ref="B277:D277"/>
    <mergeCell ref="B266:D266"/>
    <mergeCell ref="B267:D267"/>
    <mergeCell ref="B268:D268"/>
    <mergeCell ref="B269:D269"/>
    <mergeCell ref="B270:D270"/>
    <mergeCell ref="B271:D271"/>
    <mergeCell ref="B260:D260"/>
    <mergeCell ref="B261:D261"/>
    <mergeCell ref="B262:D262"/>
    <mergeCell ref="B263:D263"/>
    <mergeCell ref="B264:D264"/>
    <mergeCell ref="B265:D265"/>
    <mergeCell ref="B254:D254"/>
    <mergeCell ref="B255:D255"/>
    <mergeCell ref="B256:D256"/>
    <mergeCell ref="B257:D257"/>
    <mergeCell ref="B258:D258"/>
    <mergeCell ref="B259:D259"/>
    <mergeCell ref="B248:D248"/>
    <mergeCell ref="B249:D249"/>
    <mergeCell ref="B250:D250"/>
    <mergeCell ref="B251:D251"/>
    <mergeCell ref="B252:D252"/>
    <mergeCell ref="B253:D253"/>
    <mergeCell ref="B242:D242"/>
    <mergeCell ref="B243:D243"/>
    <mergeCell ref="B244:D244"/>
    <mergeCell ref="B245:D245"/>
    <mergeCell ref="B246:D246"/>
    <mergeCell ref="B247:D247"/>
    <mergeCell ref="B236:D236"/>
    <mergeCell ref="B237:D237"/>
    <mergeCell ref="B238:D238"/>
    <mergeCell ref="B239:D239"/>
    <mergeCell ref="B240:D240"/>
    <mergeCell ref="B241:D241"/>
    <mergeCell ref="B230:D230"/>
    <mergeCell ref="B231:D231"/>
    <mergeCell ref="B232:D232"/>
    <mergeCell ref="B233:D233"/>
    <mergeCell ref="B234:D234"/>
    <mergeCell ref="B235:D235"/>
    <mergeCell ref="B224:D224"/>
    <mergeCell ref="B225:D225"/>
    <mergeCell ref="B226:D226"/>
    <mergeCell ref="B227:D227"/>
    <mergeCell ref="B228:D228"/>
    <mergeCell ref="B229:D229"/>
    <mergeCell ref="B218:D218"/>
    <mergeCell ref="B219:D219"/>
    <mergeCell ref="B220:D220"/>
    <mergeCell ref="B221:D221"/>
    <mergeCell ref="B222:D222"/>
    <mergeCell ref="B223:D223"/>
    <mergeCell ref="B212:D212"/>
    <mergeCell ref="B213:D213"/>
    <mergeCell ref="B214:D214"/>
    <mergeCell ref="B215:D215"/>
    <mergeCell ref="B216:D216"/>
    <mergeCell ref="B217:D217"/>
    <mergeCell ref="B206:D206"/>
    <mergeCell ref="B207:D207"/>
    <mergeCell ref="B208:D208"/>
    <mergeCell ref="B209:D209"/>
    <mergeCell ref="B210:D210"/>
    <mergeCell ref="B211:D211"/>
    <mergeCell ref="B200:D200"/>
    <mergeCell ref="B201:D201"/>
    <mergeCell ref="B202:D202"/>
    <mergeCell ref="B203:D203"/>
    <mergeCell ref="B204:D204"/>
    <mergeCell ref="B205:D205"/>
    <mergeCell ref="B194:D194"/>
    <mergeCell ref="B195:D195"/>
    <mergeCell ref="B196:D196"/>
    <mergeCell ref="B197:D197"/>
    <mergeCell ref="B198:D198"/>
    <mergeCell ref="B199:D199"/>
    <mergeCell ref="B188:D188"/>
    <mergeCell ref="B189:D189"/>
    <mergeCell ref="B190:D190"/>
    <mergeCell ref="B191:D191"/>
    <mergeCell ref="B192:D192"/>
    <mergeCell ref="B193:D193"/>
    <mergeCell ref="B182:D182"/>
    <mergeCell ref="B183:D183"/>
    <mergeCell ref="B184:D184"/>
    <mergeCell ref="B185:D185"/>
    <mergeCell ref="B186:D186"/>
    <mergeCell ref="B187:D187"/>
    <mergeCell ref="B176:D176"/>
    <mergeCell ref="B177:D177"/>
    <mergeCell ref="B178:D178"/>
    <mergeCell ref="B179:D179"/>
    <mergeCell ref="B180:D180"/>
    <mergeCell ref="B181:D181"/>
    <mergeCell ref="B170:D170"/>
    <mergeCell ref="B171:D171"/>
    <mergeCell ref="B172:D172"/>
    <mergeCell ref="B173:D173"/>
    <mergeCell ref="B174:D174"/>
    <mergeCell ref="B175:D175"/>
    <mergeCell ref="B164:D164"/>
    <mergeCell ref="B165:D165"/>
    <mergeCell ref="B166:D166"/>
    <mergeCell ref="B167:D167"/>
    <mergeCell ref="B168:D168"/>
    <mergeCell ref="B169:D169"/>
    <mergeCell ref="B158:D158"/>
    <mergeCell ref="B159:D159"/>
    <mergeCell ref="B160:D160"/>
    <mergeCell ref="B161:D161"/>
    <mergeCell ref="B162:D162"/>
    <mergeCell ref="B163:D163"/>
    <mergeCell ref="B152:D152"/>
    <mergeCell ref="B153:D153"/>
    <mergeCell ref="B154:D154"/>
    <mergeCell ref="B155:D155"/>
    <mergeCell ref="B156:D156"/>
    <mergeCell ref="B157:D157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34:D134"/>
    <mergeCell ref="B135:D135"/>
    <mergeCell ref="B136:D136"/>
    <mergeCell ref="B137:D137"/>
    <mergeCell ref="B138:D138"/>
    <mergeCell ref="B139:D139"/>
    <mergeCell ref="B128:D128"/>
    <mergeCell ref="B129:D129"/>
    <mergeCell ref="B130:D130"/>
    <mergeCell ref="B131:D131"/>
    <mergeCell ref="B132:D132"/>
    <mergeCell ref="B133:D133"/>
    <mergeCell ref="B122:D122"/>
    <mergeCell ref="B123:D123"/>
    <mergeCell ref="B124:D124"/>
    <mergeCell ref="B125:D125"/>
    <mergeCell ref="B126:D126"/>
    <mergeCell ref="B127:D127"/>
    <mergeCell ref="B116:D116"/>
    <mergeCell ref="B117:D117"/>
    <mergeCell ref="B118:D118"/>
    <mergeCell ref="B119:D119"/>
    <mergeCell ref="B120:D120"/>
    <mergeCell ref="B121:D121"/>
    <mergeCell ref="B110:D110"/>
    <mergeCell ref="B111:D111"/>
    <mergeCell ref="B112:D112"/>
    <mergeCell ref="B113:D113"/>
    <mergeCell ref="B114:D114"/>
    <mergeCell ref="B115:D115"/>
    <mergeCell ref="B104:D104"/>
    <mergeCell ref="B105:D105"/>
    <mergeCell ref="B106:D106"/>
    <mergeCell ref="B107:D107"/>
    <mergeCell ref="B108:D108"/>
    <mergeCell ref="B109:D109"/>
    <mergeCell ref="B98:D98"/>
    <mergeCell ref="B99:D99"/>
    <mergeCell ref="B100:D100"/>
    <mergeCell ref="B101:D101"/>
    <mergeCell ref="B102:D102"/>
    <mergeCell ref="B103:D103"/>
    <mergeCell ref="B92:D92"/>
    <mergeCell ref="B93:D93"/>
    <mergeCell ref="B94:D94"/>
    <mergeCell ref="B95:D95"/>
    <mergeCell ref="B96:D96"/>
    <mergeCell ref="B97:D97"/>
    <mergeCell ref="B86:D86"/>
    <mergeCell ref="B87:D87"/>
    <mergeCell ref="B88:D88"/>
    <mergeCell ref="B89:D89"/>
    <mergeCell ref="B90:D90"/>
    <mergeCell ref="B91:D91"/>
    <mergeCell ref="B80:D80"/>
    <mergeCell ref="B81:D81"/>
    <mergeCell ref="B82:D82"/>
    <mergeCell ref="B83:D83"/>
    <mergeCell ref="B84:D84"/>
    <mergeCell ref="B85:D85"/>
    <mergeCell ref="B74:D74"/>
    <mergeCell ref="B75:D75"/>
    <mergeCell ref="B76:D76"/>
    <mergeCell ref="B77:D77"/>
    <mergeCell ref="B78:D78"/>
    <mergeCell ref="B79:D79"/>
    <mergeCell ref="B68:D68"/>
    <mergeCell ref="B69:D69"/>
    <mergeCell ref="B70:D70"/>
    <mergeCell ref="B71:D71"/>
    <mergeCell ref="B72:D72"/>
    <mergeCell ref="B73:D73"/>
    <mergeCell ref="B62:D62"/>
    <mergeCell ref="B63:D63"/>
    <mergeCell ref="B64:D64"/>
    <mergeCell ref="B65:D65"/>
    <mergeCell ref="B66:D66"/>
    <mergeCell ref="B67:D67"/>
    <mergeCell ref="B56:D56"/>
    <mergeCell ref="B57:D57"/>
    <mergeCell ref="B58:D58"/>
    <mergeCell ref="B59:D59"/>
    <mergeCell ref="B60:D60"/>
    <mergeCell ref="B61:D61"/>
    <mergeCell ref="B50:D50"/>
    <mergeCell ref="B51:D51"/>
    <mergeCell ref="B52:D52"/>
    <mergeCell ref="B53:D53"/>
    <mergeCell ref="B54:D54"/>
    <mergeCell ref="B55:D55"/>
    <mergeCell ref="B44:D44"/>
    <mergeCell ref="B45:D45"/>
    <mergeCell ref="B46:D46"/>
    <mergeCell ref="B47:D47"/>
    <mergeCell ref="B48:D48"/>
    <mergeCell ref="B49:D49"/>
    <mergeCell ref="B38:D38"/>
    <mergeCell ref="B39:D39"/>
    <mergeCell ref="B40:D40"/>
    <mergeCell ref="B41:D41"/>
    <mergeCell ref="B42:D42"/>
    <mergeCell ref="B43:D43"/>
    <mergeCell ref="B32:D32"/>
    <mergeCell ref="B33:D33"/>
    <mergeCell ref="B34:D34"/>
    <mergeCell ref="B35:D35"/>
    <mergeCell ref="B36:D36"/>
    <mergeCell ref="B37:D37"/>
    <mergeCell ref="B26:D26"/>
    <mergeCell ref="B27:D27"/>
    <mergeCell ref="B28:D28"/>
    <mergeCell ref="B29:D29"/>
    <mergeCell ref="B30:D30"/>
    <mergeCell ref="B31:D31"/>
    <mergeCell ref="B20:D20"/>
    <mergeCell ref="B21:D21"/>
    <mergeCell ref="B22:D22"/>
    <mergeCell ref="B23:D23"/>
    <mergeCell ref="B24:D24"/>
    <mergeCell ref="B25:D25"/>
    <mergeCell ref="B14:D14"/>
    <mergeCell ref="B15:D15"/>
    <mergeCell ref="B16:D16"/>
    <mergeCell ref="B17:D17"/>
    <mergeCell ref="B18:D18"/>
    <mergeCell ref="B19:D19"/>
    <mergeCell ref="A11:L11"/>
    <mergeCell ref="A12:A13"/>
    <mergeCell ref="B12:D13"/>
    <mergeCell ref="E12:F12"/>
    <mergeCell ref="G12:I12"/>
    <mergeCell ref="J12:L12"/>
    <mergeCell ref="A8:D8"/>
    <mergeCell ref="E8:F8"/>
    <mergeCell ref="G8:H8"/>
    <mergeCell ref="I8:J8"/>
    <mergeCell ref="K8:L8"/>
    <mergeCell ref="A9:D9"/>
    <mergeCell ref="E9:F9"/>
    <mergeCell ref="G9:H9"/>
    <mergeCell ref="I9:J9"/>
    <mergeCell ref="K9:L9"/>
    <mergeCell ref="A5:D5"/>
    <mergeCell ref="E5:H5"/>
    <mergeCell ref="I5:J5"/>
    <mergeCell ref="K5:L5"/>
    <mergeCell ref="A6:D6"/>
    <mergeCell ref="E6:H6"/>
    <mergeCell ref="I6:J6"/>
    <mergeCell ref="K6:L6"/>
    <mergeCell ref="A1:L2"/>
    <mergeCell ref="A3:C3"/>
    <mergeCell ref="D3:G3"/>
    <mergeCell ref="H3:L3"/>
    <mergeCell ref="A4:C4"/>
    <mergeCell ref="D4:G4"/>
    <mergeCell ref="H4:L4"/>
  </mergeCells>
  <pageMargins left="0.19685039370078741" right="0.19685039370078741" top="0.78740157480314965" bottom="0.59055118110236227" header="0.11811023622047245" footer="0.11811023622047245"/>
  <pageSetup scale="90" orientation="landscape" r:id="rId1"/>
  <headerFooter alignWithMargins="0"/>
  <rowBreaks count="3" manualBreakCount="3">
    <brk id="40" max="16383" man="1"/>
    <brk id="72" max="16383" man="1"/>
    <brk id="11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M1045806"/>
  <sheetViews>
    <sheetView view="pageBreakPreview" zoomScaleSheetLayoutView="100" workbookViewId="0">
      <selection activeCell="M331" sqref="M331"/>
    </sheetView>
  </sheetViews>
  <sheetFormatPr defaultRowHeight="12.75"/>
  <cols>
    <col min="1" max="1" width="6.5703125" style="120" bestFit="1" customWidth="1"/>
    <col min="2" max="2" width="9.140625" style="120"/>
    <col min="3" max="3" width="16.85546875" style="120" customWidth="1"/>
    <col min="4" max="4" width="39.85546875" style="120" customWidth="1"/>
    <col min="5" max="5" width="3.5703125" style="120" customWidth="1"/>
    <col min="6" max="6" width="9.7109375" style="120" customWidth="1"/>
    <col min="7" max="7" width="8" style="120" customWidth="1"/>
    <col min="8" max="8" width="9.7109375" style="120" customWidth="1"/>
    <col min="9" max="9" width="11" style="120" bestFit="1" customWidth="1"/>
    <col min="10" max="10" width="12" style="120" customWidth="1"/>
    <col min="11" max="12" width="13.28515625" style="120" bestFit="1" customWidth="1"/>
    <col min="13" max="13" width="11.28515625" style="120" bestFit="1" customWidth="1"/>
    <col min="14" max="256" width="9.140625" style="120"/>
    <col min="257" max="257" width="5" style="120" customWidth="1"/>
    <col min="258" max="258" width="9.140625" style="120"/>
    <col min="259" max="259" width="16.85546875" style="120" customWidth="1"/>
    <col min="260" max="260" width="12.140625" style="120" customWidth="1"/>
    <col min="261" max="261" width="4" style="120" bestFit="1" customWidth="1"/>
    <col min="262" max="262" width="10.140625" style="120" bestFit="1" customWidth="1"/>
    <col min="263" max="263" width="8.140625" style="120" bestFit="1" customWidth="1"/>
    <col min="264" max="264" width="10.140625" style="120" bestFit="1" customWidth="1"/>
    <col min="265" max="266" width="11" style="120" bestFit="1" customWidth="1"/>
    <col min="267" max="267" width="11.5703125" style="120" customWidth="1"/>
    <col min="268" max="268" width="11" style="120" bestFit="1" customWidth="1"/>
    <col min="269" max="512" width="9.140625" style="120"/>
    <col min="513" max="513" width="5" style="120" customWidth="1"/>
    <col min="514" max="514" width="9.140625" style="120"/>
    <col min="515" max="515" width="16.85546875" style="120" customWidth="1"/>
    <col min="516" max="516" width="12.140625" style="120" customWidth="1"/>
    <col min="517" max="517" width="4" style="120" bestFit="1" customWidth="1"/>
    <col min="518" max="518" width="10.140625" style="120" bestFit="1" customWidth="1"/>
    <col min="519" max="519" width="8.140625" style="120" bestFit="1" customWidth="1"/>
    <col min="520" max="520" width="10.140625" style="120" bestFit="1" customWidth="1"/>
    <col min="521" max="522" width="11" style="120" bestFit="1" customWidth="1"/>
    <col min="523" max="523" width="11.5703125" style="120" customWidth="1"/>
    <col min="524" max="524" width="11" style="120" bestFit="1" customWidth="1"/>
    <col min="525" max="768" width="9.140625" style="120"/>
    <col min="769" max="769" width="5" style="120" customWidth="1"/>
    <col min="770" max="770" width="9.140625" style="120"/>
    <col min="771" max="771" width="16.85546875" style="120" customWidth="1"/>
    <col min="772" max="772" width="12.140625" style="120" customWidth="1"/>
    <col min="773" max="773" width="4" style="120" bestFit="1" customWidth="1"/>
    <col min="774" max="774" width="10.140625" style="120" bestFit="1" customWidth="1"/>
    <col min="775" max="775" width="8.140625" style="120" bestFit="1" customWidth="1"/>
    <col min="776" max="776" width="10.140625" style="120" bestFit="1" customWidth="1"/>
    <col min="777" max="778" width="11" style="120" bestFit="1" customWidth="1"/>
    <col min="779" max="779" width="11.5703125" style="120" customWidth="1"/>
    <col min="780" max="780" width="11" style="120" bestFit="1" customWidth="1"/>
    <col min="781" max="1024" width="9.140625" style="120"/>
    <col min="1025" max="1025" width="5" style="120" customWidth="1"/>
    <col min="1026" max="1026" width="9.140625" style="120"/>
    <col min="1027" max="1027" width="16.85546875" style="120" customWidth="1"/>
    <col min="1028" max="1028" width="12.140625" style="120" customWidth="1"/>
    <col min="1029" max="1029" width="4" style="120" bestFit="1" customWidth="1"/>
    <col min="1030" max="1030" width="10.140625" style="120" bestFit="1" customWidth="1"/>
    <col min="1031" max="1031" width="8.140625" style="120" bestFit="1" customWidth="1"/>
    <col min="1032" max="1032" width="10.140625" style="120" bestFit="1" customWidth="1"/>
    <col min="1033" max="1034" width="11" style="120" bestFit="1" customWidth="1"/>
    <col min="1035" max="1035" width="11.5703125" style="120" customWidth="1"/>
    <col min="1036" max="1036" width="11" style="120" bestFit="1" customWidth="1"/>
    <col min="1037" max="1280" width="9.140625" style="120"/>
    <col min="1281" max="1281" width="5" style="120" customWidth="1"/>
    <col min="1282" max="1282" width="9.140625" style="120"/>
    <col min="1283" max="1283" width="16.85546875" style="120" customWidth="1"/>
    <col min="1284" max="1284" width="12.140625" style="120" customWidth="1"/>
    <col min="1285" max="1285" width="4" style="120" bestFit="1" customWidth="1"/>
    <col min="1286" max="1286" width="10.140625" style="120" bestFit="1" customWidth="1"/>
    <col min="1287" max="1287" width="8.140625" style="120" bestFit="1" customWidth="1"/>
    <col min="1288" max="1288" width="10.140625" style="120" bestFit="1" customWidth="1"/>
    <col min="1289" max="1290" width="11" style="120" bestFit="1" customWidth="1"/>
    <col min="1291" max="1291" width="11.5703125" style="120" customWidth="1"/>
    <col min="1292" max="1292" width="11" style="120" bestFit="1" customWidth="1"/>
    <col min="1293" max="1536" width="9.140625" style="120"/>
    <col min="1537" max="1537" width="5" style="120" customWidth="1"/>
    <col min="1538" max="1538" width="9.140625" style="120"/>
    <col min="1539" max="1539" width="16.85546875" style="120" customWidth="1"/>
    <col min="1540" max="1540" width="12.140625" style="120" customWidth="1"/>
    <col min="1541" max="1541" width="4" style="120" bestFit="1" customWidth="1"/>
    <col min="1542" max="1542" width="10.140625" style="120" bestFit="1" customWidth="1"/>
    <col min="1543" max="1543" width="8.140625" style="120" bestFit="1" customWidth="1"/>
    <col min="1544" max="1544" width="10.140625" style="120" bestFit="1" customWidth="1"/>
    <col min="1545" max="1546" width="11" style="120" bestFit="1" customWidth="1"/>
    <col min="1547" max="1547" width="11.5703125" style="120" customWidth="1"/>
    <col min="1548" max="1548" width="11" style="120" bestFit="1" customWidth="1"/>
    <col min="1549" max="1792" width="9.140625" style="120"/>
    <col min="1793" max="1793" width="5" style="120" customWidth="1"/>
    <col min="1794" max="1794" width="9.140625" style="120"/>
    <col min="1795" max="1795" width="16.85546875" style="120" customWidth="1"/>
    <col min="1796" max="1796" width="12.140625" style="120" customWidth="1"/>
    <col min="1797" max="1797" width="4" style="120" bestFit="1" customWidth="1"/>
    <col min="1798" max="1798" width="10.140625" style="120" bestFit="1" customWidth="1"/>
    <col min="1799" max="1799" width="8.140625" style="120" bestFit="1" customWidth="1"/>
    <col min="1800" max="1800" width="10.140625" style="120" bestFit="1" customWidth="1"/>
    <col min="1801" max="1802" width="11" style="120" bestFit="1" customWidth="1"/>
    <col min="1803" max="1803" width="11.5703125" style="120" customWidth="1"/>
    <col min="1804" max="1804" width="11" style="120" bestFit="1" customWidth="1"/>
    <col min="1805" max="2048" width="9.140625" style="120"/>
    <col min="2049" max="2049" width="5" style="120" customWidth="1"/>
    <col min="2050" max="2050" width="9.140625" style="120"/>
    <col min="2051" max="2051" width="16.85546875" style="120" customWidth="1"/>
    <col min="2052" max="2052" width="12.140625" style="120" customWidth="1"/>
    <col min="2053" max="2053" width="4" style="120" bestFit="1" customWidth="1"/>
    <col min="2054" max="2054" width="10.140625" style="120" bestFit="1" customWidth="1"/>
    <col min="2055" max="2055" width="8.140625" style="120" bestFit="1" customWidth="1"/>
    <col min="2056" max="2056" width="10.140625" style="120" bestFit="1" customWidth="1"/>
    <col min="2057" max="2058" width="11" style="120" bestFit="1" customWidth="1"/>
    <col min="2059" max="2059" width="11.5703125" style="120" customWidth="1"/>
    <col min="2060" max="2060" width="11" style="120" bestFit="1" customWidth="1"/>
    <col min="2061" max="2304" width="9.140625" style="120"/>
    <col min="2305" max="2305" width="5" style="120" customWidth="1"/>
    <col min="2306" max="2306" width="9.140625" style="120"/>
    <col min="2307" max="2307" width="16.85546875" style="120" customWidth="1"/>
    <col min="2308" max="2308" width="12.140625" style="120" customWidth="1"/>
    <col min="2309" max="2309" width="4" style="120" bestFit="1" customWidth="1"/>
    <col min="2310" max="2310" width="10.140625" style="120" bestFit="1" customWidth="1"/>
    <col min="2311" max="2311" width="8.140625" style="120" bestFit="1" customWidth="1"/>
    <col min="2312" max="2312" width="10.140625" style="120" bestFit="1" customWidth="1"/>
    <col min="2313" max="2314" width="11" style="120" bestFit="1" customWidth="1"/>
    <col min="2315" max="2315" width="11.5703125" style="120" customWidth="1"/>
    <col min="2316" max="2316" width="11" style="120" bestFit="1" customWidth="1"/>
    <col min="2317" max="2560" width="9.140625" style="120"/>
    <col min="2561" max="2561" width="5" style="120" customWidth="1"/>
    <col min="2562" max="2562" width="9.140625" style="120"/>
    <col min="2563" max="2563" width="16.85546875" style="120" customWidth="1"/>
    <col min="2564" max="2564" width="12.140625" style="120" customWidth="1"/>
    <col min="2565" max="2565" width="4" style="120" bestFit="1" customWidth="1"/>
    <col min="2566" max="2566" width="10.140625" style="120" bestFit="1" customWidth="1"/>
    <col min="2567" max="2567" width="8.140625" style="120" bestFit="1" customWidth="1"/>
    <col min="2568" max="2568" width="10.140625" style="120" bestFit="1" customWidth="1"/>
    <col min="2569" max="2570" width="11" style="120" bestFit="1" customWidth="1"/>
    <col min="2571" max="2571" width="11.5703125" style="120" customWidth="1"/>
    <col min="2572" max="2572" width="11" style="120" bestFit="1" customWidth="1"/>
    <col min="2573" max="2816" width="9.140625" style="120"/>
    <col min="2817" max="2817" width="5" style="120" customWidth="1"/>
    <col min="2818" max="2818" width="9.140625" style="120"/>
    <col min="2819" max="2819" width="16.85546875" style="120" customWidth="1"/>
    <col min="2820" max="2820" width="12.140625" style="120" customWidth="1"/>
    <col min="2821" max="2821" width="4" style="120" bestFit="1" customWidth="1"/>
    <col min="2822" max="2822" width="10.140625" style="120" bestFit="1" customWidth="1"/>
    <col min="2823" max="2823" width="8.140625" style="120" bestFit="1" customWidth="1"/>
    <col min="2824" max="2824" width="10.140625" style="120" bestFit="1" customWidth="1"/>
    <col min="2825" max="2826" width="11" style="120" bestFit="1" customWidth="1"/>
    <col min="2827" max="2827" width="11.5703125" style="120" customWidth="1"/>
    <col min="2828" max="2828" width="11" style="120" bestFit="1" customWidth="1"/>
    <col min="2829" max="3072" width="9.140625" style="120"/>
    <col min="3073" max="3073" width="5" style="120" customWidth="1"/>
    <col min="3074" max="3074" width="9.140625" style="120"/>
    <col min="3075" max="3075" width="16.85546875" style="120" customWidth="1"/>
    <col min="3076" max="3076" width="12.140625" style="120" customWidth="1"/>
    <col min="3077" max="3077" width="4" style="120" bestFit="1" customWidth="1"/>
    <col min="3078" max="3078" width="10.140625" style="120" bestFit="1" customWidth="1"/>
    <col min="3079" max="3079" width="8.140625" style="120" bestFit="1" customWidth="1"/>
    <col min="3080" max="3080" width="10.140625" style="120" bestFit="1" customWidth="1"/>
    <col min="3081" max="3082" width="11" style="120" bestFit="1" customWidth="1"/>
    <col min="3083" max="3083" width="11.5703125" style="120" customWidth="1"/>
    <col min="3084" max="3084" width="11" style="120" bestFit="1" customWidth="1"/>
    <col min="3085" max="3328" width="9.140625" style="120"/>
    <col min="3329" max="3329" width="5" style="120" customWidth="1"/>
    <col min="3330" max="3330" width="9.140625" style="120"/>
    <col min="3331" max="3331" width="16.85546875" style="120" customWidth="1"/>
    <col min="3332" max="3332" width="12.140625" style="120" customWidth="1"/>
    <col min="3333" max="3333" width="4" style="120" bestFit="1" customWidth="1"/>
    <col min="3334" max="3334" width="10.140625" style="120" bestFit="1" customWidth="1"/>
    <col min="3335" max="3335" width="8.140625" style="120" bestFit="1" customWidth="1"/>
    <col min="3336" max="3336" width="10.140625" style="120" bestFit="1" customWidth="1"/>
    <col min="3337" max="3338" width="11" style="120" bestFit="1" customWidth="1"/>
    <col min="3339" max="3339" width="11.5703125" style="120" customWidth="1"/>
    <col min="3340" max="3340" width="11" style="120" bestFit="1" customWidth="1"/>
    <col min="3341" max="3584" width="9.140625" style="120"/>
    <col min="3585" max="3585" width="5" style="120" customWidth="1"/>
    <col min="3586" max="3586" width="9.140625" style="120"/>
    <col min="3587" max="3587" width="16.85546875" style="120" customWidth="1"/>
    <col min="3588" max="3588" width="12.140625" style="120" customWidth="1"/>
    <col min="3589" max="3589" width="4" style="120" bestFit="1" customWidth="1"/>
    <col min="3590" max="3590" width="10.140625" style="120" bestFit="1" customWidth="1"/>
    <col min="3591" max="3591" width="8.140625" style="120" bestFit="1" customWidth="1"/>
    <col min="3592" max="3592" width="10.140625" style="120" bestFit="1" customWidth="1"/>
    <col min="3593" max="3594" width="11" style="120" bestFit="1" customWidth="1"/>
    <col min="3595" max="3595" width="11.5703125" style="120" customWidth="1"/>
    <col min="3596" max="3596" width="11" style="120" bestFit="1" customWidth="1"/>
    <col min="3597" max="3840" width="9.140625" style="120"/>
    <col min="3841" max="3841" width="5" style="120" customWidth="1"/>
    <col min="3842" max="3842" width="9.140625" style="120"/>
    <col min="3843" max="3843" width="16.85546875" style="120" customWidth="1"/>
    <col min="3844" max="3844" width="12.140625" style="120" customWidth="1"/>
    <col min="3845" max="3845" width="4" style="120" bestFit="1" customWidth="1"/>
    <col min="3846" max="3846" width="10.140625" style="120" bestFit="1" customWidth="1"/>
    <col min="3847" max="3847" width="8.140625" style="120" bestFit="1" customWidth="1"/>
    <col min="3848" max="3848" width="10.140625" style="120" bestFit="1" customWidth="1"/>
    <col min="3849" max="3850" width="11" style="120" bestFit="1" customWidth="1"/>
    <col min="3851" max="3851" width="11.5703125" style="120" customWidth="1"/>
    <col min="3852" max="3852" width="11" style="120" bestFit="1" customWidth="1"/>
    <col min="3853" max="4096" width="9.140625" style="120"/>
    <col min="4097" max="4097" width="5" style="120" customWidth="1"/>
    <col min="4098" max="4098" width="9.140625" style="120"/>
    <col min="4099" max="4099" width="16.85546875" style="120" customWidth="1"/>
    <col min="4100" max="4100" width="12.140625" style="120" customWidth="1"/>
    <col min="4101" max="4101" width="4" style="120" bestFit="1" customWidth="1"/>
    <col min="4102" max="4102" width="10.140625" style="120" bestFit="1" customWidth="1"/>
    <col min="4103" max="4103" width="8.140625" style="120" bestFit="1" customWidth="1"/>
    <col min="4104" max="4104" width="10.140625" style="120" bestFit="1" customWidth="1"/>
    <col min="4105" max="4106" width="11" style="120" bestFit="1" customWidth="1"/>
    <col min="4107" max="4107" width="11.5703125" style="120" customWidth="1"/>
    <col min="4108" max="4108" width="11" style="120" bestFit="1" customWidth="1"/>
    <col min="4109" max="4352" width="9.140625" style="120"/>
    <col min="4353" max="4353" width="5" style="120" customWidth="1"/>
    <col min="4354" max="4354" width="9.140625" style="120"/>
    <col min="4355" max="4355" width="16.85546875" style="120" customWidth="1"/>
    <col min="4356" max="4356" width="12.140625" style="120" customWidth="1"/>
    <col min="4357" max="4357" width="4" style="120" bestFit="1" customWidth="1"/>
    <col min="4358" max="4358" width="10.140625" style="120" bestFit="1" customWidth="1"/>
    <col min="4359" max="4359" width="8.140625" style="120" bestFit="1" customWidth="1"/>
    <col min="4360" max="4360" width="10.140625" style="120" bestFit="1" customWidth="1"/>
    <col min="4361" max="4362" width="11" style="120" bestFit="1" customWidth="1"/>
    <col min="4363" max="4363" width="11.5703125" style="120" customWidth="1"/>
    <col min="4364" max="4364" width="11" style="120" bestFit="1" customWidth="1"/>
    <col min="4365" max="4608" width="9.140625" style="120"/>
    <col min="4609" max="4609" width="5" style="120" customWidth="1"/>
    <col min="4610" max="4610" width="9.140625" style="120"/>
    <col min="4611" max="4611" width="16.85546875" style="120" customWidth="1"/>
    <col min="4612" max="4612" width="12.140625" style="120" customWidth="1"/>
    <col min="4613" max="4613" width="4" style="120" bestFit="1" customWidth="1"/>
    <col min="4614" max="4614" width="10.140625" style="120" bestFit="1" customWidth="1"/>
    <col min="4615" max="4615" width="8.140625" style="120" bestFit="1" customWidth="1"/>
    <col min="4616" max="4616" width="10.140625" style="120" bestFit="1" customWidth="1"/>
    <col min="4617" max="4618" width="11" style="120" bestFit="1" customWidth="1"/>
    <col min="4619" max="4619" width="11.5703125" style="120" customWidth="1"/>
    <col min="4620" max="4620" width="11" style="120" bestFit="1" customWidth="1"/>
    <col min="4621" max="4864" width="9.140625" style="120"/>
    <col min="4865" max="4865" width="5" style="120" customWidth="1"/>
    <col min="4866" max="4866" width="9.140625" style="120"/>
    <col min="4867" max="4867" width="16.85546875" style="120" customWidth="1"/>
    <col min="4868" max="4868" width="12.140625" style="120" customWidth="1"/>
    <col min="4869" max="4869" width="4" style="120" bestFit="1" customWidth="1"/>
    <col min="4870" max="4870" width="10.140625" style="120" bestFit="1" customWidth="1"/>
    <col min="4871" max="4871" width="8.140625" style="120" bestFit="1" customWidth="1"/>
    <col min="4872" max="4872" width="10.140625" style="120" bestFit="1" customWidth="1"/>
    <col min="4873" max="4874" width="11" style="120" bestFit="1" customWidth="1"/>
    <col min="4875" max="4875" width="11.5703125" style="120" customWidth="1"/>
    <col min="4876" max="4876" width="11" style="120" bestFit="1" customWidth="1"/>
    <col min="4877" max="5120" width="9.140625" style="120"/>
    <col min="5121" max="5121" width="5" style="120" customWidth="1"/>
    <col min="5122" max="5122" width="9.140625" style="120"/>
    <col min="5123" max="5123" width="16.85546875" style="120" customWidth="1"/>
    <col min="5124" max="5124" width="12.140625" style="120" customWidth="1"/>
    <col min="5125" max="5125" width="4" style="120" bestFit="1" customWidth="1"/>
    <col min="5126" max="5126" width="10.140625" style="120" bestFit="1" customWidth="1"/>
    <col min="5127" max="5127" width="8.140625" style="120" bestFit="1" customWidth="1"/>
    <col min="5128" max="5128" width="10.140625" style="120" bestFit="1" customWidth="1"/>
    <col min="5129" max="5130" width="11" style="120" bestFit="1" customWidth="1"/>
    <col min="5131" max="5131" width="11.5703125" style="120" customWidth="1"/>
    <col min="5132" max="5132" width="11" style="120" bestFit="1" customWidth="1"/>
    <col min="5133" max="5376" width="9.140625" style="120"/>
    <col min="5377" max="5377" width="5" style="120" customWidth="1"/>
    <col min="5378" max="5378" width="9.140625" style="120"/>
    <col min="5379" max="5379" width="16.85546875" style="120" customWidth="1"/>
    <col min="5380" max="5380" width="12.140625" style="120" customWidth="1"/>
    <col min="5381" max="5381" width="4" style="120" bestFit="1" customWidth="1"/>
    <col min="5382" max="5382" width="10.140625" style="120" bestFit="1" customWidth="1"/>
    <col min="5383" max="5383" width="8.140625" style="120" bestFit="1" customWidth="1"/>
    <col min="5384" max="5384" width="10.140625" style="120" bestFit="1" customWidth="1"/>
    <col min="5385" max="5386" width="11" style="120" bestFit="1" customWidth="1"/>
    <col min="5387" max="5387" width="11.5703125" style="120" customWidth="1"/>
    <col min="5388" max="5388" width="11" style="120" bestFit="1" customWidth="1"/>
    <col min="5389" max="5632" width="9.140625" style="120"/>
    <col min="5633" max="5633" width="5" style="120" customWidth="1"/>
    <col min="5634" max="5634" width="9.140625" style="120"/>
    <col min="5635" max="5635" width="16.85546875" style="120" customWidth="1"/>
    <col min="5636" max="5636" width="12.140625" style="120" customWidth="1"/>
    <col min="5637" max="5637" width="4" style="120" bestFit="1" customWidth="1"/>
    <col min="5638" max="5638" width="10.140625" style="120" bestFit="1" customWidth="1"/>
    <col min="5639" max="5639" width="8.140625" style="120" bestFit="1" customWidth="1"/>
    <col min="5640" max="5640" width="10.140625" style="120" bestFit="1" customWidth="1"/>
    <col min="5641" max="5642" width="11" style="120" bestFit="1" customWidth="1"/>
    <col min="5643" max="5643" width="11.5703125" style="120" customWidth="1"/>
    <col min="5644" max="5644" width="11" style="120" bestFit="1" customWidth="1"/>
    <col min="5645" max="5888" width="9.140625" style="120"/>
    <col min="5889" max="5889" width="5" style="120" customWidth="1"/>
    <col min="5890" max="5890" width="9.140625" style="120"/>
    <col min="5891" max="5891" width="16.85546875" style="120" customWidth="1"/>
    <col min="5892" max="5892" width="12.140625" style="120" customWidth="1"/>
    <col min="5893" max="5893" width="4" style="120" bestFit="1" customWidth="1"/>
    <col min="5894" max="5894" width="10.140625" style="120" bestFit="1" customWidth="1"/>
    <col min="5895" max="5895" width="8.140625" style="120" bestFit="1" customWidth="1"/>
    <col min="5896" max="5896" width="10.140625" style="120" bestFit="1" customWidth="1"/>
    <col min="5897" max="5898" width="11" style="120" bestFit="1" customWidth="1"/>
    <col min="5899" max="5899" width="11.5703125" style="120" customWidth="1"/>
    <col min="5900" max="5900" width="11" style="120" bestFit="1" customWidth="1"/>
    <col min="5901" max="6144" width="9.140625" style="120"/>
    <col min="6145" max="6145" width="5" style="120" customWidth="1"/>
    <col min="6146" max="6146" width="9.140625" style="120"/>
    <col min="6147" max="6147" width="16.85546875" style="120" customWidth="1"/>
    <col min="6148" max="6148" width="12.140625" style="120" customWidth="1"/>
    <col min="6149" max="6149" width="4" style="120" bestFit="1" customWidth="1"/>
    <col min="6150" max="6150" width="10.140625" style="120" bestFit="1" customWidth="1"/>
    <col min="6151" max="6151" width="8.140625" style="120" bestFit="1" customWidth="1"/>
    <col min="6152" max="6152" width="10.140625" style="120" bestFit="1" customWidth="1"/>
    <col min="6153" max="6154" width="11" style="120" bestFit="1" customWidth="1"/>
    <col min="6155" max="6155" width="11.5703125" style="120" customWidth="1"/>
    <col min="6156" max="6156" width="11" style="120" bestFit="1" customWidth="1"/>
    <col min="6157" max="6400" width="9.140625" style="120"/>
    <col min="6401" max="6401" width="5" style="120" customWidth="1"/>
    <col min="6402" max="6402" width="9.140625" style="120"/>
    <col min="6403" max="6403" width="16.85546875" style="120" customWidth="1"/>
    <col min="6404" max="6404" width="12.140625" style="120" customWidth="1"/>
    <col min="6405" max="6405" width="4" style="120" bestFit="1" customWidth="1"/>
    <col min="6406" max="6406" width="10.140625" style="120" bestFit="1" customWidth="1"/>
    <col min="6407" max="6407" width="8.140625" style="120" bestFit="1" customWidth="1"/>
    <col min="6408" max="6408" width="10.140625" style="120" bestFit="1" customWidth="1"/>
    <col min="6409" max="6410" width="11" style="120" bestFit="1" customWidth="1"/>
    <col min="6411" max="6411" width="11.5703125" style="120" customWidth="1"/>
    <col min="6412" max="6412" width="11" style="120" bestFit="1" customWidth="1"/>
    <col min="6413" max="6656" width="9.140625" style="120"/>
    <col min="6657" max="6657" width="5" style="120" customWidth="1"/>
    <col min="6658" max="6658" width="9.140625" style="120"/>
    <col min="6659" max="6659" width="16.85546875" style="120" customWidth="1"/>
    <col min="6660" max="6660" width="12.140625" style="120" customWidth="1"/>
    <col min="6661" max="6661" width="4" style="120" bestFit="1" customWidth="1"/>
    <col min="6662" max="6662" width="10.140625" style="120" bestFit="1" customWidth="1"/>
    <col min="6663" max="6663" width="8.140625" style="120" bestFit="1" customWidth="1"/>
    <col min="6664" max="6664" width="10.140625" style="120" bestFit="1" customWidth="1"/>
    <col min="6665" max="6666" width="11" style="120" bestFit="1" customWidth="1"/>
    <col min="6667" max="6667" width="11.5703125" style="120" customWidth="1"/>
    <col min="6668" max="6668" width="11" style="120" bestFit="1" customWidth="1"/>
    <col min="6669" max="6912" width="9.140625" style="120"/>
    <col min="6913" max="6913" width="5" style="120" customWidth="1"/>
    <col min="6914" max="6914" width="9.140625" style="120"/>
    <col min="6915" max="6915" width="16.85546875" style="120" customWidth="1"/>
    <col min="6916" max="6916" width="12.140625" style="120" customWidth="1"/>
    <col min="6917" max="6917" width="4" style="120" bestFit="1" customWidth="1"/>
    <col min="6918" max="6918" width="10.140625" style="120" bestFit="1" customWidth="1"/>
    <col min="6919" max="6919" width="8.140625" style="120" bestFit="1" customWidth="1"/>
    <col min="6920" max="6920" width="10.140625" style="120" bestFit="1" customWidth="1"/>
    <col min="6921" max="6922" width="11" style="120" bestFit="1" customWidth="1"/>
    <col min="6923" max="6923" width="11.5703125" style="120" customWidth="1"/>
    <col min="6924" max="6924" width="11" style="120" bestFit="1" customWidth="1"/>
    <col min="6925" max="7168" width="9.140625" style="120"/>
    <col min="7169" max="7169" width="5" style="120" customWidth="1"/>
    <col min="7170" max="7170" width="9.140625" style="120"/>
    <col min="7171" max="7171" width="16.85546875" style="120" customWidth="1"/>
    <col min="7172" max="7172" width="12.140625" style="120" customWidth="1"/>
    <col min="7173" max="7173" width="4" style="120" bestFit="1" customWidth="1"/>
    <col min="7174" max="7174" width="10.140625" style="120" bestFit="1" customWidth="1"/>
    <col min="7175" max="7175" width="8.140625" style="120" bestFit="1" customWidth="1"/>
    <col min="7176" max="7176" width="10.140625" style="120" bestFit="1" customWidth="1"/>
    <col min="7177" max="7178" width="11" style="120" bestFit="1" customWidth="1"/>
    <col min="7179" max="7179" width="11.5703125" style="120" customWidth="1"/>
    <col min="7180" max="7180" width="11" style="120" bestFit="1" customWidth="1"/>
    <col min="7181" max="7424" width="9.140625" style="120"/>
    <col min="7425" max="7425" width="5" style="120" customWidth="1"/>
    <col min="7426" max="7426" width="9.140625" style="120"/>
    <col min="7427" max="7427" width="16.85546875" style="120" customWidth="1"/>
    <col min="7428" max="7428" width="12.140625" style="120" customWidth="1"/>
    <col min="7429" max="7429" width="4" style="120" bestFit="1" customWidth="1"/>
    <col min="7430" max="7430" width="10.140625" style="120" bestFit="1" customWidth="1"/>
    <col min="7431" max="7431" width="8.140625" style="120" bestFit="1" customWidth="1"/>
    <col min="7432" max="7432" width="10.140625" style="120" bestFit="1" customWidth="1"/>
    <col min="7433" max="7434" width="11" style="120" bestFit="1" customWidth="1"/>
    <col min="7435" max="7435" width="11.5703125" style="120" customWidth="1"/>
    <col min="7436" max="7436" width="11" style="120" bestFit="1" customWidth="1"/>
    <col min="7437" max="7680" width="9.140625" style="120"/>
    <col min="7681" max="7681" width="5" style="120" customWidth="1"/>
    <col min="7682" max="7682" width="9.140625" style="120"/>
    <col min="7683" max="7683" width="16.85546875" style="120" customWidth="1"/>
    <col min="7684" max="7684" width="12.140625" style="120" customWidth="1"/>
    <col min="7685" max="7685" width="4" style="120" bestFit="1" customWidth="1"/>
    <col min="7686" max="7686" width="10.140625" style="120" bestFit="1" customWidth="1"/>
    <col min="7687" max="7687" width="8.140625" style="120" bestFit="1" customWidth="1"/>
    <col min="7688" max="7688" width="10.140625" style="120" bestFit="1" customWidth="1"/>
    <col min="7689" max="7690" width="11" style="120" bestFit="1" customWidth="1"/>
    <col min="7691" max="7691" width="11.5703125" style="120" customWidth="1"/>
    <col min="7692" max="7692" width="11" style="120" bestFit="1" customWidth="1"/>
    <col min="7693" max="7936" width="9.140625" style="120"/>
    <col min="7937" max="7937" width="5" style="120" customWidth="1"/>
    <col min="7938" max="7938" width="9.140625" style="120"/>
    <col min="7939" max="7939" width="16.85546875" style="120" customWidth="1"/>
    <col min="7940" max="7940" width="12.140625" style="120" customWidth="1"/>
    <col min="7941" max="7941" width="4" style="120" bestFit="1" customWidth="1"/>
    <col min="7942" max="7942" width="10.140625" style="120" bestFit="1" customWidth="1"/>
    <col min="7943" max="7943" width="8.140625" style="120" bestFit="1" customWidth="1"/>
    <col min="7944" max="7944" width="10.140625" style="120" bestFit="1" customWidth="1"/>
    <col min="7945" max="7946" width="11" style="120" bestFit="1" customWidth="1"/>
    <col min="7947" max="7947" width="11.5703125" style="120" customWidth="1"/>
    <col min="7948" max="7948" width="11" style="120" bestFit="1" customWidth="1"/>
    <col min="7949" max="8192" width="9.140625" style="120"/>
    <col min="8193" max="8193" width="5" style="120" customWidth="1"/>
    <col min="8194" max="8194" width="9.140625" style="120"/>
    <col min="8195" max="8195" width="16.85546875" style="120" customWidth="1"/>
    <col min="8196" max="8196" width="12.140625" style="120" customWidth="1"/>
    <col min="8197" max="8197" width="4" style="120" bestFit="1" customWidth="1"/>
    <col min="8198" max="8198" width="10.140625" style="120" bestFit="1" customWidth="1"/>
    <col min="8199" max="8199" width="8.140625" style="120" bestFit="1" customWidth="1"/>
    <col min="8200" max="8200" width="10.140625" style="120" bestFit="1" customWidth="1"/>
    <col min="8201" max="8202" width="11" style="120" bestFit="1" customWidth="1"/>
    <col min="8203" max="8203" width="11.5703125" style="120" customWidth="1"/>
    <col min="8204" max="8204" width="11" style="120" bestFit="1" customWidth="1"/>
    <col min="8205" max="8448" width="9.140625" style="120"/>
    <col min="8449" max="8449" width="5" style="120" customWidth="1"/>
    <col min="8450" max="8450" width="9.140625" style="120"/>
    <col min="8451" max="8451" width="16.85546875" style="120" customWidth="1"/>
    <col min="8452" max="8452" width="12.140625" style="120" customWidth="1"/>
    <col min="8453" max="8453" width="4" style="120" bestFit="1" customWidth="1"/>
    <col min="8454" max="8454" width="10.140625" style="120" bestFit="1" customWidth="1"/>
    <col min="8455" max="8455" width="8.140625" style="120" bestFit="1" customWidth="1"/>
    <col min="8456" max="8456" width="10.140625" style="120" bestFit="1" customWidth="1"/>
    <col min="8457" max="8458" width="11" style="120" bestFit="1" customWidth="1"/>
    <col min="8459" max="8459" width="11.5703125" style="120" customWidth="1"/>
    <col min="8460" max="8460" width="11" style="120" bestFit="1" customWidth="1"/>
    <col min="8461" max="8704" width="9.140625" style="120"/>
    <col min="8705" max="8705" width="5" style="120" customWidth="1"/>
    <col min="8706" max="8706" width="9.140625" style="120"/>
    <col min="8707" max="8707" width="16.85546875" style="120" customWidth="1"/>
    <col min="8708" max="8708" width="12.140625" style="120" customWidth="1"/>
    <col min="8709" max="8709" width="4" style="120" bestFit="1" customWidth="1"/>
    <col min="8710" max="8710" width="10.140625" style="120" bestFit="1" customWidth="1"/>
    <col min="8711" max="8711" width="8.140625" style="120" bestFit="1" customWidth="1"/>
    <col min="8712" max="8712" width="10.140625" style="120" bestFit="1" customWidth="1"/>
    <col min="8713" max="8714" width="11" style="120" bestFit="1" customWidth="1"/>
    <col min="8715" max="8715" width="11.5703125" style="120" customWidth="1"/>
    <col min="8716" max="8716" width="11" style="120" bestFit="1" customWidth="1"/>
    <col min="8717" max="8960" width="9.140625" style="120"/>
    <col min="8961" max="8961" width="5" style="120" customWidth="1"/>
    <col min="8962" max="8962" width="9.140625" style="120"/>
    <col min="8963" max="8963" width="16.85546875" style="120" customWidth="1"/>
    <col min="8964" max="8964" width="12.140625" style="120" customWidth="1"/>
    <col min="8965" max="8965" width="4" style="120" bestFit="1" customWidth="1"/>
    <col min="8966" max="8966" width="10.140625" style="120" bestFit="1" customWidth="1"/>
    <col min="8967" max="8967" width="8.140625" style="120" bestFit="1" customWidth="1"/>
    <col min="8968" max="8968" width="10.140625" style="120" bestFit="1" customWidth="1"/>
    <col min="8969" max="8970" width="11" style="120" bestFit="1" customWidth="1"/>
    <col min="8971" max="8971" width="11.5703125" style="120" customWidth="1"/>
    <col min="8972" max="8972" width="11" style="120" bestFit="1" customWidth="1"/>
    <col min="8973" max="9216" width="9.140625" style="120"/>
    <col min="9217" max="9217" width="5" style="120" customWidth="1"/>
    <col min="9218" max="9218" width="9.140625" style="120"/>
    <col min="9219" max="9219" width="16.85546875" style="120" customWidth="1"/>
    <col min="9220" max="9220" width="12.140625" style="120" customWidth="1"/>
    <col min="9221" max="9221" width="4" style="120" bestFit="1" customWidth="1"/>
    <col min="9222" max="9222" width="10.140625" style="120" bestFit="1" customWidth="1"/>
    <col min="9223" max="9223" width="8.140625" style="120" bestFit="1" customWidth="1"/>
    <col min="9224" max="9224" width="10.140625" style="120" bestFit="1" customWidth="1"/>
    <col min="9225" max="9226" width="11" style="120" bestFit="1" customWidth="1"/>
    <col min="9227" max="9227" width="11.5703125" style="120" customWidth="1"/>
    <col min="9228" max="9228" width="11" style="120" bestFit="1" customWidth="1"/>
    <col min="9229" max="9472" width="9.140625" style="120"/>
    <col min="9473" max="9473" width="5" style="120" customWidth="1"/>
    <col min="9474" max="9474" width="9.140625" style="120"/>
    <col min="9475" max="9475" width="16.85546875" style="120" customWidth="1"/>
    <col min="9476" max="9476" width="12.140625" style="120" customWidth="1"/>
    <col min="9477" max="9477" width="4" style="120" bestFit="1" customWidth="1"/>
    <col min="9478" max="9478" width="10.140625" style="120" bestFit="1" customWidth="1"/>
    <col min="9479" max="9479" width="8.140625" style="120" bestFit="1" customWidth="1"/>
    <col min="9480" max="9480" width="10.140625" style="120" bestFit="1" customWidth="1"/>
    <col min="9481" max="9482" width="11" style="120" bestFit="1" customWidth="1"/>
    <col min="9483" max="9483" width="11.5703125" style="120" customWidth="1"/>
    <col min="9484" max="9484" width="11" style="120" bestFit="1" customWidth="1"/>
    <col min="9485" max="9728" width="9.140625" style="120"/>
    <col min="9729" max="9729" width="5" style="120" customWidth="1"/>
    <col min="9730" max="9730" width="9.140625" style="120"/>
    <col min="9731" max="9731" width="16.85546875" style="120" customWidth="1"/>
    <col min="9732" max="9732" width="12.140625" style="120" customWidth="1"/>
    <col min="9733" max="9733" width="4" style="120" bestFit="1" customWidth="1"/>
    <col min="9734" max="9734" width="10.140625" style="120" bestFit="1" customWidth="1"/>
    <col min="9735" max="9735" width="8.140625" style="120" bestFit="1" customWidth="1"/>
    <col min="9736" max="9736" width="10.140625" style="120" bestFit="1" customWidth="1"/>
    <col min="9737" max="9738" width="11" style="120" bestFit="1" customWidth="1"/>
    <col min="9739" max="9739" width="11.5703125" style="120" customWidth="1"/>
    <col min="9740" max="9740" width="11" style="120" bestFit="1" customWidth="1"/>
    <col min="9741" max="9984" width="9.140625" style="120"/>
    <col min="9985" max="9985" width="5" style="120" customWidth="1"/>
    <col min="9986" max="9986" width="9.140625" style="120"/>
    <col min="9987" max="9987" width="16.85546875" style="120" customWidth="1"/>
    <col min="9988" max="9988" width="12.140625" style="120" customWidth="1"/>
    <col min="9989" max="9989" width="4" style="120" bestFit="1" customWidth="1"/>
    <col min="9990" max="9990" width="10.140625" style="120" bestFit="1" customWidth="1"/>
    <col min="9991" max="9991" width="8.140625" style="120" bestFit="1" customWidth="1"/>
    <col min="9992" max="9992" width="10.140625" style="120" bestFit="1" customWidth="1"/>
    <col min="9993" max="9994" width="11" style="120" bestFit="1" customWidth="1"/>
    <col min="9995" max="9995" width="11.5703125" style="120" customWidth="1"/>
    <col min="9996" max="9996" width="11" style="120" bestFit="1" customWidth="1"/>
    <col min="9997" max="10240" width="9.140625" style="120"/>
    <col min="10241" max="10241" width="5" style="120" customWidth="1"/>
    <col min="10242" max="10242" width="9.140625" style="120"/>
    <col min="10243" max="10243" width="16.85546875" style="120" customWidth="1"/>
    <col min="10244" max="10244" width="12.140625" style="120" customWidth="1"/>
    <col min="10245" max="10245" width="4" style="120" bestFit="1" customWidth="1"/>
    <col min="10246" max="10246" width="10.140625" style="120" bestFit="1" customWidth="1"/>
    <col min="10247" max="10247" width="8.140625" style="120" bestFit="1" customWidth="1"/>
    <col min="10248" max="10248" width="10.140625" style="120" bestFit="1" customWidth="1"/>
    <col min="10249" max="10250" width="11" style="120" bestFit="1" customWidth="1"/>
    <col min="10251" max="10251" width="11.5703125" style="120" customWidth="1"/>
    <col min="10252" max="10252" width="11" style="120" bestFit="1" customWidth="1"/>
    <col min="10253" max="10496" width="9.140625" style="120"/>
    <col min="10497" max="10497" width="5" style="120" customWidth="1"/>
    <col min="10498" max="10498" width="9.140625" style="120"/>
    <col min="10499" max="10499" width="16.85546875" style="120" customWidth="1"/>
    <col min="10500" max="10500" width="12.140625" style="120" customWidth="1"/>
    <col min="10501" max="10501" width="4" style="120" bestFit="1" customWidth="1"/>
    <col min="10502" max="10502" width="10.140625" style="120" bestFit="1" customWidth="1"/>
    <col min="10503" max="10503" width="8.140625" style="120" bestFit="1" customWidth="1"/>
    <col min="10504" max="10504" width="10.140625" style="120" bestFit="1" customWidth="1"/>
    <col min="10505" max="10506" width="11" style="120" bestFit="1" customWidth="1"/>
    <col min="10507" max="10507" width="11.5703125" style="120" customWidth="1"/>
    <col min="10508" max="10508" width="11" style="120" bestFit="1" customWidth="1"/>
    <col min="10509" max="10752" width="9.140625" style="120"/>
    <col min="10753" max="10753" width="5" style="120" customWidth="1"/>
    <col min="10754" max="10754" width="9.140625" style="120"/>
    <col min="10755" max="10755" width="16.85546875" style="120" customWidth="1"/>
    <col min="10756" max="10756" width="12.140625" style="120" customWidth="1"/>
    <col min="10757" max="10757" width="4" style="120" bestFit="1" customWidth="1"/>
    <col min="10758" max="10758" width="10.140625" style="120" bestFit="1" customWidth="1"/>
    <col min="10759" max="10759" width="8.140625" style="120" bestFit="1" customWidth="1"/>
    <col min="10760" max="10760" width="10.140625" style="120" bestFit="1" customWidth="1"/>
    <col min="10761" max="10762" width="11" style="120" bestFit="1" customWidth="1"/>
    <col min="10763" max="10763" width="11.5703125" style="120" customWidth="1"/>
    <col min="10764" max="10764" width="11" style="120" bestFit="1" customWidth="1"/>
    <col min="10765" max="11008" width="9.140625" style="120"/>
    <col min="11009" max="11009" width="5" style="120" customWidth="1"/>
    <col min="11010" max="11010" width="9.140625" style="120"/>
    <col min="11011" max="11011" width="16.85546875" style="120" customWidth="1"/>
    <col min="11012" max="11012" width="12.140625" style="120" customWidth="1"/>
    <col min="11013" max="11013" width="4" style="120" bestFit="1" customWidth="1"/>
    <col min="11014" max="11014" width="10.140625" style="120" bestFit="1" customWidth="1"/>
    <col min="11015" max="11015" width="8.140625" style="120" bestFit="1" customWidth="1"/>
    <col min="11016" max="11016" width="10.140625" style="120" bestFit="1" customWidth="1"/>
    <col min="11017" max="11018" width="11" style="120" bestFit="1" customWidth="1"/>
    <col min="11019" max="11019" width="11.5703125" style="120" customWidth="1"/>
    <col min="11020" max="11020" width="11" style="120" bestFit="1" customWidth="1"/>
    <col min="11021" max="11264" width="9.140625" style="120"/>
    <col min="11265" max="11265" width="5" style="120" customWidth="1"/>
    <col min="11266" max="11266" width="9.140625" style="120"/>
    <col min="11267" max="11267" width="16.85546875" style="120" customWidth="1"/>
    <col min="11268" max="11268" width="12.140625" style="120" customWidth="1"/>
    <col min="11269" max="11269" width="4" style="120" bestFit="1" customWidth="1"/>
    <col min="11270" max="11270" width="10.140625" style="120" bestFit="1" customWidth="1"/>
    <col min="11271" max="11271" width="8.140625" style="120" bestFit="1" customWidth="1"/>
    <col min="11272" max="11272" width="10.140625" style="120" bestFit="1" customWidth="1"/>
    <col min="11273" max="11274" width="11" style="120" bestFit="1" customWidth="1"/>
    <col min="11275" max="11275" width="11.5703125" style="120" customWidth="1"/>
    <col min="11276" max="11276" width="11" style="120" bestFit="1" customWidth="1"/>
    <col min="11277" max="11520" width="9.140625" style="120"/>
    <col min="11521" max="11521" width="5" style="120" customWidth="1"/>
    <col min="11522" max="11522" width="9.140625" style="120"/>
    <col min="11523" max="11523" width="16.85546875" style="120" customWidth="1"/>
    <col min="11524" max="11524" width="12.140625" style="120" customWidth="1"/>
    <col min="11525" max="11525" width="4" style="120" bestFit="1" customWidth="1"/>
    <col min="11526" max="11526" width="10.140625" style="120" bestFit="1" customWidth="1"/>
    <col min="11527" max="11527" width="8.140625" style="120" bestFit="1" customWidth="1"/>
    <col min="11528" max="11528" width="10.140625" style="120" bestFit="1" customWidth="1"/>
    <col min="11529" max="11530" width="11" style="120" bestFit="1" customWidth="1"/>
    <col min="11531" max="11531" width="11.5703125" style="120" customWidth="1"/>
    <col min="11532" max="11532" width="11" style="120" bestFit="1" customWidth="1"/>
    <col min="11533" max="11776" width="9.140625" style="120"/>
    <col min="11777" max="11777" width="5" style="120" customWidth="1"/>
    <col min="11778" max="11778" width="9.140625" style="120"/>
    <col min="11779" max="11779" width="16.85546875" style="120" customWidth="1"/>
    <col min="11780" max="11780" width="12.140625" style="120" customWidth="1"/>
    <col min="11781" max="11781" width="4" style="120" bestFit="1" customWidth="1"/>
    <col min="11782" max="11782" width="10.140625" style="120" bestFit="1" customWidth="1"/>
    <col min="11783" max="11783" width="8.140625" style="120" bestFit="1" customWidth="1"/>
    <col min="11784" max="11784" width="10.140625" style="120" bestFit="1" customWidth="1"/>
    <col min="11785" max="11786" width="11" style="120" bestFit="1" customWidth="1"/>
    <col min="11787" max="11787" width="11.5703125" style="120" customWidth="1"/>
    <col min="11788" max="11788" width="11" style="120" bestFit="1" customWidth="1"/>
    <col min="11789" max="12032" width="9.140625" style="120"/>
    <col min="12033" max="12033" width="5" style="120" customWidth="1"/>
    <col min="12034" max="12034" width="9.140625" style="120"/>
    <col min="12035" max="12035" width="16.85546875" style="120" customWidth="1"/>
    <col min="12036" max="12036" width="12.140625" style="120" customWidth="1"/>
    <col min="12037" max="12037" width="4" style="120" bestFit="1" customWidth="1"/>
    <col min="12038" max="12038" width="10.140625" style="120" bestFit="1" customWidth="1"/>
    <col min="12039" max="12039" width="8.140625" style="120" bestFit="1" customWidth="1"/>
    <col min="12040" max="12040" width="10.140625" style="120" bestFit="1" customWidth="1"/>
    <col min="12041" max="12042" width="11" style="120" bestFit="1" customWidth="1"/>
    <col min="12043" max="12043" width="11.5703125" style="120" customWidth="1"/>
    <col min="12044" max="12044" width="11" style="120" bestFit="1" customWidth="1"/>
    <col min="12045" max="12288" width="9.140625" style="120"/>
    <col min="12289" max="12289" width="5" style="120" customWidth="1"/>
    <col min="12290" max="12290" width="9.140625" style="120"/>
    <col min="12291" max="12291" width="16.85546875" style="120" customWidth="1"/>
    <col min="12292" max="12292" width="12.140625" style="120" customWidth="1"/>
    <col min="12293" max="12293" width="4" style="120" bestFit="1" customWidth="1"/>
    <col min="12294" max="12294" width="10.140625" style="120" bestFit="1" customWidth="1"/>
    <col min="12295" max="12295" width="8.140625" style="120" bestFit="1" customWidth="1"/>
    <col min="12296" max="12296" width="10.140625" style="120" bestFit="1" customWidth="1"/>
    <col min="12297" max="12298" width="11" style="120" bestFit="1" customWidth="1"/>
    <col min="12299" max="12299" width="11.5703125" style="120" customWidth="1"/>
    <col min="12300" max="12300" width="11" style="120" bestFit="1" customWidth="1"/>
    <col min="12301" max="12544" width="9.140625" style="120"/>
    <col min="12545" max="12545" width="5" style="120" customWidth="1"/>
    <col min="12546" max="12546" width="9.140625" style="120"/>
    <col min="12547" max="12547" width="16.85546875" style="120" customWidth="1"/>
    <col min="12548" max="12548" width="12.140625" style="120" customWidth="1"/>
    <col min="12549" max="12549" width="4" style="120" bestFit="1" customWidth="1"/>
    <col min="12550" max="12550" width="10.140625" style="120" bestFit="1" customWidth="1"/>
    <col min="12551" max="12551" width="8.140625" style="120" bestFit="1" customWidth="1"/>
    <col min="12552" max="12552" width="10.140625" style="120" bestFit="1" customWidth="1"/>
    <col min="12553" max="12554" width="11" style="120" bestFit="1" customWidth="1"/>
    <col min="12555" max="12555" width="11.5703125" style="120" customWidth="1"/>
    <col min="12556" max="12556" width="11" style="120" bestFit="1" customWidth="1"/>
    <col min="12557" max="12800" width="9.140625" style="120"/>
    <col min="12801" max="12801" width="5" style="120" customWidth="1"/>
    <col min="12802" max="12802" width="9.140625" style="120"/>
    <col min="12803" max="12803" width="16.85546875" style="120" customWidth="1"/>
    <col min="12804" max="12804" width="12.140625" style="120" customWidth="1"/>
    <col min="12805" max="12805" width="4" style="120" bestFit="1" customWidth="1"/>
    <col min="12806" max="12806" width="10.140625" style="120" bestFit="1" customWidth="1"/>
    <col min="12807" max="12807" width="8.140625" style="120" bestFit="1" customWidth="1"/>
    <col min="12808" max="12808" width="10.140625" style="120" bestFit="1" customWidth="1"/>
    <col min="12809" max="12810" width="11" style="120" bestFit="1" customWidth="1"/>
    <col min="12811" max="12811" width="11.5703125" style="120" customWidth="1"/>
    <col min="12812" max="12812" width="11" style="120" bestFit="1" customWidth="1"/>
    <col min="12813" max="13056" width="9.140625" style="120"/>
    <col min="13057" max="13057" width="5" style="120" customWidth="1"/>
    <col min="13058" max="13058" width="9.140625" style="120"/>
    <col min="13059" max="13059" width="16.85546875" style="120" customWidth="1"/>
    <col min="13060" max="13060" width="12.140625" style="120" customWidth="1"/>
    <col min="13061" max="13061" width="4" style="120" bestFit="1" customWidth="1"/>
    <col min="13062" max="13062" width="10.140625" style="120" bestFit="1" customWidth="1"/>
    <col min="13063" max="13063" width="8.140625" style="120" bestFit="1" customWidth="1"/>
    <col min="13064" max="13064" width="10.140625" style="120" bestFit="1" customWidth="1"/>
    <col min="13065" max="13066" width="11" style="120" bestFit="1" customWidth="1"/>
    <col min="13067" max="13067" width="11.5703125" style="120" customWidth="1"/>
    <col min="13068" max="13068" width="11" style="120" bestFit="1" customWidth="1"/>
    <col min="13069" max="13312" width="9.140625" style="120"/>
    <col min="13313" max="13313" width="5" style="120" customWidth="1"/>
    <col min="13314" max="13314" width="9.140625" style="120"/>
    <col min="13315" max="13315" width="16.85546875" style="120" customWidth="1"/>
    <col min="13316" max="13316" width="12.140625" style="120" customWidth="1"/>
    <col min="13317" max="13317" width="4" style="120" bestFit="1" customWidth="1"/>
    <col min="13318" max="13318" width="10.140625" style="120" bestFit="1" customWidth="1"/>
    <col min="13319" max="13319" width="8.140625" style="120" bestFit="1" customWidth="1"/>
    <col min="13320" max="13320" width="10.140625" style="120" bestFit="1" customWidth="1"/>
    <col min="13321" max="13322" width="11" style="120" bestFit="1" customWidth="1"/>
    <col min="13323" max="13323" width="11.5703125" style="120" customWidth="1"/>
    <col min="13324" max="13324" width="11" style="120" bestFit="1" customWidth="1"/>
    <col min="13325" max="13568" width="9.140625" style="120"/>
    <col min="13569" max="13569" width="5" style="120" customWidth="1"/>
    <col min="13570" max="13570" width="9.140625" style="120"/>
    <col min="13571" max="13571" width="16.85546875" style="120" customWidth="1"/>
    <col min="13572" max="13572" width="12.140625" style="120" customWidth="1"/>
    <col min="13573" max="13573" width="4" style="120" bestFit="1" customWidth="1"/>
    <col min="13574" max="13574" width="10.140625" style="120" bestFit="1" customWidth="1"/>
    <col min="13575" max="13575" width="8.140625" style="120" bestFit="1" customWidth="1"/>
    <col min="13576" max="13576" width="10.140625" style="120" bestFit="1" customWidth="1"/>
    <col min="13577" max="13578" width="11" style="120" bestFit="1" customWidth="1"/>
    <col min="13579" max="13579" width="11.5703125" style="120" customWidth="1"/>
    <col min="13580" max="13580" width="11" style="120" bestFit="1" customWidth="1"/>
    <col min="13581" max="13824" width="9.140625" style="120"/>
    <col min="13825" max="13825" width="5" style="120" customWidth="1"/>
    <col min="13826" max="13826" width="9.140625" style="120"/>
    <col min="13827" max="13827" width="16.85546875" style="120" customWidth="1"/>
    <col min="13828" max="13828" width="12.140625" style="120" customWidth="1"/>
    <col min="13829" max="13829" width="4" style="120" bestFit="1" customWidth="1"/>
    <col min="13830" max="13830" width="10.140625" style="120" bestFit="1" customWidth="1"/>
    <col min="13831" max="13831" width="8.140625" style="120" bestFit="1" customWidth="1"/>
    <col min="13832" max="13832" width="10.140625" style="120" bestFit="1" customWidth="1"/>
    <col min="13833" max="13834" width="11" style="120" bestFit="1" customWidth="1"/>
    <col min="13835" max="13835" width="11.5703125" style="120" customWidth="1"/>
    <col min="13836" max="13836" width="11" style="120" bestFit="1" customWidth="1"/>
    <col min="13837" max="14080" width="9.140625" style="120"/>
    <col min="14081" max="14081" width="5" style="120" customWidth="1"/>
    <col min="14082" max="14082" width="9.140625" style="120"/>
    <col min="14083" max="14083" width="16.85546875" style="120" customWidth="1"/>
    <col min="14084" max="14084" width="12.140625" style="120" customWidth="1"/>
    <col min="14085" max="14085" width="4" style="120" bestFit="1" customWidth="1"/>
    <col min="14086" max="14086" width="10.140625" style="120" bestFit="1" customWidth="1"/>
    <col min="14087" max="14087" width="8.140625" style="120" bestFit="1" customWidth="1"/>
    <col min="14088" max="14088" width="10.140625" style="120" bestFit="1" customWidth="1"/>
    <col min="14089" max="14090" width="11" style="120" bestFit="1" customWidth="1"/>
    <col min="14091" max="14091" width="11.5703125" style="120" customWidth="1"/>
    <col min="14092" max="14092" width="11" style="120" bestFit="1" customWidth="1"/>
    <col min="14093" max="14336" width="9.140625" style="120"/>
    <col min="14337" max="14337" width="5" style="120" customWidth="1"/>
    <col min="14338" max="14338" width="9.140625" style="120"/>
    <col min="14339" max="14339" width="16.85546875" style="120" customWidth="1"/>
    <col min="14340" max="14340" width="12.140625" style="120" customWidth="1"/>
    <col min="14341" max="14341" width="4" style="120" bestFit="1" customWidth="1"/>
    <col min="14342" max="14342" width="10.140625" style="120" bestFit="1" customWidth="1"/>
    <col min="14343" max="14343" width="8.140625" style="120" bestFit="1" customWidth="1"/>
    <col min="14344" max="14344" width="10.140625" style="120" bestFit="1" customWidth="1"/>
    <col min="14345" max="14346" width="11" style="120" bestFit="1" customWidth="1"/>
    <col min="14347" max="14347" width="11.5703125" style="120" customWidth="1"/>
    <col min="14348" max="14348" width="11" style="120" bestFit="1" customWidth="1"/>
    <col min="14349" max="14592" width="9.140625" style="120"/>
    <col min="14593" max="14593" width="5" style="120" customWidth="1"/>
    <col min="14594" max="14594" width="9.140625" style="120"/>
    <col min="14595" max="14595" width="16.85546875" style="120" customWidth="1"/>
    <col min="14596" max="14596" width="12.140625" style="120" customWidth="1"/>
    <col min="14597" max="14597" width="4" style="120" bestFit="1" customWidth="1"/>
    <col min="14598" max="14598" width="10.140625" style="120" bestFit="1" customWidth="1"/>
    <col min="14599" max="14599" width="8.140625" style="120" bestFit="1" customWidth="1"/>
    <col min="14600" max="14600" width="10.140625" style="120" bestFit="1" customWidth="1"/>
    <col min="14601" max="14602" width="11" style="120" bestFit="1" customWidth="1"/>
    <col min="14603" max="14603" width="11.5703125" style="120" customWidth="1"/>
    <col min="14604" max="14604" width="11" style="120" bestFit="1" customWidth="1"/>
    <col min="14605" max="14848" width="9.140625" style="120"/>
    <col min="14849" max="14849" width="5" style="120" customWidth="1"/>
    <col min="14850" max="14850" width="9.140625" style="120"/>
    <col min="14851" max="14851" width="16.85546875" style="120" customWidth="1"/>
    <col min="14852" max="14852" width="12.140625" style="120" customWidth="1"/>
    <col min="14853" max="14853" width="4" style="120" bestFit="1" customWidth="1"/>
    <col min="14854" max="14854" width="10.140625" style="120" bestFit="1" customWidth="1"/>
    <col min="14855" max="14855" width="8.140625" style="120" bestFit="1" customWidth="1"/>
    <col min="14856" max="14856" width="10.140625" style="120" bestFit="1" customWidth="1"/>
    <col min="14857" max="14858" width="11" style="120" bestFit="1" customWidth="1"/>
    <col min="14859" max="14859" width="11.5703125" style="120" customWidth="1"/>
    <col min="14860" max="14860" width="11" style="120" bestFit="1" customWidth="1"/>
    <col min="14861" max="15104" width="9.140625" style="120"/>
    <col min="15105" max="15105" width="5" style="120" customWidth="1"/>
    <col min="15106" max="15106" width="9.140625" style="120"/>
    <col min="15107" max="15107" width="16.85546875" style="120" customWidth="1"/>
    <col min="15108" max="15108" width="12.140625" style="120" customWidth="1"/>
    <col min="15109" max="15109" width="4" style="120" bestFit="1" customWidth="1"/>
    <col min="15110" max="15110" width="10.140625" style="120" bestFit="1" customWidth="1"/>
    <col min="15111" max="15111" width="8.140625" style="120" bestFit="1" customWidth="1"/>
    <col min="15112" max="15112" width="10.140625" style="120" bestFit="1" customWidth="1"/>
    <col min="15113" max="15114" width="11" style="120" bestFit="1" customWidth="1"/>
    <col min="15115" max="15115" width="11.5703125" style="120" customWidth="1"/>
    <col min="15116" max="15116" width="11" style="120" bestFit="1" customWidth="1"/>
    <col min="15117" max="15360" width="9.140625" style="120"/>
    <col min="15361" max="15361" width="5" style="120" customWidth="1"/>
    <col min="15362" max="15362" width="9.140625" style="120"/>
    <col min="15363" max="15363" width="16.85546875" style="120" customWidth="1"/>
    <col min="15364" max="15364" width="12.140625" style="120" customWidth="1"/>
    <col min="15365" max="15365" width="4" style="120" bestFit="1" customWidth="1"/>
    <col min="15366" max="15366" width="10.140625" style="120" bestFit="1" customWidth="1"/>
    <col min="15367" max="15367" width="8.140625" style="120" bestFit="1" customWidth="1"/>
    <col min="15368" max="15368" width="10.140625" style="120" bestFit="1" customWidth="1"/>
    <col min="15369" max="15370" width="11" style="120" bestFit="1" customWidth="1"/>
    <col min="15371" max="15371" width="11.5703125" style="120" customWidth="1"/>
    <col min="15372" max="15372" width="11" style="120" bestFit="1" customWidth="1"/>
    <col min="15373" max="15616" width="9.140625" style="120"/>
    <col min="15617" max="15617" width="5" style="120" customWidth="1"/>
    <col min="15618" max="15618" width="9.140625" style="120"/>
    <col min="15619" max="15619" width="16.85546875" style="120" customWidth="1"/>
    <col min="15620" max="15620" width="12.140625" style="120" customWidth="1"/>
    <col min="15621" max="15621" width="4" style="120" bestFit="1" customWidth="1"/>
    <col min="15622" max="15622" width="10.140625" style="120" bestFit="1" customWidth="1"/>
    <col min="15623" max="15623" width="8.140625" style="120" bestFit="1" customWidth="1"/>
    <col min="15624" max="15624" width="10.140625" style="120" bestFit="1" customWidth="1"/>
    <col min="15625" max="15626" width="11" style="120" bestFit="1" customWidth="1"/>
    <col min="15627" max="15627" width="11.5703125" style="120" customWidth="1"/>
    <col min="15628" max="15628" width="11" style="120" bestFit="1" customWidth="1"/>
    <col min="15629" max="15872" width="9.140625" style="120"/>
    <col min="15873" max="15873" width="5" style="120" customWidth="1"/>
    <col min="15874" max="15874" width="9.140625" style="120"/>
    <col min="15875" max="15875" width="16.85546875" style="120" customWidth="1"/>
    <col min="15876" max="15876" width="12.140625" style="120" customWidth="1"/>
    <col min="15877" max="15877" width="4" style="120" bestFit="1" customWidth="1"/>
    <col min="15878" max="15878" width="10.140625" style="120" bestFit="1" customWidth="1"/>
    <col min="15879" max="15879" width="8.140625" style="120" bestFit="1" customWidth="1"/>
    <col min="15880" max="15880" width="10.140625" style="120" bestFit="1" customWidth="1"/>
    <col min="15881" max="15882" width="11" style="120" bestFit="1" customWidth="1"/>
    <col min="15883" max="15883" width="11.5703125" style="120" customWidth="1"/>
    <col min="15884" max="15884" width="11" style="120" bestFit="1" customWidth="1"/>
    <col min="15885" max="16128" width="9.140625" style="120"/>
    <col min="16129" max="16129" width="5" style="120" customWidth="1"/>
    <col min="16130" max="16130" width="9.140625" style="120"/>
    <col min="16131" max="16131" width="16.85546875" style="120" customWidth="1"/>
    <col min="16132" max="16132" width="12.140625" style="120" customWidth="1"/>
    <col min="16133" max="16133" width="4" style="120" bestFit="1" customWidth="1"/>
    <col min="16134" max="16134" width="10.140625" style="120" bestFit="1" customWidth="1"/>
    <col min="16135" max="16135" width="8.140625" style="120" bestFit="1" customWidth="1"/>
    <col min="16136" max="16136" width="10.140625" style="120" bestFit="1" customWidth="1"/>
    <col min="16137" max="16138" width="11" style="120" bestFit="1" customWidth="1"/>
    <col min="16139" max="16139" width="11.5703125" style="120" customWidth="1"/>
    <col min="16140" max="16140" width="11" style="120" bestFit="1" customWidth="1"/>
    <col min="16141" max="16384" width="9.140625" style="120"/>
  </cols>
  <sheetData>
    <row r="1" spans="1:12" ht="13.5" customHeight="1">
      <c r="A1" s="260" t="s">
        <v>722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2" ht="4.5" customHeight="1">
      <c r="A2" s="261"/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</row>
    <row r="3" spans="1:12" ht="10.5" customHeight="1">
      <c r="A3" s="252" t="s">
        <v>674</v>
      </c>
      <c r="B3" s="252"/>
      <c r="C3" s="252"/>
      <c r="D3" s="252" t="s">
        <v>675</v>
      </c>
      <c r="E3" s="252"/>
      <c r="F3" s="252"/>
      <c r="G3" s="252"/>
      <c r="H3" s="252" t="s">
        <v>676</v>
      </c>
      <c r="I3" s="252"/>
      <c r="J3" s="252"/>
      <c r="K3" s="252"/>
      <c r="L3" s="252"/>
    </row>
    <row r="4" spans="1:12" ht="13.5" thickBot="1">
      <c r="A4" s="255" t="s">
        <v>697</v>
      </c>
      <c r="B4" s="255"/>
      <c r="C4" s="255"/>
      <c r="D4" s="255" t="s">
        <v>698</v>
      </c>
      <c r="E4" s="255"/>
      <c r="F4" s="255"/>
      <c r="G4" s="255"/>
      <c r="H4" s="255" t="s">
        <v>699</v>
      </c>
      <c r="I4" s="255"/>
      <c r="J4" s="255"/>
      <c r="K4" s="255"/>
      <c r="L4" s="255"/>
    </row>
    <row r="5" spans="1:12" ht="10.5" customHeight="1">
      <c r="A5" s="252" t="s">
        <v>677</v>
      </c>
      <c r="B5" s="252"/>
      <c r="C5" s="252"/>
      <c r="D5" s="252"/>
      <c r="E5" s="252" t="s">
        <v>678</v>
      </c>
      <c r="F5" s="252"/>
      <c r="G5" s="252"/>
      <c r="H5" s="253"/>
      <c r="I5" s="254"/>
      <c r="J5" s="253"/>
      <c r="K5" s="254"/>
      <c r="L5" s="252"/>
    </row>
    <row r="6" spans="1:12" ht="13.5" customHeight="1" thickBot="1">
      <c r="A6" s="255" t="s">
        <v>703</v>
      </c>
      <c r="B6" s="255"/>
      <c r="C6" s="255"/>
      <c r="D6" s="255"/>
      <c r="E6" s="255" t="s">
        <v>704</v>
      </c>
      <c r="F6" s="255"/>
      <c r="G6" s="255"/>
      <c r="H6" s="256"/>
      <c r="I6" s="257"/>
      <c r="J6" s="258"/>
      <c r="K6" s="257"/>
      <c r="L6" s="259"/>
    </row>
    <row r="7" spans="1:12" ht="3" customHeight="1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</row>
    <row r="8" spans="1:12" ht="10.5" customHeight="1">
      <c r="A8" s="253" t="s">
        <v>701</v>
      </c>
      <c r="B8" s="262"/>
      <c r="C8" s="262"/>
      <c r="D8" s="254"/>
      <c r="E8" s="252" t="s">
        <v>679</v>
      </c>
      <c r="F8" s="253"/>
      <c r="G8" s="254"/>
      <c r="H8" s="252"/>
      <c r="I8" s="252" t="s">
        <v>680</v>
      </c>
      <c r="J8" s="252"/>
      <c r="K8" s="252" t="s">
        <v>681</v>
      </c>
      <c r="L8" s="252"/>
    </row>
    <row r="9" spans="1:12" ht="12" customHeight="1" thickBot="1">
      <c r="A9" s="263" t="s">
        <v>700</v>
      </c>
      <c r="B9" s="264"/>
      <c r="C9" s="264"/>
      <c r="D9" s="265"/>
      <c r="E9" s="266">
        <f>'Obra Civil'!J345</f>
        <v>657764.7673000166</v>
      </c>
      <c r="F9" s="256"/>
      <c r="G9" s="267"/>
      <c r="H9" s="255"/>
      <c r="I9" s="255" t="s">
        <v>723</v>
      </c>
      <c r="J9" s="255"/>
      <c r="K9" s="255" t="s">
        <v>724</v>
      </c>
      <c r="L9" s="255"/>
    </row>
    <row r="10" spans="1:12" ht="5.25" customHeight="1" thickBot="1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</row>
    <row r="11" spans="1:12" ht="16.5" customHeight="1" thickTop="1" thickBot="1">
      <c r="A11" s="274" t="s">
        <v>682</v>
      </c>
      <c r="B11" s="275"/>
      <c r="C11" s="275"/>
      <c r="D11" s="275"/>
      <c r="E11" s="275"/>
      <c r="F11" s="275"/>
      <c r="G11" s="275"/>
      <c r="H11" s="275"/>
      <c r="I11" s="275"/>
      <c r="J11" s="275"/>
      <c r="K11" s="275"/>
      <c r="L11" s="276"/>
    </row>
    <row r="12" spans="1:12" ht="13.5" thickTop="1">
      <c r="A12" s="277" t="s">
        <v>683</v>
      </c>
      <c r="B12" s="279" t="s">
        <v>684</v>
      </c>
      <c r="C12" s="280"/>
      <c r="D12" s="281"/>
      <c r="E12" s="285"/>
      <c r="F12" s="286"/>
      <c r="G12" s="287" t="s">
        <v>685</v>
      </c>
      <c r="H12" s="288"/>
      <c r="I12" s="289"/>
      <c r="J12" s="287" t="s">
        <v>686</v>
      </c>
      <c r="K12" s="288"/>
      <c r="L12" s="290"/>
    </row>
    <row r="13" spans="1:12" ht="13.5" thickBot="1">
      <c r="A13" s="278"/>
      <c r="B13" s="282"/>
      <c r="C13" s="283"/>
      <c r="D13" s="284"/>
      <c r="E13" s="123" t="s">
        <v>687</v>
      </c>
      <c r="F13" s="123" t="s">
        <v>688</v>
      </c>
      <c r="G13" s="123" t="s">
        <v>689</v>
      </c>
      <c r="H13" s="123" t="s">
        <v>690</v>
      </c>
      <c r="I13" s="123" t="s">
        <v>691</v>
      </c>
      <c r="J13" s="123" t="s">
        <v>692</v>
      </c>
      <c r="K13" s="123" t="s">
        <v>690</v>
      </c>
      <c r="L13" s="124" t="s">
        <v>693</v>
      </c>
    </row>
    <row r="14" spans="1:12">
      <c r="A14" s="143" t="str">
        <f>'Obra Civil'!A8</f>
        <v>1.0</v>
      </c>
      <c r="B14" s="268" t="str">
        <f>'[2]Duque licitaddo'!B14:I14</f>
        <v>SERVIÇOS INICIAIS</v>
      </c>
      <c r="C14" s="269"/>
      <c r="D14" s="270"/>
      <c r="E14" s="144"/>
      <c r="F14" s="144"/>
      <c r="G14" s="144"/>
      <c r="H14" s="144"/>
      <c r="I14" s="144"/>
      <c r="J14" s="144"/>
      <c r="K14" s="144"/>
      <c r="L14" s="145"/>
    </row>
    <row r="15" spans="1:12">
      <c r="A15" s="128" t="str">
        <f>'Obra Civil'!A9</f>
        <v>1.1</v>
      </c>
      <c r="B15" s="271" t="str">
        <f>'Obra Civil'!B9</f>
        <v>Placa da obra - padrão Governo Federal</v>
      </c>
      <c r="C15" s="272"/>
      <c r="D15" s="273"/>
      <c r="E15" s="129" t="str">
        <f>'Obra Civil'!C9</f>
        <v xml:space="preserve"> m²</v>
      </c>
      <c r="F15" s="130">
        <f>'Obra Civil'!G9</f>
        <v>473</v>
      </c>
      <c r="G15" s="131">
        <f>'Obra Civil'!D9</f>
        <v>4</v>
      </c>
      <c r="H15" s="132">
        <v>0</v>
      </c>
      <c r="I15" s="132">
        <v>4</v>
      </c>
      <c r="J15" s="132">
        <f>F15*G15</f>
        <v>1892</v>
      </c>
      <c r="K15" s="132">
        <f>H15*F15</f>
        <v>0</v>
      </c>
      <c r="L15" s="133">
        <f>I15*F15</f>
        <v>1892</v>
      </c>
    </row>
    <row r="16" spans="1:12">
      <c r="A16" s="128" t="str">
        <f>'Obra Civil'!A10</f>
        <v>1.2</v>
      </c>
      <c r="B16" s="271" t="str">
        <f>'Obra Civil'!B10</f>
        <v xml:space="preserve">Ligação provisória de água </v>
      </c>
      <c r="C16" s="272"/>
      <c r="D16" s="273"/>
      <c r="E16" s="129" t="str">
        <f>'Obra Civil'!C10</f>
        <v>unid</v>
      </c>
      <c r="F16" s="130">
        <f>'Obra Civil'!G10</f>
        <v>766</v>
      </c>
      <c r="G16" s="131">
        <f>'Obra Civil'!D10</f>
        <v>1</v>
      </c>
      <c r="H16" s="132">
        <v>0</v>
      </c>
      <c r="I16" s="132">
        <v>1</v>
      </c>
      <c r="J16" s="132">
        <f>F16*G16</f>
        <v>766</v>
      </c>
      <c r="K16" s="132">
        <f>H16*F16</f>
        <v>0</v>
      </c>
      <c r="L16" s="133">
        <f>I16*F16</f>
        <v>766</v>
      </c>
    </row>
    <row r="17" spans="1:12">
      <c r="A17" s="128" t="str">
        <f>'Obra Civil'!A11</f>
        <v>1.3</v>
      </c>
      <c r="B17" s="271" t="str">
        <f>'Obra Civil'!B11</f>
        <v xml:space="preserve">Ligação provisória de energia elétrica em baixa tensão </v>
      </c>
      <c r="C17" s="272"/>
      <c r="D17" s="273"/>
      <c r="E17" s="129" t="str">
        <f>'Obra Civil'!C11</f>
        <v>unid</v>
      </c>
      <c r="F17" s="130">
        <f>'Obra Civil'!G11</f>
        <v>1650</v>
      </c>
      <c r="G17" s="131">
        <f>'Obra Civil'!D11</f>
        <v>1</v>
      </c>
      <c r="H17" s="132">
        <v>0</v>
      </c>
      <c r="I17" s="132">
        <v>1</v>
      </c>
      <c r="J17" s="132">
        <f>F17*G17</f>
        <v>1650</v>
      </c>
      <c r="K17" s="132">
        <f>H17*F17</f>
        <v>0</v>
      </c>
      <c r="L17" s="133">
        <f>I17*F17</f>
        <v>1650</v>
      </c>
    </row>
    <row r="18" spans="1:12">
      <c r="A18" s="128" t="str">
        <f>'Obra Civil'!A12</f>
        <v>1.4</v>
      </c>
      <c r="B18" s="271" t="str">
        <f>'Obra Civil'!B12</f>
        <v>Barracões provisórios (depósito, escritório, vestiário e refeitório) com piso cimentado</v>
      </c>
      <c r="C18" s="272"/>
      <c r="D18" s="273"/>
      <c r="E18" s="129" t="str">
        <f>'Obra Civil'!C12</f>
        <v xml:space="preserve"> m²</v>
      </c>
      <c r="F18" s="130">
        <f>'Obra Civil'!G12</f>
        <v>390</v>
      </c>
      <c r="G18" s="131">
        <f>'Obra Civil'!D12</f>
        <v>20</v>
      </c>
      <c r="H18" s="132">
        <v>0</v>
      </c>
      <c r="I18" s="132">
        <v>20</v>
      </c>
      <c r="J18" s="132">
        <f>F18*G18</f>
        <v>7800</v>
      </c>
      <c r="K18" s="132">
        <f>H18*F18</f>
        <v>0</v>
      </c>
      <c r="L18" s="133">
        <f>I18*F18</f>
        <v>7800</v>
      </c>
    </row>
    <row r="19" spans="1:12">
      <c r="A19" s="128" t="str">
        <f>'Obra Civil'!A13</f>
        <v>1.5</v>
      </c>
      <c r="B19" s="271" t="str">
        <f>'Obra Civil'!B13</f>
        <v xml:space="preserve">Locação da obra (execução de gabarito) </v>
      </c>
      <c r="C19" s="272"/>
      <c r="D19" s="273"/>
      <c r="E19" s="129" t="str">
        <f>'Obra Civil'!C13</f>
        <v xml:space="preserve"> m²</v>
      </c>
      <c r="F19" s="130">
        <f>'Obra Civil'!G13</f>
        <v>4.2</v>
      </c>
      <c r="G19" s="131">
        <f>'Obra Civil'!D13</f>
        <v>564.5</v>
      </c>
      <c r="H19" s="132">
        <v>0</v>
      </c>
      <c r="I19" s="132">
        <v>564.5</v>
      </c>
      <c r="J19" s="132">
        <f>F19*G19</f>
        <v>2370.9</v>
      </c>
      <c r="K19" s="132">
        <f>H19*F19</f>
        <v>0</v>
      </c>
      <c r="L19" s="133">
        <f>I19*F19</f>
        <v>2370.9</v>
      </c>
    </row>
    <row r="20" spans="1:12">
      <c r="A20" s="143" t="str">
        <f>'Obra Civil'!A15</f>
        <v>2.0</v>
      </c>
      <c r="B20" s="268" t="str">
        <f>'Obra Civil'!B15</f>
        <v xml:space="preserve">MOVIMENTO DE TERRAS </v>
      </c>
      <c r="C20" s="269"/>
      <c r="D20" s="270"/>
      <c r="E20" s="146"/>
      <c r="F20" s="147"/>
      <c r="G20" s="148"/>
      <c r="H20" s="149"/>
      <c r="I20" s="149"/>
      <c r="J20" s="149"/>
      <c r="K20" s="149"/>
      <c r="L20" s="150"/>
    </row>
    <row r="21" spans="1:12">
      <c r="A21" s="128" t="str">
        <f>'Obra Civil'!A16</f>
        <v>2.1</v>
      </c>
      <c r="B21" s="271" t="str">
        <f>'Obra Civil'!B16</f>
        <v>Aterro apiloado em camadas de 0,20 m com material argilo - arenoso (entre baldrames)</v>
      </c>
      <c r="C21" s="272"/>
      <c r="D21" s="273"/>
      <c r="E21" s="129" t="str">
        <f>'Obra Civil'!C16</f>
        <v>m³</v>
      </c>
      <c r="F21" s="130">
        <f>'Obra Civil'!G16</f>
        <v>38</v>
      </c>
      <c r="G21" s="131">
        <f>'Obra Civil'!D16</f>
        <v>225.6</v>
      </c>
      <c r="H21" s="132">
        <v>0</v>
      </c>
      <c r="I21" s="132">
        <v>225.6</v>
      </c>
      <c r="J21" s="132">
        <f>F21*G21</f>
        <v>8572.7999999999993</v>
      </c>
      <c r="K21" s="132">
        <f>H21*F21</f>
        <v>0</v>
      </c>
      <c r="L21" s="133">
        <f>I21*F21</f>
        <v>8572.7999999999993</v>
      </c>
    </row>
    <row r="22" spans="1:12">
      <c r="A22" s="128" t="str">
        <f>'Obra Civil'!A17</f>
        <v>2.2</v>
      </c>
      <c r="B22" s="271" t="str">
        <f>'Obra Civil'!B17</f>
        <v xml:space="preserve">Escavação manual de valas em qualquer terreno exceto rocha até h=1,50 m </v>
      </c>
      <c r="C22" s="272"/>
      <c r="D22" s="273"/>
      <c r="E22" s="129" t="str">
        <f>'Obra Civil'!C17</f>
        <v>m³</v>
      </c>
      <c r="F22" s="130">
        <f>'Obra Civil'!G17</f>
        <v>34</v>
      </c>
      <c r="G22" s="131">
        <f>'Obra Civil'!D17</f>
        <v>137.63999999999999</v>
      </c>
      <c r="H22" s="132">
        <v>0</v>
      </c>
      <c r="I22" s="132">
        <v>137.63999999999999</v>
      </c>
      <c r="J22" s="132">
        <f>F22*G22</f>
        <v>4679.7599999999993</v>
      </c>
      <c r="K22" s="132">
        <f>H22*F22</f>
        <v>0</v>
      </c>
      <c r="L22" s="133">
        <f>I22*F22</f>
        <v>4679.7599999999993</v>
      </c>
    </row>
    <row r="23" spans="1:12">
      <c r="A23" s="128" t="str">
        <f>'Obra Civil'!A18</f>
        <v>2.3</v>
      </c>
      <c r="B23" s="271" t="str">
        <f>'Obra Civil'!B18</f>
        <v xml:space="preserve">Regularização e compactação do fundo de valas </v>
      </c>
      <c r="C23" s="272"/>
      <c r="D23" s="273"/>
      <c r="E23" s="129" t="str">
        <f>'Obra Civil'!C18</f>
        <v>m²</v>
      </c>
      <c r="F23" s="130">
        <f>'Obra Civil'!G18</f>
        <v>5.68</v>
      </c>
      <c r="G23" s="131">
        <f>'Obra Civil'!D18</f>
        <v>121.3</v>
      </c>
      <c r="H23" s="132">
        <v>0</v>
      </c>
      <c r="I23" s="132">
        <v>121.3</v>
      </c>
      <c r="J23" s="132">
        <f>F23*G23</f>
        <v>688.98399999999992</v>
      </c>
      <c r="K23" s="132">
        <f>H23*F23</f>
        <v>0</v>
      </c>
      <c r="L23" s="133">
        <f>I23*F23</f>
        <v>688.98399999999992</v>
      </c>
    </row>
    <row r="24" spans="1:12">
      <c r="A24" s="128" t="str">
        <f>'Obra Civil'!A19</f>
        <v>2.4</v>
      </c>
      <c r="B24" s="271" t="str">
        <f>'Obra Civil'!B19</f>
        <v xml:space="preserve">Reaterro apiloado de vala com material da obra  </v>
      </c>
      <c r="C24" s="272"/>
      <c r="D24" s="273"/>
      <c r="E24" s="129" t="str">
        <f>'Obra Civil'!C19</f>
        <v>m³</v>
      </c>
      <c r="F24" s="130">
        <f>'Obra Civil'!G19</f>
        <v>26</v>
      </c>
      <c r="G24" s="131">
        <f>'Obra Civil'!D19</f>
        <v>74.88</v>
      </c>
      <c r="H24" s="132">
        <v>0</v>
      </c>
      <c r="I24" s="132">
        <v>74.88</v>
      </c>
      <c r="J24" s="132">
        <f>F24*G24</f>
        <v>1946.8799999999999</v>
      </c>
      <c r="K24" s="132">
        <f>H24*F24</f>
        <v>0</v>
      </c>
      <c r="L24" s="133">
        <f>I24*F24</f>
        <v>1946.8799999999999</v>
      </c>
    </row>
    <row r="25" spans="1:12">
      <c r="A25" s="143" t="str">
        <f>'Obra Civil'!A21</f>
        <v>3.0</v>
      </c>
      <c r="B25" s="268" t="str">
        <f>'Obra Civil'!B21</f>
        <v xml:space="preserve">INFRA-ESTRUTURA: FUNDAÇÕES </v>
      </c>
      <c r="C25" s="269"/>
      <c r="D25" s="270"/>
      <c r="E25" s="146"/>
      <c r="F25" s="147"/>
      <c r="G25" s="148"/>
      <c r="H25" s="149"/>
      <c r="I25" s="149"/>
      <c r="J25" s="149"/>
      <c r="K25" s="149"/>
      <c r="L25" s="150"/>
    </row>
    <row r="26" spans="1:12">
      <c r="A26" s="125" t="str">
        <f>'Obra Civil'!A22</f>
        <v>3.1</v>
      </c>
      <c r="B26" s="291" t="str">
        <f>'Obra Civil'!B22</f>
        <v>CONCRETO ARMADO PARA FUNDAÇÕES - SAPATAS</v>
      </c>
      <c r="C26" s="292"/>
      <c r="D26" s="293"/>
      <c r="E26" s="129"/>
      <c r="F26" s="130"/>
      <c r="G26" s="131"/>
      <c r="H26" s="132"/>
      <c r="I26" s="132"/>
      <c r="J26" s="132"/>
      <c r="K26" s="132"/>
      <c r="L26" s="133"/>
    </row>
    <row r="27" spans="1:12">
      <c r="A27" s="128" t="str">
        <f>'Obra Civil'!A23</f>
        <v>3.1.1</v>
      </c>
      <c r="B27" s="271" t="str">
        <f>'Obra Civil'!B23</f>
        <v>Lastro de concreto magro (e=3,0 cm) - preparo mecânico - inclusive aditivo</v>
      </c>
      <c r="C27" s="272"/>
      <c r="D27" s="273"/>
      <c r="E27" s="129" t="str">
        <f>'Obra Civil'!C23</f>
        <v>m²</v>
      </c>
      <c r="F27" s="130">
        <f>'Obra Civil'!G23</f>
        <v>15.2</v>
      </c>
      <c r="G27" s="131">
        <f>'Obra Civil'!D23</f>
        <v>84.94</v>
      </c>
      <c r="H27" s="132">
        <v>0</v>
      </c>
      <c r="I27" s="132">
        <v>84.94</v>
      </c>
      <c r="J27" s="132">
        <f>F27*G27</f>
        <v>1291.088</v>
      </c>
      <c r="K27" s="132">
        <f>H27*F27</f>
        <v>0</v>
      </c>
      <c r="L27" s="133">
        <f>I27*F27</f>
        <v>1291.088</v>
      </c>
    </row>
    <row r="28" spans="1:12" ht="25.5" customHeight="1">
      <c r="A28" s="128" t="str">
        <f>'Obra Civil'!A24</f>
        <v>3.1.2</v>
      </c>
      <c r="B28" s="294" t="str">
        <f>'Obra Civil'!B24</f>
        <v>Concreto armado - para sapatas inclusive arranque dos pilares - (fck=25MPa), incluindo preparo, lançamento, adensamento e cura. Inclusive formas para reutilização 2x, conforme projeto.</v>
      </c>
      <c r="C28" s="295"/>
      <c r="D28" s="296"/>
      <c r="E28" s="129" t="str">
        <f>'Obra Civil'!C24</f>
        <v>m³</v>
      </c>
      <c r="F28" s="130">
        <f>'Obra Civil'!G24</f>
        <v>1320</v>
      </c>
      <c r="G28" s="131">
        <f>'Obra Civil'!D24</f>
        <v>26.34</v>
      </c>
      <c r="H28" s="132">
        <v>0</v>
      </c>
      <c r="I28" s="132">
        <v>26.34</v>
      </c>
      <c r="J28" s="132">
        <f>F28*G28</f>
        <v>34768.800000000003</v>
      </c>
      <c r="K28" s="132">
        <f>H28*F28</f>
        <v>0</v>
      </c>
      <c r="L28" s="133">
        <f>I28*F28</f>
        <v>34768.800000000003</v>
      </c>
    </row>
    <row r="29" spans="1:12">
      <c r="A29" s="143" t="str">
        <f>'Obra Civil'!A25</f>
        <v>3.2</v>
      </c>
      <c r="B29" s="268" t="str">
        <f>'Obra Civil'!B25</f>
        <v>CONCRETO ARMADO PARA FUNDAÇÕES - VIGAS BALDRAMES</v>
      </c>
      <c r="C29" s="269"/>
      <c r="D29" s="270"/>
      <c r="E29" s="146"/>
      <c r="F29" s="147"/>
      <c r="G29" s="148"/>
      <c r="H29" s="149"/>
      <c r="I29" s="149"/>
      <c r="J29" s="149"/>
      <c r="K29" s="149"/>
      <c r="L29" s="150"/>
    </row>
    <row r="30" spans="1:12">
      <c r="A30" s="128" t="str">
        <f>'Obra Civil'!A26</f>
        <v>3.2.1</v>
      </c>
      <c r="B30" s="271" t="str">
        <f>'Obra Civil'!B26</f>
        <v>Lastro de concreto magro, e=3,0 cm-reparo mecânico - inclusive aditivo, conforme projeto.</v>
      </c>
      <c r="C30" s="272"/>
      <c r="D30" s="273"/>
      <c r="E30" s="129" t="str">
        <f>'Obra Civil'!C26</f>
        <v>m²</v>
      </c>
      <c r="F30" s="130">
        <f>'Obra Civil'!G26</f>
        <v>15.2</v>
      </c>
      <c r="G30" s="131">
        <f>'Obra Civil'!D26</f>
        <v>87.74</v>
      </c>
      <c r="H30" s="132">
        <v>0</v>
      </c>
      <c r="I30" s="132">
        <v>87.74</v>
      </c>
      <c r="J30" s="132">
        <f>F30*G30</f>
        <v>1333.6479999999999</v>
      </c>
      <c r="K30" s="132">
        <f>H30*F30</f>
        <v>0</v>
      </c>
      <c r="L30" s="133">
        <f>I30*F30</f>
        <v>1333.6479999999999</v>
      </c>
    </row>
    <row r="31" spans="1:12" ht="23.25" customHeight="1">
      <c r="A31" s="128" t="str">
        <f>'Obra Civil'!A27</f>
        <v>3.2.2</v>
      </c>
      <c r="B31" s="294" t="str">
        <f>'Obra Civil'!B27</f>
        <v>Concreto armado - para vigas baldrames (fck25MPa), incluindo preparo, lançamento, adensamento e cura. Inclusive formas para reutilização 2x, conforme projeto.</v>
      </c>
      <c r="C31" s="295"/>
      <c r="D31" s="296"/>
      <c r="E31" s="129" t="str">
        <f>'Obra Civil'!C27</f>
        <v>m³</v>
      </c>
      <c r="F31" s="130">
        <f>'Obra Civil'!G27</f>
        <v>1320</v>
      </c>
      <c r="G31" s="131">
        <f>'Obra Civil'!D27</f>
        <v>26.32</v>
      </c>
      <c r="H31" s="132">
        <v>0</v>
      </c>
      <c r="I31" s="132">
        <v>26.32</v>
      </c>
      <c r="J31" s="132">
        <f>F31*G31</f>
        <v>34742.400000000001</v>
      </c>
      <c r="K31" s="132">
        <f>H31*F31</f>
        <v>0</v>
      </c>
      <c r="L31" s="133">
        <f>I31*F31</f>
        <v>34742.400000000001</v>
      </c>
    </row>
    <row r="32" spans="1:12">
      <c r="A32" s="143" t="str">
        <f>'Obra Civil'!A29</f>
        <v>4.0</v>
      </c>
      <c r="B32" s="268" t="str">
        <f>'Obra Civil'!B29</f>
        <v xml:space="preserve">SUPERESTRUTURA </v>
      </c>
      <c r="C32" s="269"/>
      <c r="D32" s="270"/>
      <c r="E32" s="146"/>
      <c r="F32" s="147"/>
      <c r="G32" s="148"/>
      <c r="H32" s="149"/>
      <c r="I32" s="149"/>
      <c r="J32" s="149"/>
      <c r="K32" s="149"/>
      <c r="L32" s="150"/>
    </row>
    <row r="33" spans="1:12">
      <c r="A33" s="125" t="str">
        <f>'Obra Civil'!A30</f>
        <v>4.1</v>
      </c>
      <c r="B33" s="291" t="str">
        <f>'Obra Civil'!B30</f>
        <v>CONCRETO ARMADO PARA PILARES</v>
      </c>
      <c r="C33" s="292"/>
      <c r="D33" s="293"/>
      <c r="E33" s="129"/>
      <c r="F33" s="130"/>
      <c r="G33" s="131"/>
      <c r="H33" s="132"/>
      <c r="I33" s="132"/>
      <c r="J33" s="132"/>
      <c r="K33" s="132"/>
      <c r="L33" s="133"/>
    </row>
    <row r="34" spans="1:12" ht="24.75" customHeight="1">
      <c r="A34" s="128" t="str">
        <f>'Obra Civil'!A31</f>
        <v>4.1.1</v>
      </c>
      <c r="B34" s="294" t="str">
        <f>'Obra Civil'!B31</f>
        <v>Concreto armado - para pilares - (fck=25MPa), incluindo preparo, lançamento, adensamento e cura. Inclusive formas para reutilização 2x, conforme projeto.</v>
      </c>
      <c r="C34" s="295"/>
      <c r="D34" s="296"/>
      <c r="E34" s="129" t="str">
        <f>'Obra Civil'!C31</f>
        <v>m³</v>
      </c>
      <c r="F34" s="130">
        <f>'Obra Civil'!G31</f>
        <v>1795</v>
      </c>
      <c r="G34" s="131">
        <f>'Obra Civil'!D31</f>
        <v>10.220000000000001</v>
      </c>
      <c r="H34" s="132">
        <v>0</v>
      </c>
      <c r="I34" s="132">
        <v>10.220000000000001</v>
      </c>
      <c r="J34" s="132">
        <f>F34*G34</f>
        <v>18344.900000000001</v>
      </c>
      <c r="K34" s="132">
        <f>H34*F34</f>
        <v>0</v>
      </c>
      <c r="L34" s="133">
        <f>I34*F34</f>
        <v>18344.900000000001</v>
      </c>
    </row>
    <row r="35" spans="1:12">
      <c r="A35" s="125" t="str">
        <f>'Obra Civil'!A32</f>
        <v>4.2</v>
      </c>
      <c r="B35" s="291" t="str">
        <f>'Obra Civil'!B32</f>
        <v>CONCRETO ARMADO PARA VIGAS DE RESPALDO</v>
      </c>
      <c r="C35" s="292"/>
      <c r="D35" s="293"/>
      <c r="E35" s="129"/>
      <c r="F35" s="130"/>
      <c r="G35" s="131"/>
      <c r="H35" s="132"/>
      <c r="I35" s="132"/>
      <c r="J35" s="132"/>
      <c r="K35" s="132"/>
      <c r="L35" s="133"/>
    </row>
    <row r="36" spans="1:12" ht="24.75" customHeight="1">
      <c r="A36" s="128" t="str">
        <f>'Obra Civil'!A33</f>
        <v>4.2.1</v>
      </c>
      <c r="B36" s="294" t="str">
        <f>'Obra Civil'!B33</f>
        <v>Concreto armado - para Vigas nível 3,15 m - (fck=25MPa), incluindo preparo, lançamento, adensamento e cura. Inclusive formas para reutilização 2x, conforme projeto.</v>
      </c>
      <c r="C36" s="295"/>
      <c r="D36" s="296"/>
      <c r="E36" s="129" t="str">
        <f>'Obra Civil'!C33</f>
        <v>m³</v>
      </c>
      <c r="F36" s="130">
        <f>'Obra Civil'!G33</f>
        <v>1795</v>
      </c>
      <c r="G36" s="131">
        <f>'Obra Civil'!D33</f>
        <v>34.58</v>
      </c>
      <c r="H36" s="132">
        <v>0</v>
      </c>
      <c r="I36" s="132">
        <v>34.58</v>
      </c>
      <c r="J36" s="132">
        <f>F36*G36</f>
        <v>62071.1</v>
      </c>
      <c r="K36" s="132">
        <f>H36*F36</f>
        <v>0</v>
      </c>
      <c r="L36" s="133">
        <f>I36*F36</f>
        <v>62071.1</v>
      </c>
    </row>
    <row r="37" spans="1:12">
      <c r="A37" s="128" t="str">
        <f>'Obra Civil'!A34</f>
        <v>4.3</v>
      </c>
      <c r="B37" s="271" t="str">
        <f>'Obra Civil'!B34</f>
        <v>CONCRETO ARMADO PARA VERGAS</v>
      </c>
      <c r="C37" s="272"/>
      <c r="D37" s="273"/>
      <c r="E37" s="129"/>
      <c r="F37" s="130"/>
      <c r="G37" s="131"/>
      <c r="H37" s="132"/>
      <c r="I37" s="132"/>
      <c r="J37" s="132"/>
      <c r="K37" s="132"/>
      <c r="L37" s="133"/>
    </row>
    <row r="38" spans="1:12">
      <c r="A38" s="128" t="str">
        <f>'Obra Civil'!A35</f>
        <v>4.3.1</v>
      </c>
      <c r="B38" s="271" t="str">
        <f>'Obra Civil'!B35</f>
        <v>Verga pré-moldada em concreto armado fck 15Mpa - 10x10cm, conforme projeto.</v>
      </c>
      <c r="C38" s="272"/>
      <c r="D38" s="273"/>
      <c r="E38" s="129" t="str">
        <f>'Obra Civil'!C35</f>
        <v>m³</v>
      </c>
      <c r="F38" s="130">
        <f>'Obra Civil'!G35</f>
        <v>1390</v>
      </c>
      <c r="G38" s="131">
        <f>'Obra Civil'!D35</f>
        <v>1.6</v>
      </c>
      <c r="H38" s="132">
        <v>0</v>
      </c>
      <c r="I38" s="132">
        <v>1.6</v>
      </c>
      <c r="J38" s="132">
        <f>F38*G38</f>
        <v>2224</v>
      </c>
      <c r="K38" s="132">
        <f>H38*F38</f>
        <v>0</v>
      </c>
      <c r="L38" s="133">
        <f>I38*F38</f>
        <v>2224</v>
      </c>
    </row>
    <row r="39" spans="1:12">
      <c r="A39" s="125" t="str">
        <f>'Obra Civil'!A36</f>
        <v>4.4</v>
      </c>
      <c r="B39" s="291" t="str">
        <f>'Obra Civil'!B36</f>
        <v>LAJE PRÉ-MOLDADA</v>
      </c>
      <c r="C39" s="292"/>
      <c r="D39" s="293"/>
      <c r="E39" s="129"/>
      <c r="F39" s="130"/>
      <c r="G39" s="131"/>
      <c r="H39" s="132"/>
      <c r="I39" s="132"/>
      <c r="J39" s="132"/>
      <c r="K39" s="132"/>
      <c r="L39" s="133"/>
    </row>
    <row r="40" spans="1:12" ht="33" customHeight="1">
      <c r="A40" s="128" t="str">
        <f>'Obra Civil'!A37</f>
        <v>4.4.1</v>
      </c>
      <c r="B40" s="294" t="str">
        <f>'Obra Civil'!B37</f>
        <v>Laje pré-moldada para cobertura, intereixo 38cm, h=12cm, elemento de enchimento em bloco cerâmico, capeamento de 4cm, inclusive armadura, escoramento, material e mão-de-obra, conforme projeto.</v>
      </c>
      <c r="C40" s="295"/>
      <c r="D40" s="296"/>
      <c r="E40" s="129" t="str">
        <f>'Obra Civil'!C37</f>
        <v>m²</v>
      </c>
      <c r="F40" s="130">
        <f>'Obra Civil'!G37</f>
        <v>58.56</v>
      </c>
      <c r="G40" s="131">
        <f>'Obra Civil'!D37</f>
        <v>617.89</v>
      </c>
      <c r="H40" s="132">
        <v>0</v>
      </c>
      <c r="I40" s="132">
        <v>617.89</v>
      </c>
      <c r="J40" s="132">
        <f>F40*G40</f>
        <v>36183.638400000003</v>
      </c>
      <c r="K40" s="132">
        <f>H40*F40</f>
        <v>0</v>
      </c>
      <c r="L40" s="133">
        <f>I40*F40</f>
        <v>36183.638400000003</v>
      </c>
    </row>
    <row r="41" spans="1:12">
      <c r="A41" s="143" t="str">
        <f>'Obra Civil'!A39</f>
        <v>5.0</v>
      </c>
      <c r="B41" s="268" t="str">
        <f>'Obra Civil'!B39</f>
        <v xml:space="preserve">PAREDES E PAINEIS </v>
      </c>
      <c r="C41" s="269"/>
      <c r="D41" s="270"/>
      <c r="E41" s="146"/>
      <c r="F41" s="147"/>
      <c r="G41" s="148"/>
      <c r="H41" s="149"/>
      <c r="I41" s="149"/>
      <c r="J41" s="149"/>
      <c r="K41" s="149"/>
      <c r="L41" s="150"/>
    </row>
    <row r="42" spans="1:12">
      <c r="A42" s="128" t="str">
        <f>'Obra Civil'!A40</f>
        <v>5.1</v>
      </c>
      <c r="B42" s="291" t="str">
        <f>'Obra Civil'!B40</f>
        <v>ELEMENTOS VAZADOS</v>
      </c>
      <c r="C42" s="292"/>
      <c r="D42" s="293"/>
      <c r="E42" s="129"/>
      <c r="F42" s="130"/>
      <c r="G42" s="131"/>
      <c r="H42" s="132"/>
      <c r="I42" s="132"/>
      <c r="J42" s="132"/>
      <c r="K42" s="132"/>
      <c r="L42" s="133"/>
    </row>
    <row r="43" spans="1:12" ht="21.75" customHeight="1">
      <c r="A43" s="128" t="str">
        <f>'Obra Civil'!A41</f>
        <v>5.1.1</v>
      </c>
      <c r="B43" s="294" t="str">
        <f>'Obra Civil'!B41</f>
        <v>Cobogó de concreto - (7,0x30,0x30,0cm) assentado com argamassa traço 1:4 (cimento, areia)</v>
      </c>
      <c r="C43" s="295"/>
      <c r="D43" s="296"/>
      <c r="E43" s="129" t="str">
        <f>'Obra Civil'!C41</f>
        <v>m²</v>
      </c>
      <c r="F43" s="130">
        <f>'Obra Civil'!G41</f>
        <v>77.650000000000006</v>
      </c>
      <c r="G43" s="131">
        <f>'Obra Civil'!D41</f>
        <v>48.65</v>
      </c>
      <c r="H43" s="132">
        <v>0</v>
      </c>
      <c r="I43" s="132">
        <v>0</v>
      </c>
      <c r="J43" s="132">
        <f>F43*G43</f>
        <v>3777.6725000000001</v>
      </c>
      <c r="K43" s="132">
        <f>H43*F43</f>
        <v>0</v>
      </c>
      <c r="L43" s="133">
        <f>I43*F43</f>
        <v>0</v>
      </c>
    </row>
    <row r="44" spans="1:12">
      <c r="A44" s="125" t="str">
        <f>'Obra Civil'!A42</f>
        <v>5.2</v>
      </c>
      <c r="B44" s="291" t="str">
        <f>'Obra Civil'!B42</f>
        <v>ALVENARIA DE VEDAÇÃO</v>
      </c>
      <c r="C44" s="292"/>
      <c r="D44" s="293"/>
      <c r="E44" s="129"/>
      <c r="F44" s="130"/>
      <c r="G44" s="131"/>
      <c r="H44" s="132"/>
      <c r="I44" s="132"/>
      <c r="J44" s="132">
        <f>F44*G44</f>
        <v>0</v>
      </c>
      <c r="K44" s="132">
        <f>H44*F44</f>
        <v>0</v>
      </c>
      <c r="L44" s="133">
        <f>I44*F44</f>
        <v>0</v>
      </c>
    </row>
    <row r="45" spans="1:12" ht="24" customHeight="1">
      <c r="A45" s="128" t="str">
        <f>'Obra Civil'!A43</f>
        <v>5.2.1</v>
      </c>
      <c r="B45" s="294" t="str">
        <f>'Obra Civil'!B43</f>
        <v>Alvenaria de vedação de 1/2 vez em tijolos cerâmicos de 08 furos (dimensões nominais: 19x19x09); assentamento em argamassa no traço 1:6 (cimento e areia) em volume</v>
      </c>
      <c r="C45" s="295"/>
      <c r="D45" s="296"/>
      <c r="E45" s="129" t="str">
        <f>'Obra Civil'!C43</f>
        <v>m²</v>
      </c>
      <c r="F45" s="130">
        <f>'Obra Civil'!G43</f>
        <v>30</v>
      </c>
      <c r="G45" s="131">
        <f>'Obra Civil'!D43</f>
        <v>1019.74</v>
      </c>
      <c r="H45" s="132">
        <v>0</v>
      </c>
      <c r="I45" s="132">
        <v>1019.74</v>
      </c>
      <c r="J45" s="132">
        <f>F45*G45</f>
        <v>30592.2</v>
      </c>
      <c r="K45" s="132">
        <f>H45*F45</f>
        <v>0</v>
      </c>
      <c r="L45" s="133">
        <f>I45*F45</f>
        <v>30592.2</v>
      </c>
    </row>
    <row r="46" spans="1:12" ht="21.75" customHeight="1">
      <c r="A46" s="128" t="str">
        <f>'Obra Civil'!A44</f>
        <v>5.2.3</v>
      </c>
      <c r="B46" s="294" t="str">
        <f>'Obra Civil'!B44</f>
        <v>Divisória de banheiros e sanitários em granito com espessura de 2cm polido assentado com argamassa traço 1:4</v>
      </c>
      <c r="C46" s="295"/>
      <c r="D46" s="296"/>
      <c r="E46" s="129" t="str">
        <f>'Obra Civil'!C44</f>
        <v>m²</v>
      </c>
      <c r="F46" s="130">
        <f>'Obra Civil'!G44</f>
        <v>138.44999999999999</v>
      </c>
      <c r="G46" s="131">
        <f>'Obra Civil'!D44</f>
        <v>33.85</v>
      </c>
      <c r="H46" s="132">
        <v>0</v>
      </c>
      <c r="I46" s="132">
        <v>0</v>
      </c>
      <c r="J46" s="132">
        <f>F46*G46</f>
        <v>4686.5325000000003</v>
      </c>
      <c r="K46" s="132">
        <f>H46*F46</f>
        <v>0</v>
      </c>
      <c r="L46" s="133">
        <f>I46*F46</f>
        <v>0</v>
      </c>
    </row>
    <row r="47" spans="1:12">
      <c r="A47" s="143" t="str">
        <f>'Obra Civil'!A46</f>
        <v>6.0</v>
      </c>
      <c r="B47" s="268" t="str">
        <f>'Obra Civil'!B46</f>
        <v xml:space="preserve">ESQUADRIAS </v>
      </c>
      <c r="C47" s="269"/>
      <c r="D47" s="270"/>
      <c r="E47" s="146"/>
      <c r="F47" s="147"/>
      <c r="G47" s="148"/>
      <c r="H47" s="149"/>
      <c r="I47" s="149"/>
      <c r="J47" s="149"/>
      <c r="K47" s="149"/>
      <c r="L47" s="150"/>
    </row>
    <row r="48" spans="1:12">
      <c r="A48" s="125" t="str">
        <f>'Obra Civil'!A47</f>
        <v>6.1</v>
      </c>
      <c r="B48" s="291" t="str">
        <f>'Obra Civil'!B47</f>
        <v>PORTAS DE MADEIRA</v>
      </c>
      <c r="C48" s="292"/>
      <c r="D48" s="293"/>
      <c r="E48" s="129"/>
      <c r="F48" s="130"/>
      <c r="G48" s="131"/>
      <c r="H48" s="132"/>
      <c r="I48" s="132"/>
      <c r="J48" s="132"/>
      <c r="K48" s="132"/>
      <c r="L48" s="133"/>
    </row>
    <row r="49" spans="1:13">
      <c r="A49" s="128" t="str">
        <f>'Obra Civil'!A48</f>
        <v>6.1.1</v>
      </c>
      <c r="B49" s="271" t="str">
        <f>'Obra Civil'!B48</f>
        <v xml:space="preserve">Porta de Madeira - P01 - com ferragens, conforme projeto de esquadrias </v>
      </c>
      <c r="C49" s="272"/>
      <c r="D49" s="273"/>
      <c r="E49" s="129" t="str">
        <f>'Obra Civil'!C48</f>
        <v>und</v>
      </c>
      <c r="F49" s="130">
        <f>'Obra Civil'!G48</f>
        <v>412.3</v>
      </c>
      <c r="G49" s="131">
        <f>'Obra Civil'!D48</f>
        <v>9</v>
      </c>
      <c r="H49" s="132">
        <v>0</v>
      </c>
      <c r="I49" s="132">
        <v>0</v>
      </c>
      <c r="J49" s="132">
        <f t="shared" ref="J49:J55" si="0">F49*G49</f>
        <v>3710.7000000000003</v>
      </c>
      <c r="K49" s="132">
        <f t="shared" ref="K49:K55" si="1">H49*F49</f>
        <v>0</v>
      </c>
      <c r="L49" s="133">
        <f t="shared" ref="L49:L55" si="2">I49*F49</f>
        <v>0</v>
      </c>
    </row>
    <row r="50" spans="1:13">
      <c r="A50" s="128" t="str">
        <f>'Obra Civil'!A49</f>
        <v>6.1.2</v>
      </c>
      <c r="B50" s="271" t="str">
        <f>'Obra Civil'!B49</f>
        <v xml:space="preserve">Porta de Madeira - P02 - com ferragens, conforme projeto de esquadrias </v>
      </c>
      <c r="C50" s="272"/>
      <c r="D50" s="273"/>
      <c r="E50" s="129" t="str">
        <f>'Obra Civil'!C49</f>
        <v>und</v>
      </c>
      <c r="F50" s="130">
        <f>'Obra Civil'!G49</f>
        <v>297.64999999999998</v>
      </c>
      <c r="G50" s="131">
        <f>'Obra Civil'!D49</f>
        <v>6</v>
      </c>
      <c r="H50" s="132">
        <v>0</v>
      </c>
      <c r="I50" s="132">
        <v>0</v>
      </c>
      <c r="J50" s="132">
        <f t="shared" si="0"/>
        <v>1785.8999999999999</v>
      </c>
      <c r="K50" s="132">
        <f t="shared" si="1"/>
        <v>0</v>
      </c>
      <c r="L50" s="133">
        <f t="shared" si="2"/>
        <v>0</v>
      </c>
    </row>
    <row r="51" spans="1:13">
      <c r="A51" s="128" t="str">
        <f>'Obra Civil'!A50</f>
        <v>6.1.3</v>
      </c>
      <c r="B51" s="271" t="str">
        <f>'Obra Civil'!B50</f>
        <v>Porta de Madeira - P03 - com ferragens, conforme projeto de esquadrias</v>
      </c>
      <c r="C51" s="272"/>
      <c r="D51" s="273"/>
      <c r="E51" s="129" t="str">
        <f>'Obra Civil'!C50</f>
        <v>und</v>
      </c>
      <c r="F51" s="130">
        <f>'Obra Civil'!G50</f>
        <v>343.2</v>
      </c>
      <c r="G51" s="131">
        <f>'Obra Civil'!D50</f>
        <v>6</v>
      </c>
      <c r="H51" s="132">
        <v>0</v>
      </c>
      <c r="I51" s="132">
        <v>0</v>
      </c>
      <c r="J51" s="132">
        <f t="shared" si="0"/>
        <v>2059.1999999999998</v>
      </c>
      <c r="K51" s="132">
        <f t="shared" si="1"/>
        <v>0</v>
      </c>
      <c r="L51" s="133">
        <f t="shared" si="2"/>
        <v>0</v>
      </c>
    </row>
    <row r="52" spans="1:13">
      <c r="A52" s="128" t="str">
        <f>'Obra Civil'!A51</f>
        <v>6.1.4</v>
      </c>
      <c r="B52" s="271" t="str">
        <f>'Obra Civil'!B51</f>
        <v>Porta de Madeira - P05 - com ferragens, conforme projeto de esquadrias</v>
      </c>
      <c r="C52" s="272"/>
      <c r="D52" s="273"/>
      <c r="E52" s="129" t="str">
        <f>'Obra Civil'!C51</f>
        <v>und</v>
      </c>
      <c r="F52" s="130">
        <f>'Obra Civil'!G51</f>
        <v>265.3</v>
      </c>
      <c r="G52" s="131">
        <f>'Obra Civil'!D51</f>
        <v>9</v>
      </c>
      <c r="H52" s="132">
        <v>0</v>
      </c>
      <c r="I52" s="132">
        <v>0</v>
      </c>
      <c r="J52" s="132">
        <f t="shared" si="0"/>
        <v>2387.7000000000003</v>
      </c>
      <c r="K52" s="132">
        <f t="shared" si="1"/>
        <v>0</v>
      </c>
      <c r="L52" s="133">
        <f t="shared" si="2"/>
        <v>0</v>
      </c>
    </row>
    <row r="53" spans="1:13">
      <c r="A53" s="128" t="str">
        <f>'Obra Civil'!A52</f>
        <v>6.1.5</v>
      </c>
      <c r="B53" s="271" t="str">
        <f>'Obra Civil'!B52</f>
        <v>Porta de Madeira - PM04B - com ferragens, conforme projeto de esquadrias</v>
      </c>
      <c r="C53" s="272"/>
      <c r="D53" s="273"/>
      <c r="E53" s="129" t="str">
        <f>'Obra Civil'!C52</f>
        <v>und</v>
      </c>
      <c r="F53" s="130">
        <f>'Obra Civil'!G52</f>
        <v>203.35</v>
      </c>
      <c r="G53" s="131">
        <f>'Obra Civil'!D52</f>
        <v>2</v>
      </c>
      <c r="H53" s="132">
        <v>0</v>
      </c>
      <c r="I53" s="132">
        <v>0</v>
      </c>
      <c r="J53" s="132">
        <f t="shared" si="0"/>
        <v>406.7</v>
      </c>
      <c r="K53" s="132">
        <f t="shared" si="1"/>
        <v>0</v>
      </c>
      <c r="L53" s="133">
        <f t="shared" si="2"/>
        <v>0</v>
      </c>
    </row>
    <row r="54" spans="1:13">
      <c r="A54" s="128" t="str">
        <f>'Obra Civil'!A53</f>
        <v>6.1.6</v>
      </c>
      <c r="B54" s="271" t="str">
        <f>'Obra Civil'!B53</f>
        <v>Porta de Madeira - PM04C - com ferragens, conforme projeto de esquadrias</v>
      </c>
      <c r="C54" s="272"/>
      <c r="D54" s="273"/>
      <c r="E54" s="129" t="str">
        <f>'Obra Civil'!C53</f>
        <v>und</v>
      </c>
      <c r="F54" s="130">
        <f>'Obra Civil'!G53</f>
        <v>233.58</v>
      </c>
      <c r="G54" s="131">
        <f>'Obra Civil'!D53</f>
        <v>2</v>
      </c>
      <c r="H54" s="132">
        <v>0</v>
      </c>
      <c r="I54" s="132">
        <v>0</v>
      </c>
      <c r="J54" s="132">
        <f t="shared" si="0"/>
        <v>467.16</v>
      </c>
      <c r="K54" s="132">
        <f t="shared" si="1"/>
        <v>0</v>
      </c>
      <c r="L54" s="133">
        <f t="shared" si="2"/>
        <v>0</v>
      </c>
    </row>
    <row r="55" spans="1:13">
      <c r="A55" s="128" t="str">
        <f>'Obra Civil'!A54</f>
        <v>6.1.7</v>
      </c>
      <c r="B55" s="271" t="str">
        <f>'Obra Civil'!B54</f>
        <v xml:space="preserve">Porta de Madeira - Banheiros e Sanitários completa inclusive targeta metálica </v>
      </c>
      <c r="C55" s="272"/>
      <c r="D55" s="273"/>
      <c r="E55" s="129" t="str">
        <f>'Obra Civil'!C54</f>
        <v>und</v>
      </c>
      <c r="F55" s="130">
        <f>'Obra Civil'!G54</f>
        <v>265.98</v>
      </c>
      <c r="G55" s="131">
        <f>'Obra Civil'!D54</f>
        <v>13</v>
      </c>
      <c r="H55" s="132">
        <v>0</v>
      </c>
      <c r="I55" s="132">
        <v>0</v>
      </c>
      <c r="J55" s="132">
        <f t="shared" si="0"/>
        <v>3457.7400000000002</v>
      </c>
      <c r="K55" s="132">
        <f t="shared" si="1"/>
        <v>0</v>
      </c>
      <c r="L55" s="133">
        <f t="shared" si="2"/>
        <v>0</v>
      </c>
    </row>
    <row r="56" spans="1:13">
      <c r="A56" s="151" t="str">
        <f>'Obra Civil'!A55</f>
        <v>6.2</v>
      </c>
      <c r="B56" s="303" t="str">
        <f>'Obra Civil'!B55</f>
        <v>PORTAS DE FERRO</v>
      </c>
      <c r="C56" s="304"/>
      <c r="D56" s="305"/>
      <c r="E56" s="152"/>
      <c r="F56" s="153"/>
      <c r="G56" s="154"/>
      <c r="H56" s="155"/>
      <c r="I56" s="155"/>
      <c r="J56" s="155"/>
      <c r="K56" s="155"/>
      <c r="L56" s="156"/>
    </row>
    <row r="57" spans="1:13">
      <c r="A57" s="128" t="str">
        <f>'Obra Civil'!A56</f>
        <v>6.2.1</v>
      </c>
      <c r="B57" s="271" t="str">
        <f>'Obra Civil'!B56</f>
        <v>Porta de Ferro - PF1 - com ferragens, conforme projeto de esquadrias</v>
      </c>
      <c r="C57" s="272"/>
      <c r="D57" s="273"/>
      <c r="E57" s="129" t="str">
        <f>'Obra Civil'!C56</f>
        <v>m²</v>
      </c>
      <c r="F57" s="130">
        <f>'Obra Civil'!G56</f>
        <v>217.13</v>
      </c>
      <c r="G57" s="131">
        <f>'Obra Civil'!D56</f>
        <v>1</v>
      </c>
      <c r="H57" s="132">
        <v>0</v>
      </c>
      <c r="I57" s="132">
        <v>0</v>
      </c>
      <c r="J57" s="132">
        <f t="shared" ref="J57:J65" si="3">F57*G57</f>
        <v>217.13</v>
      </c>
      <c r="K57" s="132">
        <f t="shared" ref="K57:K65" si="4">H57*F57</f>
        <v>0</v>
      </c>
      <c r="L57" s="133">
        <f t="shared" ref="L57:L65" si="5">I57*F57</f>
        <v>0</v>
      </c>
    </row>
    <row r="58" spans="1:13">
      <c r="A58" s="128" t="str">
        <f>'Obra Civil'!A57</f>
        <v>6.2.2</v>
      </c>
      <c r="B58" s="271" t="str">
        <f>'Obra Civil'!B57</f>
        <v>Porta de Ferro - PF2 - com ferragens, conforme projeto de esquadrias</v>
      </c>
      <c r="C58" s="272"/>
      <c r="D58" s="273"/>
      <c r="E58" s="129" t="str">
        <f>'Obra Civil'!C57</f>
        <v>m²</v>
      </c>
      <c r="F58" s="130">
        <f>'Obra Civil'!G57</f>
        <v>134.5</v>
      </c>
      <c r="G58" s="131">
        <f>'Obra Civil'!D57</f>
        <v>1</v>
      </c>
      <c r="H58" s="132">
        <v>0</v>
      </c>
      <c r="I58" s="132">
        <v>0</v>
      </c>
      <c r="J58" s="132">
        <f t="shared" si="3"/>
        <v>134.5</v>
      </c>
      <c r="K58" s="132">
        <f t="shared" si="4"/>
        <v>0</v>
      </c>
      <c r="L58" s="133">
        <f t="shared" si="5"/>
        <v>0</v>
      </c>
    </row>
    <row r="59" spans="1:13">
      <c r="A59" s="125" t="str">
        <f>'Obra Civil'!A58</f>
        <v>6.3</v>
      </c>
      <c r="B59" s="291" t="str">
        <f>'Obra Civil'!B58</f>
        <v>JANELAS DE FERRO</v>
      </c>
      <c r="C59" s="292"/>
      <c r="D59" s="293"/>
      <c r="E59" s="129"/>
      <c r="F59" s="130">
        <f>'Obra Civil'!G58</f>
        <v>0</v>
      </c>
      <c r="G59" s="131">
        <f>'Obra Civil'!D58</f>
        <v>0</v>
      </c>
      <c r="H59" s="132">
        <v>0</v>
      </c>
      <c r="I59" s="132">
        <v>0</v>
      </c>
      <c r="J59" s="132">
        <f t="shared" si="3"/>
        <v>0</v>
      </c>
      <c r="K59" s="132">
        <f t="shared" si="4"/>
        <v>0</v>
      </c>
      <c r="L59" s="133">
        <f t="shared" si="5"/>
        <v>0</v>
      </c>
    </row>
    <row r="60" spans="1:13" ht="20.25" customHeight="1">
      <c r="A60" s="128" t="str">
        <f>'Obra Civil'!A59</f>
        <v>6.3.1</v>
      </c>
      <c r="B60" s="294" t="str">
        <f>'Obra Civil'!B59</f>
        <v xml:space="preserve">Janela de Ferro EF-17-A - com ferragens, conforme projeto de esquadrias - Basculante - inclusive vidro 4mm </v>
      </c>
      <c r="C60" s="295"/>
      <c r="D60" s="296"/>
      <c r="E60" s="129" t="str">
        <f>'Obra Civil'!C59</f>
        <v>m²</v>
      </c>
      <c r="F60" s="130">
        <f>'Obra Civil'!G59</f>
        <v>278.12</v>
      </c>
      <c r="G60" s="131">
        <f>'Obra Civil'!D59</f>
        <v>3.6</v>
      </c>
      <c r="H60" s="132">
        <v>0</v>
      </c>
      <c r="I60" s="132">
        <v>0</v>
      </c>
      <c r="J60" s="132">
        <f t="shared" si="3"/>
        <v>1001.2320000000001</v>
      </c>
      <c r="K60" s="132">
        <f t="shared" si="4"/>
        <v>0</v>
      </c>
      <c r="L60" s="133">
        <f t="shared" si="5"/>
        <v>0</v>
      </c>
    </row>
    <row r="61" spans="1:13" ht="21.75" customHeight="1">
      <c r="A61" s="128" t="str">
        <f>'Obra Civil'!A60</f>
        <v>6.3.2</v>
      </c>
      <c r="B61" s="294" t="str">
        <f>'Obra Civil'!B60</f>
        <v xml:space="preserve">Janela de Ferro EF-17-B - com ferragens, conforme projeto de esquadrias - Basculante- inclusive vidro 4mm </v>
      </c>
      <c r="C61" s="295"/>
      <c r="D61" s="296"/>
      <c r="E61" s="129" t="str">
        <f>'Obra Civil'!C60</f>
        <v>m²</v>
      </c>
      <c r="F61" s="130">
        <f>'Obra Civil'!G60</f>
        <v>278.12</v>
      </c>
      <c r="G61" s="131">
        <f>'Obra Civil'!D60</f>
        <v>2.52</v>
      </c>
      <c r="H61" s="132">
        <v>0</v>
      </c>
      <c r="I61" s="132">
        <v>0</v>
      </c>
      <c r="J61" s="132">
        <f t="shared" si="3"/>
        <v>700.86239999999998</v>
      </c>
      <c r="K61" s="132">
        <f t="shared" si="4"/>
        <v>0</v>
      </c>
      <c r="L61" s="133">
        <f t="shared" si="5"/>
        <v>0</v>
      </c>
    </row>
    <row r="62" spans="1:13" ht="21.75" customHeight="1">
      <c r="A62" s="128" t="str">
        <f>'Obra Civil'!A61</f>
        <v>6.3.3</v>
      </c>
      <c r="B62" s="294" t="str">
        <f>'Obra Civil'!B61</f>
        <v xml:space="preserve">Janela de Ferro EF-19 - com ferragens, conforme projeto de esquadrias - Corrediça- inclusive vidro 4mm </v>
      </c>
      <c r="C62" s="295"/>
      <c r="D62" s="296"/>
      <c r="E62" s="129" t="str">
        <f>'Obra Civil'!C61</f>
        <v>m²</v>
      </c>
      <c r="F62" s="130">
        <f>'Obra Civil'!G61</f>
        <v>295.76</v>
      </c>
      <c r="G62" s="131">
        <f>'Obra Civil'!D61</f>
        <v>12.96</v>
      </c>
      <c r="H62" s="132">
        <v>0</v>
      </c>
      <c r="I62" s="132">
        <v>0</v>
      </c>
      <c r="J62" s="132">
        <f t="shared" si="3"/>
        <v>3833.0496000000003</v>
      </c>
      <c r="K62" s="132">
        <f t="shared" si="4"/>
        <v>0</v>
      </c>
      <c r="L62" s="133">
        <f t="shared" si="5"/>
        <v>0</v>
      </c>
      <c r="M62" s="142"/>
    </row>
    <row r="63" spans="1:13" ht="21" customHeight="1">
      <c r="A63" s="128" t="str">
        <f>'Obra Civil'!A62</f>
        <v>6.3.4</v>
      </c>
      <c r="B63" s="294" t="str">
        <f>'Obra Civil'!B62</f>
        <v xml:space="preserve">Janela de Ferro EF-28 - com ferragens, conforme projeto de esquadrias - Corrediça- inclusive vidro 4mm </v>
      </c>
      <c r="C63" s="295"/>
      <c r="D63" s="296"/>
      <c r="E63" s="129" t="str">
        <f>'Obra Civil'!C62</f>
        <v>m²</v>
      </c>
      <c r="F63" s="130">
        <f>'Obra Civil'!G62</f>
        <v>295.76</v>
      </c>
      <c r="G63" s="131">
        <f>'Obra Civil'!D62</f>
        <v>2.16</v>
      </c>
      <c r="H63" s="132">
        <v>0</v>
      </c>
      <c r="I63" s="132">
        <v>0</v>
      </c>
      <c r="J63" s="132">
        <f t="shared" si="3"/>
        <v>638.84159999999997</v>
      </c>
      <c r="K63" s="132">
        <f t="shared" si="4"/>
        <v>0</v>
      </c>
      <c r="L63" s="133">
        <f t="shared" si="5"/>
        <v>0</v>
      </c>
    </row>
    <row r="64" spans="1:13" ht="24.75" customHeight="1">
      <c r="A64" s="128" t="str">
        <f>'Obra Civil'!A63</f>
        <v>6.3.5</v>
      </c>
      <c r="B64" s="294" t="str">
        <f>'Obra Civil'!B63</f>
        <v xml:space="preserve">Janela de Ferro EF-31 - com ferragens, conforme projeto de esquadrias - Corrediça- inclusive vidro 4mm </v>
      </c>
      <c r="C64" s="295"/>
      <c r="D64" s="296"/>
      <c r="E64" s="129" t="str">
        <f>'Obra Civil'!C63</f>
        <v>m²</v>
      </c>
      <c r="F64" s="130">
        <f>'Obra Civil'!G63</f>
        <v>295.76</v>
      </c>
      <c r="G64" s="131">
        <f>'Obra Civil'!D63</f>
        <v>34.56</v>
      </c>
      <c r="H64" s="132">
        <v>0</v>
      </c>
      <c r="I64" s="132">
        <v>0</v>
      </c>
      <c r="J64" s="132">
        <f t="shared" si="3"/>
        <v>10221.4656</v>
      </c>
      <c r="K64" s="132">
        <f t="shared" si="4"/>
        <v>0</v>
      </c>
      <c r="L64" s="133">
        <f t="shared" si="5"/>
        <v>0</v>
      </c>
    </row>
    <row r="65" spans="1:13" ht="23.25" customHeight="1">
      <c r="A65" s="128" t="str">
        <f>'Obra Civil'!A64</f>
        <v>6.3.6</v>
      </c>
      <c r="B65" s="294" t="str">
        <f>'Obra Civil'!B64</f>
        <v>Janela de Ferro EF-32 - com ferragens, conforme projeto de esquadrias - Basculante- inclusive vidro 4mm</v>
      </c>
      <c r="C65" s="295"/>
      <c r="D65" s="296"/>
      <c r="E65" s="129" t="str">
        <f>'Obra Civil'!C64</f>
        <v>m²</v>
      </c>
      <c r="F65" s="130">
        <f>'Obra Civil'!G64</f>
        <v>278.12</v>
      </c>
      <c r="G65" s="131">
        <f>'Obra Civil'!D64</f>
        <v>8.2799999999999994</v>
      </c>
      <c r="H65" s="132">
        <v>0</v>
      </c>
      <c r="I65" s="132">
        <v>0</v>
      </c>
      <c r="J65" s="132">
        <f t="shared" si="3"/>
        <v>2302.8335999999999</v>
      </c>
      <c r="K65" s="132">
        <f t="shared" si="4"/>
        <v>0</v>
      </c>
      <c r="L65" s="133">
        <f t="shared" si="5"/>
        <v>0</v>
      </c>
    </row>
    <row r="66" spans="1:13" ht="11.25" customHeight="1">
      <c r="A66" s="128" t="str">
        <f>'Obra Civil'!A65</f>
        <v>6.4</v>
      </c>
      <c r="B66" s="271" t="str">
        <f>'Obra Civil'!B65</f>
        <v>FECHAMENTO DE MEIA-PAREDE (CRECHE I)</v>
      </c>
      <c r="C66" s="272"/>
      <c r="D66" s="273"/>
      <c r="E66" s="129"/>
      <c r="F66" s="130"/>
      <c r="G66" s="131"/>
      <c r="H66" s="132"/>
      <c r="I66" s="132"/>
      <c r="J66" s="132"/>
      <c r="K66" s="132"/>
      <c r="L66" s="133"/>
    </row>
    <row r="67" spans="1:13" ht="12.75" customHeight="1">
      <c r="A67" s="128" t="str">
        <f>'Obra Civil'!A66</f>
        <v>6.4.1</v>
      </c>
      <c r="B67" s="271" t="str">
        <f>'Obra Civil'!B66</f>
        <v>Estrutura metálica com vidro fixo 8 mm</v>
      </c>
      <c r="C67" s="272"/>
      <c r="D67" s="273"/>
      <c r="E67" s="129" t="str">
        <f>'Obra Civil'!C66</f>
        <v>m²</v>
      </c>
      <c r="F67" s="130">
        <f>'Obra Civil'!G66</f>
        <v>198.76</v>
      </c>
      <c r="G67" s="131">
        <f>'Obra Civil'!D66</f>
        <v>5.75</v>
      </c>
      <c r="H67" s="132">
        <v>0</v>
      </c>
      <c r="I67" s="132">
        <v>0</v>
      </c>
      <c r="J67" s="132">
        <f t="shared" ref="J67:J72" si="6">F67*G67</f>
        <v>1142.8699999999999</v>
      </c>
      <c r="K67" s="132">
        <f t="shared" ref="K67:K72" si="7">H67*F67</f>
        <v>0</v>
      </c>
      <c r="L67" s="133">
        <f t="shared" ref="L67:L72" si="8">I67*F67</f>
        <v>0</v>
      </c>
      <c r="M67" s="142"/>
    </row>
    <row r="68" spans="1:13">
      <c r="A68" s="143" t="str">
        <f>'Obra Civil'!A68</f>
        <v>7.0</v>
      </c>
      <c r="B68" s="268" t="str">
        <f>'Obra Civil'!B68</f>
        <v xml:space="preserve">COBERTURA </v>
      </c>
      <c r="C68" s="269"/>
      <c r="D68" s="270"/>
      <c r="E68" s="146"/>
      <c r="F68" s="147">
        <f>'Obra Civil'!G68</f>
        <v>0</v>
      </c>
      <c r="G68" s="148">
        <f>'Obra Civil'!D68</f>
        <v>0</v>
      </c>
      <c r="H68" s="149">
        <v>0</v>
      </c>
      <c r="I68" s="149">
        <v>0</v>
      </c>
      <c r="J68" s="149">
        <f t="shared" si="6"/>
        <v>0</v>
      </c>
      <c r="K68" s="149">
        <f t="shared" si="7"/>
        <v>0</v>
      </c>
      <c r="L68" s="150">
        <f t="shared" si="8"/>
        <v>0</v>
      </c>
    </row>
    <row r="69" spans="1:13" ht="14.25" customHeight="1">
      <c r="A69" s="128" t="str">
        <f>'Obra Civil'!A69</f>
        <v>7.1</v>
      </c>
      <c r="B69" s="271" t="str">
        <f>'Obra Civil'!B69</f>
        <v xml:space="preserve">Estrutura de Madeira aparelhada com tesoura vão de 3,0 a 7,0 m para telha cerâmica </v>
      </c>
      <c r="C69" s="272"/>
      <c r="D69" s="273"/>
      <c r="E69" s="129" t="str">
        <f>'Obra Civil'!C69</f>
        <v>m²</v>
      </c>
      <c r="F69" s="130">
        <f>'Obra Civil'!G69</f>
        <v>29.94</v>
      </c>
      <c r="G69" s="131">
        <f>'Obra Civil'!D69</f>
        <v>595.08000000000004</v>
      </c>
      <c r="H69" s="132">
        <v>0</v>
      </c>
      <c r="I69" s="132">
        <v>595.08000000000004</v>
      </c>
      <c r="J69" s="132">
        <f t="shared" si="6"/>
        <v>17816.695200000002</v>
      </c>
      <c r="K69" s="132">
        <f t="shared" si="7"/>
        <v>0</v>
      </c>
      <c r="L69" s="133">
        <f t="shared" si="8"/>
        <v>17816.695200000002</v>
      </c>
    </row>
    <row r="70" spans="1:13">
      <c r="A70" s="128" t="str">
        <f>'Obra Civil'!A70</f>
        <v>7.2</v>
      </c>
      <c r="B70" s="271" t="str">
        <f>'Obra Civil'!B70</f>
        <v xml:space="preserve">Cobertura em telha cerâmica tipo capa e canal </v>
      </c>
      <c r="C70" s="272"/>
      <c r="D70" s="273"/>
      <c r="E70" s="129" t="str">
        <f>'Obra Civil'!C70</f>
        <v>m²</v>
      </c>
      <c r="F70" s="130">
        <f>'Obra Civil'!G70</f>
        <v>39.06</v>
      </c>
      <c r="G70" s="131">
        <f>'Obra Civil'!D70</f>
        <v>595.08000000000004</v>
      </c>
      <c r="H70" s="132">
        <v>595.08000000000004</v>
      </c>
      <c r="I70" s="132">
        <v>595.08000000000004</v>
      </c>
      <c r="J70" s="132">
        <f t="shared" si="6"/>
        <v>23243.824800000002</v>
      </c>
      <c r="K70" s="132">
        <f t="shared" si="7"/>
        <v>23243.824800000002</v>
      </c>
      <c r="L70" s="133">
        <f t="shared" si="8"/>
        <v>23243.824800000002</v>
      </c>
    </row>
    <row r="71" spans="1:13">
      <c r="A71" s="128" t="str">
        <f>'Obra Civil'!A71</f>
        <v>7.3</v>
      </c>
      <c r="B71" s="271" t="str">
        <f>'Obra Civil'!B71</f>
        <v xml:space="preserve">Cumeeira com telha cerâmica emboçada com argamassa traço 1:2:8 </v>
      </c>
      <c r="C71" s="272"/>
      <c r="D71" s="273"/>
      <c r="E71" s="129" t="str">
        <f>'Obra Civil'!C71</f>
        <v>m</v>
      </c>
      <c r="F71" s="130">
        <f>'Obra Civil'!G71</f>
        <v>12.97</v>
      </c>
      <c r="G71" s="131">
        <f>'Obra Civil'!D71</f>
        <v>159</v>
      </c>
      <c r="H71" s="132">
        <v>159</v>
      </c>
      <c r="I71" s="132">
        <v>159</v>
      </c>
      <c r="J71" s="132">
        <f t="shared" si="6"/>
        <v>2062.23</v>
      </c>
      <c r="K71" s="132">
        <f t="shared" si="7"/>
        <v>2062.23</v>
      </c>
      <c r="L71" s="133">
        <f t="shared" si="8"/>
        <v>2062.23</v>
      </c>
    </row>
    <row r="72" spans="1:13" ht="15.75" customHeight="1">
      <c r="A72" s="128" t="str">
        <f>'Obra Civil'!A72</f>
        <v>7.4</v>
      </c>
      <c r="B72" s="271" t="str">
        <f>'Obra Civil'!B72</f>
        <v>Calha em chapa de aço galvanizado nr. 24 desenvolvimento 33 cm</v>
      </c>
      <c r="C72" s="272"/>
      <c r="D72" s="273"/>
      <c r="E72" s="129" t="str">
        <f>'Obra Civil'!C72</f>
        <v>m</v>
      </c>
      <c r="F72" s="130">
        <f>'Obra Civil'!G72</f>
        <v>22.07</v>
      </c>
      <c r="G72" s="131">
        <f>'Obra Civil'!D72</f>
        <v>6.5</v>
      </c>
      <c r="H72" s="132">
        <v>6.5</v>
      </c>
      <c r="I72" s="132">
        <v>6.5</v>
      </c>
      <c r="J72" s="132">
        <f t="shared" si="6"/>
        <v>143.45500000000001</v>
      </c>
      <c r="K72" s="132">
        <f t="shared" si="7"/>
        <v>143.45500000000001</v>
      </c>
      <c r="L72" s="133">
        <f t="shared" si="8"/>
        <v>143.45500000000001</v>
      </c>
    </row>
    <row r="73" spans="1:13">
      <c r="A73" s="143" t="str">
        <f>'Obra Civil'!A74</f>
        <v>8.0</v>
      </c>
      <c r="B73" s="268" t="str">
        <f>'Obra Civil'!B74</f>
        <v xml:space="preserve">IMPERMEABILIZAÇÀO </v>
      </c>
      <c r="C73" s="269"/>
      <c r="D73" s="270"/>
      <c r="E73" s="146"/>
      <c r="F73" s="147"/>
      <c r="G73" s="148"/>
      <c r="H73" s="149"/>
      <c r="I73" s="149"/>
      <c r="J73" s="149"/>
      <c r="K73" s="149"/>
      <c r="L73" s="150"/>
    </row>
    <row r="74" spans="1:13">
      <c r="A74" s="128" t="str">
        <f>'Obra Civil'!A75</f>
        <v>8.1</v>
      </c>
      <c r="B74" s="271" t="str">
        <f>'Obra Civil'!B75</f>
        <v xml:space="preserve">Impermeabilização com tinta betuminosa em fundações, baldrames e muros de arrimo </v>
      </c>
      <c r="C74" s="272"/>
      <c r="D74" s="273"/>
      <c r="E74" s="129" t="str">
        <f>'Obra Civil'!C75</f>
        <v>m²</v>
      </c>
      <c r="F74" s="130">
        <f>'Obra Civil'!G75</f>
        <v>6.35</v>
      </c>
      <c r="G74" s="131">
        <f>'Obra Civil'!D75</f>
        <v>148.52000000000001</v>
      </c>
      <c r="H74" s="132">
        <v>0</v>
      </c>
      <c r="I74" s="132">
        <v>148.52000000000001</v>
      </c>
      <c r="J74" s="132">
        <f>F74*G74</f>
        <v>943.10199999999998</v>
      </c>
      <c r="K74" s="132">
        <f>H74*F74</f>
        <v>0</v>
      </c>
      <c r="L74" s="133">
        <f>I74*F74</f>
        <v>943.10199999999998</v>
      </c>
    </row>
    <row r="75" spans="1:13">
      <c r="A75" s="128" t="str">
        <f>'Obra Civil'!A76</f>
        <v>8.2</v>
      </c>
      <c r="B75" s="271" t="str">
        <f>'Obra Civil'!B76</f>
        <v>Impermeabilização de calhas de concreto com mastique betuminoso a frio</v>
      </c>
      <c r="C75" s="272"/>
      <c r="D75" s="273"/>
      <c r="E75" s="129" t="str">
        <f>'Obra Civil'!C76</f>
        <v>m</v>
      </c>
      <c r="F75" s="130">
        <f>'Obra Civil'!G76</f>
        <v>19.350000000000001</v>
      </c>
      <c r="G75" s="131">
        <f>'Obra Civil'!D76</f>
        <v>239.33</v>
      </c>
      <c r="H75" s="132">
        <v>239.33</v>
      </c>
      <c r="I75" s="132">
        <v>239.33</v>
      </c>
      <c r="J75" s="132">
        <f>F75*G75</f>
        <v>4631.0355000000009</v>
      </c>
      <c r="K75" s="132">
        <f>H75*F75</f>
        <v>4631.0355000000009</v>
      </c>
      <c r="L75" s="133">
        <f>I75*F75</f>
        <v>4631.0355000000009</v>
      </c>
    </row>
    <row r="76" spans="1:13">
      <c r="A76" s="143" t="str">
        <f>'Obra Civil'!A78</f>
        <v>9.0</v>
      </c>
      <c r="B76" s="268" t="str">
        <f>'Obra Civil'!B78</f>
        <v>REVESTIMENTOS DE PAREDES</v>
      </c>
      <c r="C76" s="269"/>
      <c r="D76" s="270"/>
      <c r="E76" s="146"/>
      <c r="F76" s="147"/>
      <c r="G76" s="148"/>
      <c r="H76" s="149"/>
      <c r="I76" s="149"/>
      <c r="J76" s="149"/>
      <c r="K76" s="149"/>
      <c r="L76" s="150"/>
    </row>
    <row r="77" spans="1:13">
      <c r="A77" s="128" t="str">
        <f>'Obra Civil'!A79</f>
        <v>9.1</v>
      </c>
      <c r="B77" s="271" t="str">
        <f>'Obra Civil'!B79</f>
        <v xml:space="preserve">Chapisco de aderência em paredes internas e externas </v>
      </c>
      <c r="C77" s="272"/>
      <c r="D77" s="273"/>
      <c r="E77" s="129" t="str">
        <f>'Obra Civil'!C79</f>
        <v>m²</v>
      </c>
      <c r="F77" s="130">
        <f>'Obra Civil'!G79</f>
        <v>2</v>
      </c>
      <c r="G77" s="131">
        <f>'Obra Civil'!D79</f>
        <v>1872.27</v>
      </c>
      <c r="H77" s="132">
        <v>1872.27</v>
      </c>
      <c r="I77" s="132">
        <v>1872.27</v>
      </c>
      <c r="J77" s="132">
        <f t="shared" ref="J77:J98" si="9">F77*G77</f>
        <v>3744.54</v>
      </c>
      <c r="K77" s="132">
        <f t="shared" ref="K77:K98" si="10">H77*F77</f>
        <v>3744.54</v>
      </c>
      <c r="L77" s="133">
        <f t="shared" ref="L77:L98" si="11">I77*F77</f>
        <v>3744.54</v>
      </c>
    </row>
    <row r="78" spans="1:13">
      <c r="A78" s="128" t="str">
        <f>'Obra Civil'!A80</f>
        <v>9.2</v>
      </c>
      <c r="B78" s="271" t="str">
        <f>'Obra Civil'!B80</f>
        <v>Chapisco de aderência em lajes prémoldadas</v>
      </c>
      <c r="C78" s="272"/>
      <c r="D78" s="273"/>
      <c r="E78" s="129" t="str">
        <f>'Obra Civil'!C80</f>
        <v>m²</v>
      </c>
      <c r="F78" s="130">
        <f>'Obra Civil'!G80</f>
        <v>4</v>
      </c>
      <c r="G78" s="131">
        <f>'Obra Civil'!D80</f>
        <v>617.89</v>
      </c>
      <c r="H78" s="132">
        <v>617.89</v>
      </c>
      <c r="I78" s="132">
        <v>617.89</v>
      </c>
      <c r="J78" s="132">
        <f t="shared" si="9"/>
        <v>2471.56</v>
      </c>
      <c r="K78" s="132">
        <f t="shared" si="10"/>
        <v>2471.56</v>
      </c>
      <c r="L78" s="133">
        <f t="shared" si="11"/>
        <v>2471.56</v>
      </c>
    </row>
    <row r="79" spans="1:13">
      <c r="A79" s="128" t="str">
        <f>'Obra Civil'!A81</f>
        <v>9.3</v>
      </c>
      <c r="B79" s="271" t="str">
        <f>'Obra Civil'!B81</f>
        <v xml:space="preserve">Emboço para paredes internas e externas traço 1:5 preparo manual - espessura 2,0 cm </v>
      </c>
      <c r="C79" s="272"/>
      <c r="D79" s="273"/>
      <c r="E79" s="129" t="str">
        <f>'Obra Civil'!C81</f>
        <v>m²</v>
      </c>
      <c r="F79" s="130">
        <f>'Obra Civil'!G81</f>
        <v>11</v>
      </c>
      <c r="G79" s="131">
        <f>'Obra Civil'!D81</f>
        <v>698.15</v>
      </c>
      <c r="H79" s="132">
        <v>400</v>
      </c>
      <c r="I79" s="132">
        <v>400</v>
      </c>
      <c r="J79" s="132">
        <f t="shared" si="9"/>
        <v>7679.65</v>
      </c>
      <c r="K79" s="132">
        <f t="shared" si="10"/>
        <v>4400</v>
      </c>
      <c r="L79" s="133">
        <f t="shared" si="11"/>
        <v>4400</v>
      </c>
    </row>
    <row r="80" spans="1:13">
      <c r="A80" s="128" t="str">
        <f>'Obra Civil'!A82</f>
        <v>9.4</v>
      </c>
      <c r="B80" s="271" t="str">
        <f>'Obra Civil'!B82</f>
        <v xml:space="preserve">Reboco tipo paulista para paredes internas e externas  - espessura 2,0 cm </v>
      </c>
      <c r="C80" s="272"/>
      <c r="D80" s="273"/>
      <c r="E80" s="129" t="str">
        <f>'Obra Civil'!C82</f>
        <v>m²</v>
      </c>
      <c r="F80" s="130">
        <f>'Obra Civil'!G82</f>
        <v>12</v>
      </c>
      <c r="G80" s="131">
        <f>'Obra Civil'!D82</f>
        <v>1174.1199999999999</v>
      </c>
      <c r="H80" s="132">
        <v>700</v>
      </c>
      <c r="I80" s="132">
        <v>700</v>
      </c>
      <c r="J80" s="132">
        <f t="shared" si="9"/>
        <v>14089.439999999999</v>
      </c>
      <c r="K80" s="132">
        <f t="shared" si="10"/>
        <v>8400</v>
      </c>
      <c r="L80" s="133">
        <f t="shared" si="11"/>
        <v>8400</v>
      </c>
    </row>
    <row r="81" spans="1:12">
      <c r="A81" s="128" t="str">
        <f>'Obra Civil'!A83</f>
        <v>9.5</v>
      </c>
      <c r="B81" s="271" t="str">
        <f>'Obra Civil'!B83</f>
        <v xml:space="preserve">Reboco tipo paulista para lajes - espessura 2,0 cm </v>
      </c>
      <c r="C81" s="272"/>
      <c r="D81" s="273"/>
      <c r="E81" s="129" t="str">
        <f>'Obra Civil'!C83</f>
        <v>m²</v>
      </c>
      <c r="F81" s="130">
        <f>'Obra Civil'!G83</f>
        <v>12</v>
      </c>
      <c r="G81" s="131">
        <f>'Obra Civil'!D83</f>
        <v>617.89</v>
      </c>
      <c r="H81" s="132">
        <v>400</v>
      </c>
      <c r="I81" s="132">
        <v>400</v>
      </c>
      <c r="J81" s="132">
        <f t="shared" si="9"/>
        <v>7414.68</v>
      </c>
      <c r="K81" s="132">
        <f t="shared" si="10"/>
        <v>4800</v>
      </c>
      <c r="L81" s="133">
        <f t="shared" si="11"/>
        <v>4800</v>
      </c>
    </row>
    <row r="82" spans="1:12">
      <c r="A82" s="128" t="str">
        <f>'Obra Civil'!A84</f>
        <v>9.6</v>
      </c>
      <c r="B82" s="271" t="str">
        <f>'Obra Civil'!B84</f>
        <v xml:space="preserve">Revestimento cerâmico de paredes PEI III - cerâmica 20 x 20 cm - incl. rejunte - conforme projeto </v>
      </c>
      <c r="C82" s="272"/>
      <c r="D82" s="273"/>
      <c r="E82" s="129" t="str">
        <f>'Obra Civil'!C84</f>
        <v>m²</v>
      </c>
      <c r="F82" s="130">
        <f>'Obra Civil'!G84</f>
        <v>30.04</v>
      </c>
      <c r="G82" s="131">
        <f>'Obra Civil'!D84</f>
        <v>493.21</v>
      </c>
      <c r="H82" s="132">
        <v>0</v>
      </c>
      <c r="I82" s="132">
        <v>0</v>
      </c>
      <c r="J82" s="132">
        <f t="shared" si="9"/>
        <v>14816.028399999999</v>
      </c>
      <c r="K82" s="132">
        <f t="shared" si="10"/>
        <v>0</v>
      </c>
      <c r="L82" s="133">
        <f t="shared" si="11"/>
        <v>0</v>
      </c>
    </row>
    <row r="83" spans="1:12">
      <c r="A83" s="128" t="str">
        <f>'Obra Civil'!A85</f>
        <v>9.7</v>
      </c>
      <c r="B83" s="271" t="str">
        <f>'Obra Civil'!B85</f>
        <v>Revestimento cerâmico de paredes PEI III - cerâmica 10 x 10 cm - incl. rejunte - conforme projeto</v>
      </c>
      <c r="C83" s="272"/>
      <c r="D83" s="273"/>
      <c r="E83" s="129" t="str">
        <f>'Obra Civil'!C85</f>
        <v>m²</v>
      </c>
      <c r="F83" s="130">
        <f>'Obra Civil'!G85</f>
        <v>29.33</v>
      </c>
      <c r="G83" s="131">
        <f>'Obra Civil'!D85</f>
        <v>204.94</v>
      </c>
      <c r="H83" s="132">
        <v>0</v>
      </c>
      <c r="I83" s="132">
        <v>0</v>
      </c>
      <c r="J83" s="132">
        <f t="shared" si="9"/>
        <v>6010.8901999999998</v>
      </c>
      <c r="K83" s="132">
        <f t="shared" si="10"/>
        <v>0</v>
      </c>
      <c r="L83" s="133">
        <f t="shared" si="11"/>
        <v>0</v>
      </c>
    </row>
    <row r="84" spans="1:12">
      <c r="A84" s="143" t="str">
        <f>'Obra Civil'!A87</f>
        <v>10.0</v>
      </c>
      <c r="B84" s="268" t="str">
        <f>'Obra Civil'!B87</f>
        <v xml:space="preserve">PAVIMENTAÇÃO </v>
      </c>
      <c r="C84" s="269"/>
      <c r="D84" s="270"/>
      <c r="E84" s="146"/>
      <c r="F84" s="147">
        <f>'Obra Civil'!G87</f>
        <v>0</v>
      </c>
      <c r="G84" s="148">
        <f>'Obra Civil'!D87</f>
        <v>0</v>
      </c>
      <c r="H84" s="149">
        <v>0</v>
      </c>
      <c r="I84" s="149">
        <v>0</v>
      </c>
      <c r="J84" s="149">
        <f t="shared" si="9"/>
        <v>0</v>
      </c>
      <c r="K84" s="149">
        <f t="shared" si="10"/>
        <v>0</v>
      </c>
      <c r="L84" s="150">
        <f t="shared" si="11"/>
        <v>0</v>
      </c>
    </row>
    <row r="85" spans="1:12">
      <c r="A85" s="128" t="str">
        <f>'Obra Civil'!A88</f>
        <v>10.1</v>
      </c>
      <c r="B85" s="271" t="str">
        <f>'Obra Civil'!B88</f>
        <v xml:space="preserve">Camada impermeabilizadora e=5cm </v>
      </c>
      <c r="C85" s="272"/>
      <c r="D85" s="273"/>
      <c r="E85" s="129" t="str">
        <f>'Obra Civil'!C88</f>
        <v>m²</v>
      </c>
      <c r="F85" s="130">
        <f>'Obra Civil'!G88</f>
        <v>12.88</v>
      </c>
      <c r="G85" s="131">
        <f>'Obra Civil'!D88</f>
        <v>739.05</v>
      </c>
      <c r="H85" s="132">
        <v>0</v>
      </c>
      <c r="I85" s="132">
        <v>0</v>
      </c>
      <c r="J85" s="132">
        <f t="shared" si="9"/>
        <v>9518.9639999999999</v>
      </c>
      <c r="K85" s="132">
        <f t="shared" si="10"/>
        <v>0</v>
      </c>
      <c r="L85" s="133">
        <f t="shared" si="11"/>
        <v>0</v>
      </c>
    </row>
    <row r="86" spans="1:12">
      <c r="A86" s="128" t="str">
        <f>'Obra Civil'!A89</f>
        <v>10.2</v>
      </c>
      <c r="B86" s="271" t="str">
        <f>'Obra Civil'!B89</f>
        <v xml:space="preserve">Camada regularizadora e=3cm </v>
      </c>
      <c r="C86" s="272"/>
      <c r="D86" s="273"/>
      <c r="E86" s="129" t="str">
        <f>'Obra Civil'!C89</f>
        <v>m²</v>
      </c>
      <c r="F86" s="130">
        <f>'Obra Civil'!G89</f>
        <v>10.92</v>
      </c>
      <c r="G86" s="131">
        <f>'Obra Civil'!D89</f>
        <v>739.05</v>
      </c>
      <c r="H86" s="132">
        <v>0</v>
      </c>
      <c r="I86" s="132">
        <v>0</v>
      </c>
      <c r="J86" s="132">
        <f t="shared" si="9"/>
        <v>8070.4259999999995</v>
      </c>
      <c r="K86" s="132">
        <f t="shared" si="10"/>
        <v>0</v>
      </c>
      <c r="L86" s="133">
        <f t="shared" si="11"/>
        <v>0</v>
      </c>
    </row>
    <row r="87" spans="1:12">
      <c r="A87" s="128" t="str">
        <f>'Obra Civil'!A90</f>
        <v>10.3</v>
      </c>
      <c r="B87" s="271" t="str">
        <f>'Obra Civil'!B90</f>
        <v>Piso de alta resistência em massa granilítica, inclusive polimento e enceramento</v>
      </c>
      <c r="C87" s="272"/>
      <c r="D87" s="273"/>
      <c r="E87" s="129" t="str">
        <f>'Obra Civil'!C90</f>
        <v>m²</v>
      </c>
      <c r="F87" s="130">
        <f>'Obra Civil'!G90</f>
        <v>43</v>
      </c>
      <c r="G87" s="131">
        <f>'Obra Civil'!D90</f>
        <v>513.25</v>
      </c>
      <c r="H87" s="132">
        <v>0</v>
      </c>
      <c r="I87" s="132">
        <v>0</v>
      </c>
      <c r="J87" s="132">
        <f t="shared" si="9"/>
        <v>22069.75</v>
      </c>
      <c r="K87" s="132">
        <f t="shared" si="10"/>
        <v>0</v>
      </c>
      <c r="L87" s="133">
        <f t="shared" si="11"/>
        <v>0</v>
      </c>
    </row>
    <row r="88" spans="1:12">
      <c r="A88" s="128" t="str">
        <f>'Obra Civil'!A91</f>
        <v>10.4</v>
      </c>
      <c r="B88" s="271" t="str">
        <f>'Obra Civil'!B91</f>
        <v xml:space="preserve">Piso cerâmico esmaltado PEI IV - 20 x 20 cm - incl. rejunte - conforme projeto </v>
      </c>
      <c r="C88" s="272"/>
      <c r="D88" s="273"/>
      <c r="E88" s="129" t="str">
        <f>'Obra Civil'!C91</f>
        <v>m²</v>
      </c>
      <c r="F88" s="130">
        <f>'Obra Civil'!G91</f>
        <v>29.91</v>
      </c>
      <c r="G88" s="131">
        <f>'Obra Civil'!D91</f>
        <v>14.58</v>
      </c>
      <c r="H88" s="132">
        <v>0</v>
      </c>
      <c r="I88" s="132">
        <v>0</v>
      </c>
      <c r="J88" s="132">
        <f t="shared" si="9"/>
        <v>436.08780000000002</v>
      </c>
      <c r="K88" s="132">
        <f t="shared" si="10"/>
        <v>0</v>
      </c>
      <c r="L88" s="133">
        <f t="shared" si="11"/>
        <v>0</v>
      </c>
    </row>
    <row r="89" spans="1:12">
      <c r="A89" s="128" t="str">
        <f>'Obra Civil'!A92</f>
        <v>10.5</v>
      </c>
      <c r="B89" s="271" t="str">
        <f>'Obra Civil'!B92</f>
        <v>Lastro de areia para o playground</v>
      </c>
      <c r="C89" s="272"/>
      <c r="D89" s="273"/>
      <c r="E89" s="129" t="str">
        <f>'Obra Civil'!C92</f>
        <v>m³</v>
      </c>
      <c r="F89" s="130">
        <f>'Obra Civil'!G92</f>
        <v>45</v>
      </c>
      <c r="G89" s="131">
        <f>'Obra Civil'!D92</f>
        <v>28.4</v>
      </c>
      <c r="H89" s="132">
        <v>0</v>
      </c>
      <c r="I89" s="132">
        <v>0</v>
      </c>
      <c r="J89" s="132">
        <f t="shared" si="9"/>
        <v>1278</v>
      </c>
      <c r="K89" s="132">
        <f t="shared" si="10"/>
        <v>0</v>
      </c>
      <c r="L89" s="133">
        <f t="shared" si="11"/>
        <v>0</v>
      </c>
    </row>
    <row r="90" spans="1:12">
      <c r="A90" s="128" t="str">
        <f>'Obra Civil'!A93</f>
        <v>10.6</v>
      </c>
      <c r="B90" s="271" t="str">
        <f>'Obra Civil'!B93</f>
        <v>Piso de cimento desempenado com juntas de dilatação</v>
      </c>
      <c r="C90" s="272"/>
      <c r="D90" s="273"/>
      <c r="E90" s="129" t="str">
        <f>'Obra Civil'!C93</f>
        <v>m²</v>
      </c>
      <c r="F90" s="130">
        <f>'Obra Civil'!G93</f>
        <v>19.350000000000001</v>
      </c>
      <c r="G90" s="131">
        <f>'Obra Civil'!D93</f>
        <v>211.22</v>
      </c>
      <c r="H90" s="132">
        <v>0</v>
      </c>
      <c r="I90" s="132">
        <v>0</v>
      </c>
      <c r="J90" s="132">
        <f t="shared" si="9"/>
        <v>4087.1070000000004</v>
      </c>
      <c r="K90" s="132">
        <f t="shared" si="10"/>
        <v>0</v>
      </c>
      <c r="L90" s="133">
        <f t="shared" si="11"/>
        <v>0</v>
      </c>
    </row>
    <row r="91" spans="1:12">
      <c r="A91" s="128" t="str">
        <f>'Obra Civil'!A94</f>
        <v>10.7</v>
      </c>
      <c r="B91" s="271" t="str">
        <f>'Obra Civil'!B94</f>
        <v>Blocos de argamassa armada prefabricados 50 x 50 cm</v>
      </c>
      <c r="C91" s="272"/>
      <c r="D91" s="273"/>
      <c r="E91" s="129" t="str">
        <f>'Obra Civil'!C94</f>
        <v>m²</v>
      </c>
      <c r="F91" s="130">
        <f>'Obra Civil'!G94</f>
        <v>29.83</v>
      </c>
      <c r="G91" s="131">
        <f>'Obra Civil'!D94</f>
        <v>59.93</v>
      </c>
      <c r="H91" s="132">
        <v>0</v>
      </c>
      <c r="I91" s="132">
        <v>0</v>
      </c>
      <c r="J91" s="132">
        <f t="shared" si="9"/>
        <v>1787.7118999999998</v>
      </c>
      <c r="K91" s="132">
        <f t="shared" si="10"/>
        <v>0</v>
      </c>
      <c r="L91" s="133">
        <f t="shared" si="11"/>
        <v>0</v>
      </c>
    </row>
    <row r="92" spans="1:12">
      <c r="A92" s="128" t="str">
        <f>'Obra Civil'!A95</f>
        <v>10.8</v>
      </c>
      <c r="B92" s="271" t="str">
        <f>'Obra Civil'!B95</f>
        <v>Piso de pedra rolada</v>
      </c>
      <c r="C92" s="272"/>
      <c r="D92" s="273"/>
      <c r="E92" s="129" t="str">
        <f>'Obra Civil'!C95</f>
        <v>m²</v>
      </c>
      <c r="F92" s="130">
        <f>'Obra Civil'!G95</f>
        <v>7.27</v>
      </c>
      <c r="G92" s="131">
        <f>'Obra Civil'!D95</f>
        <v>168.15</v>
      </c>
      <c r="H92" s="132">
        <v>0</v>
      </c>
      <c r="I92" s="132">
        <v>0</v>
      </c>
      <c r="J92" s="132">
        <f t="shared" si="9"/>
        <v>1222.4504999999999</v>
      </c>
      <c r="K92" s="132">
        <f t="shared" si="10"/>
        <v>0</v>
      </c>
      <c r="L92" s="133">
        <f t="shared" si="11"/>
        <v>0</v>
      </c>
    </row>
    <row r="93" spans="1:12">
      <c r="A93" s="128" t="str">
        <f>'Obra Civil'!A96</f>
        <v>10.9</v>
      </c>
      <c r="B93" s="271" t="str">
        <f>'Obra Civil'!B96</f>
        <v>Blocrete intertravado de concreto</v>
      </c>
      <c r="C93" s="272"/>
      <c r="D93" s="273"/>
      <c r="E93" s="129" t="str">
        <f>'Obra Civil'!C96</f>
        <v>m²</v>
      </c>
      <c r="F93" s="130">
        <f>'Obra Civil'!G96</f>
        <v>36.58</v>
      </c>
      <c r="G93" s="131">
        <f>'Obra Civil'!D96</f>
        <v>83.4</v>
      </c>
      <c r="H93" s="132">
        <v>0</v>
      </c>
      <c r="I93" s="132">
        <v>0</v>
      </c>
      <c r="J93" s="132">
        <f t="shared" si="9"/>
        <v>3050.7719999999999</v>
      </c>
      <c r="K93" s="132">
        <f t="shared" si="10"/>
        <v>0</v>
      </c>
      <c r="L93" s="133">
        <f t="shared" si="11"/>
        <v>0</v>
      </c>
    </row>
    <row r="94" spans="1:12">
      <c r="A94" s="143" t="str">
        <f>'Obra Civil'!A98</f>
        <v>11.0</v>
      </c>
      <c r="B94" s="268" t="str">
        <f>'Obra Civil'!B98</f>
        <v xml:space="preserve">RODAPÉS E PEITORIS </v>
      </c>
      <c r="C94" s="269"/>
      <c r="D94" s="270"/>
      <c r="E94" s="146"/>
      <c r="F94" s="147">
        <f>'Obra Civil'!G98</f>
        <v>0</v>
      </c>
      <c r="G94" s="148">
        <f>'Obra Civil'!D98</f>
        <v>0</v>
      </c>
      <c r="H94" s="149">
        <v>0</v>
      </c>
      <c r="I94" s="149">
        <v>0</v>
      </c>
      <c r="J94" s="149">
        <f t="shared" si="9"/>
        <v>0</v>
      </c>
      <c r="K94" s="149">
        <f t="shared" si="10"/>
        <v>0</v>
      </c>
      <c r="L94" s="150">
        <f t="shared" si="11"/>
        <v>0</v>
      </c>
    </row>
    <row r="95" spans="1:12">
      <c r="A95" s="128" t="str">
        <f>'Obra Civil'!A99</f>
        <v>11.1</v>
      </c>
      <c r="B95" s="271" t="str">
        <f>'Obra Civil'!B99</f>
        <v xml:space="preserve">Rodapé em massa granilítica h=10 cm </v>
      </c>
      <c r="C95" s="272"/>
      <c r="D95" s="273"/>
      <c r="E95" s="129" t="str">
        <f>'Obra Civil'!C99</f>
        <v>m²</v>
      </c>
      <c r="F95" s="130">
        <f>'Obra Civil'!G99</f>
        <v>15.88</v>
      </c>
      <c r="G95" s="131">
        <f>'Obra Civil'!D99</f>
        <v>157.35</v>
      </c>
      <c r="H95" s="132">
        <v>0</v>
      </c>
      <c r="I95" s="132">
        <v>0</v>
      </c>
      <c r="J95" s="132">
        <f t="shared" si="9"/>
        <v>2498.7179999999998</v>
      </c>
      <c r="K95" s="132">
        <f t="shared" si="10"/>
        <v>0</v>
      </c>
      <c r="L95" s="133">
        <f t="shared" si="11"/>
        <v>0</v>
      </c>
    </row>
    <row r="96" spans="1:12">
      <c r="A96" s="128" t="str">
        <f>'Obra Civil'!A100</f>
        <v>11.2</v>
      </c>
      <c r="B96" s="271" t="str">
        <f>'Obra Civil'!B100</f>
        <v xml:space="preserve">Soleira em granito </v>
      </c>
      <c r="C96" s="272"/>
      <c r="D96" s="273"/>
      <c r="E96" s="129" t="str">
        <f>'Obra Civil'!C100</f>
        <v>m</v>
      </c>
      <c r="F96" s="130">
        <f>'Obra Civil'!G100</f>
        <v>70.67</v>
      </c>
      <c r="G96" s="131">
        <f>'Obra Civil'!D100</f>
        <v>19.600000000000001</v>
      </c>
      <c r="H96" s="132">
        <v>0</v>
      </c>
      <c r="I96" s="132">
        <v>0</v>
      </c>
      <c r="J96" s="132">
        <f t="shared" si="9"/>
        <v>1385.1320000000001</v>
      </c>
      <c r="K96" s="132">
        <f t="shared" si="10"/>
        <v>0</v>
      </c>
      <c r="L96" s="133">
        <f t="shared" si="11"/>
        <v>0</v>
      </c>
    </row>
    <row r="97" spans="1:12">
      <c r="A97" s="128" t="str">
        <f>'Obra Civil'!A101</f>
        <v>11.3</v>
      </c>
      <c r="B97" s="271" t="str">
        <f>'Obra Civil'!B101</f>
        <v>Peitoril em granito ( 2 x 18 ) cm</v>
      </c>
      <c r="C97" s="272"/>
      <c r="D97" s="273"/>
      <c r="E97" s="129" t="str">
        <f>'Obra Civil'!C101</f>
        <v>m</v>
      </c>
      <c r="F97" s="130">
        <f>'Obra Civil'!G101</f>
        <v>59.15</v>
      </c>
      <c r="G97" s="131">
        <f>'Obra Civil'!D101</f>
        <v>2.4</v>
      </c>
      <c r="H97" s="132">
        <v>0</v>
      </c>
      <c r="I97" s="132">
        <v>0</v>
      </c>
      <c r="J97" s="132">
        <f t="shared" si="9"/>
        <v>141.95999999999998</v>
      </c>
      <c r="K97" s="132">
        <f t="shared" si="10"/>
        <v>0</v>
      </c>
      <c r="L97" s="133">
        <f t="shared" si="11"/>
        <v>0</v>
      </c>
    </row>
    <row r="98" spans="1:12">
      <c r="A98" s="128" t="str">
        <f>'Obra Civil'!A102</f>
        <v>11.4</v>
      </c>
      <c r="B98" s="271" t="str">
        <f>'Obra Civil'!B102</f>
        <v>Roda meio em madeira (largura=10cm)</v>
      </c>
      <c r="C98" s="272"/>
      <c r="D98" s="273"/>
      <c r="E98" s="129" t="str">
        <f>'Obra Civil'!C102</f>
        <v>m</v>
      </c>
      <c r="F98" s="130">
        <f>'Obra Civil'!G102</f>
        <v>9.35</v>
      </c>
      <c r="G98" s="131">
        <f>'Obra Civil'!D102</f>
        <v>99.45</v>
      </c>
      <c r="H98" s="132">
        <v>0</v>
      </c>
      <c r="I98" s="132">
        <v>0</v>
      </c>
      <c r="J98" s="132">
        <f t="shared" si="9"/>
        <v>929.85749999999996</v>
      </c>
      <c r="K98" s="132">
        <f t="shared" si="10"/>
        <v>0</v>
      </c>
      <c r="L98" s="133">
        <f t="shared" si="11"/>
        <v>0</v>
      </c>
    </row>
    <row r="99" spans="1:12">
      <c r="A99" s="143" t="str">
        <f>'Obra Civil'!A104</f>
        <v>12.0</v>
      </c>
      <c r="B99" s="268" t="str">
        <f>'Obra Civil'!B104</f>
        <v xml:space="preserve">PINTURA </v>
      </c>
      <c r="C99" s="269"/>
      <c r="D99" s="270"/>
      <c r="E99" s="146"/>
      <c r="F99" s="147"/>
      <c r="G99" s="148"/>
      <c r="H99" s="149"/>
      <c r="I99" s="149"/>
      <c r="J99" s="149"/>
      <c r="K99" s="149"/>
      <c r="L99" s="150"/>
    </row>
    <row r="100" spans="1:12">
      <c r="A100" s="128" t="str">
        <f>'Obra Civil'!A105</f>
        <v>12.1</v>
      </c>
      <c r="B100" s="271" t="str">
        <f>'Obra Civil'!B105</f>
        <v xml:space="preserve">Emassamento de paredes internas e externas com massa acrílica - 02 demãos </v>
      </c>
      <c r="C100" s="272"/>
      <c r="D100" s="273"/>
      <c r="E100" s="129" t="str">
        <f>'Obra Civil'!C105</f>
        <v>m²</v>
      </c>
      <c r="F100" s="130">
        <f>'Obra Civil'!G105</f>
        <v>6</v>
      </c>
      <c r="G100" s="131">
        <f>'Obra Civil'!D105</f>
        <v>1029.6199999999999</v>
      </c>
      <c r="H100" s="132">
        <v>0</v>
      </c>
      <c r="I100" s="132">
        <v>0</v>
      </c>
      <c r="J100" s="132">
        <f t="shared" ref="J100:J105" si="12">F100*G100</f>
        <v>6177.7199999999993</v>
      </c>
      <c r="K100" s="132">
        <f t="shared" ref="K100:K105" si="13">H100*F100</f>
        <v>0</v>
      </c>
      <c r="L100" s="133">
        <f t="shared" ref="L100:L105" si="14">I100*F100</f>
        <v>0</v>
      </c>
    </row>
    <row r="101" spans="1:12">
      <c r="A101" s="128" t="str">
        <f>'Obra Civil'!A106</f>
        <v>12.2</v>
      </c>
      <c r="B101" s="271" t="str">
        <f>'Obra Civil'!B106</f>
        <v xml:space="preserve">Emassamento de lajes internas e externas com massa acrílica - 02 demãos </v>
      </c>
      <c r="C101" s="272"/>
      <c r="D101" s="273"/>
      <c r="E101" s="129" t="str">
        <f>'Obra Civil'!C106</f>
        <v>m²</v>
      </c>
      <c r="F101" s="130">
        <f>'Obra Civil'!G106</f>
        <v>8.14</v>
      </c>
      <c r="G101" s="131">
        <f>'Obra Civil'!D106</f>
        <v>617.89</v>
      </c>
      <c r="H101" s="132">
        <v>0</v>
      </c>
      <c r="I101" s="132">
        <v>0</v>
      </c>
      <c r="J101" s="132">
        <f t="shared" si="12"/>
        <v>5029.6246000000001</v>
      </c>
      <c r="K101" s="132">
        <f t="shared" si="13"/>
        <v>0</v>
      </c>
      <c r="L101" s="133">
        <f t="shared" si="14"/>
        <v>0</v>
      </c>
    </row>
    <row r="102" spans="1:12">
      <c r="A102" s="128" t="str">
        <f>'Obra Civil'!A107</f>
        <v>12.3</v>
      </c>
      <c r="B102" s="271" t="str">
        <f>'Obra Civil'!B107</f>
        <v xml:space="preserve">Pintura em latex acrílico 02 demãos sobre paredes internas e externas </v>
      </c>
      <c r="C102" s="272"/>
      <c r="D102" s="273"/>
      <c r="E102" s="129" t="str">
        <f>'Obra Civil'!C107</f>
        <v>m²</v>
      </c>
      <c r="F102" s="130">
        <f>'Obra Civil'!G107</f>
        <v>9</v>
      </c>
      <c r="G102" s="131">
        <f>'Obra Civil'!D107</f>
        <v>1029.6199999999999</v>
      </c>
      <c r="H102" s="132">
        <v>0</v>
      </c>
      <c r="I102" s="132">
        <v>0</v>
      </c>
      <c r="J102" s="132">
        <f t="shared" si="12"/>
        <v>9266.5799999999981</v>
      </c>
      <c r="K102" s="132">
        <f t="shared" si="13"/>
        <v>0</v>
      </c>
      <c r="L102" s="133">
        <f t="shared" si="14"/>
        <v>0</v>
      </c>
    </row>
    <row r="103" spans="1:12">
      <c r="A103" s="128" t="str">
        <f>'Obra Civil'!A108</f>
        <v>12.4</v>
      </c>
      <c r="B103" s="271" t="str">
        <f>'Obra Civil'!B108</f>
        <v xml:space="preserve">Pintura em latex acrílico 02 demãos sobre lajes internas e externas </v>
      </c>
      <c r="C103" s="272"/>
      <c r="D103" s="273"/>
      <c r="E103" s="129" t="str">
        <f>'Obra Civil'!C108</f>
        <v>m²</v>
      </c>
      <c r="F103" s="130">
        <f>'Obra Civil'!G108</f>
        <v>9.93</v>
      </c>
      <c r="G103" s="131">
        <f>'Obra Civil'!D108</f>
        <v>617.89</v>
      </c>
      <c r="H103" s="132">
        <v>0</v>
      </c>
      <c r="I103" s="132">
        <v>0</v>
      </c>
      <c r="J103" s="132">
        <f t="shared" si="12"/>
        <v>6135.6476999999995</v>
      </c>
      <c r="K103" s="132">
        <f t="shared" si="13"/>
        <v>0</v>
      </c>
      <c r="L103" s="133">
        <f t="shared" si="14"/>
        <v>0</v>
      </c>
    </row>
    <row r="104" spans="1:12">
      <c r="A104" s="128" t="str">
        <f>'Obra Civil'!A109</f>
        <v>12.5</v>
      </c>
      <c r="B104" s="271" t="str">
        <f>'Obra Civil'!B109</f>
        <v>Pintura em esmalte sintético 02 demãos em esquadrias de madeira</v>
      </c>
      <c r="C104" s="272"/>
      <c r="D104" s="273"/>
      <c r="E104" s="129" t="str">
        <f>'Obra Civil'!C109</f>
        <v>m²</v>
      </c>
      <c r="F104" s="130">
        <f>'Obra Civil'!G109</f>
        <v>11.07</v>
      </c>
      <c r="G104" s="131">
        <f>'Obra Civil'!D109</f>
        <v>133.91999999999999</v>
      </c>
      <c r="H104" s="132">
        <v>0</v>
      </c>
      <c r="I104" s="132">
        <v>0</v>
      </c>
      <c r="J104" s="132">
        <f t="shared" si="12"/>
        <v>1482.4943999999998</v>
      </c>
      <c r="K104" s="132">
        <f t="shared" si="13"/>
        <v>0</v>
      </c>
      <c r="L104" s="133">
        <f t="shared" si="14"/>
        <v>0</v>
      </c>
    </row>
    <row r="105" spans="1:12">
      <c r="A105" s="128" t="str">
        <f>'Obra Civil'!A110</f>
        <v>12.6</v>
      </c>
      <c r="B105" s="271" t="str">
        <f>'Obra Civil'!B110</f>
        <v>Pintura em esmalte sintético 02 demãos em esquadrias de ferro</v>
      </c>
      <c r="C105" s="272"/>
      <c r="D105" s="273"/>
      <c r="E105" s="129" t="str">
        <f>'Obra Civil'!C110</f>
        <v>m²</v>
      </c>
      <c r="F105" s="130">
        <f>'Obra Civil'!G110</f>
        <v>14.84</v>
      </c>
      <c r="G105" s="131">
        <f>'Obra Civil'!D110</f>
        <v>132.4</v>
      </c>
      <c r="H105" s="132">
        <v>0</v>
      </c>
      <c r="I105" s="132">
        <v>0</v>
      </c>
      <c r="J105" s="132">
        <f t="shared" si="12"/>
        <v>1964.816</v>
      </c>
      <c r="K105" s="132">
        <f t="shared" si="13"/>
        <v>0</v>
      </c>
      <c r="L105" s="133">
        <f t="shared" si="14"/>
        <v>0</v>
      </c>
    </row>
    <row r="106" spans="1:12">
      <c r="A106" s="143" t="str">
        <f>'Obra Civil'!A112</f>
        <v>13.0</v>
      </c>
      <c r="B106" s="268" t="str">
        <f>'Obra Civil'!B112</f>
        <v>INSTALAÇÃO ELÉTRICA E ELETRÔNICA 127/220V</v>
      </c>
      <c r="C106" s="269"/>
      <c r="D106" s="270"/>
      <c r="E106" s="146"/>
      <c r="F106" s="147"/>
      <c r="G106" s="148"/>
      <c r="H106" s="149"/>
      <c r="I106" s="149"/>
      <c r="J106" s="149"/>
      <c r="K106" s="149"/>
      <c r="L106" s="150"/>
    </row>
    <row r="107" spans="1:12">
      <c r="A107" s="128" t="str">
        <f>'Obra Civil'!A113</f>
        <v>13.1</v>
      </c>
      <c r="B107" s="271" t="str">
        <f>'Obra Civil'!B113</f>
        <v>CENTRO DE DISTRIBUIÇÃO</v>
      </c>
      <c r="C107" s="272"/>
      <c r="D107" s="273"/>
      <c r="E107" s="129"/>
      <c r="F107" s="130"/>
      <c r="G107" s="131"/>
      <c r="H107" s="132"/>
      <c r="I107" s="132"/>
      <c r="J107" s="132"/>
      <c r="K107" s="132"/>
      <c r="L107" s="133"/>
    </row>
    <row r="108" spans="1:12" ht="48" customHeight="1">
      <c r="A108" s="128" t="str">
        <f>'Obra Civil'!A114</f>
        <v>13.1.1</v>
      </c>
      <c r="B108" s="294" t="str">
        <f>'Obra Civil'!B114</f>
        <v>Quadro de Distribuição Geral de Baixa Tensão, de embutir, completo, com 04 disjuntores tripolares, com barramento para as fases, neutro e para proteção, disjuntor Geral trifásico de 200A e Dispositivo de Proteção contra Surtos, metálico, pintura eletrostática epóxi cor bege, c/ porta, trinco e acessórios (QGD - conforme projeto)</v>
      </c>
      <c r="C108" s="295"/>
      <c r="D108" s="296"/>
      <c r="E108" s="129" t="str">
        <f>'Obra Civil'!C114</f>
        <v>un</v>
      </c>
      <c r="F108" s="130">
        <f>'Obra Civil'!G114</f>
        <v>2697.3</v>
      </c>
      <c r="G108" s="131">
        <f>'Obra Civil'!D114</f>
        <v>1</v>
      </c>
      <c r="H108" s="132">
        <v>0</v>
      </c>
      <c r="I108" s="132">
        <v>0</v>
      </c>
      <c r="J108" s="132">
        <f t="shared" ref="J108:J113" si="15">F108*G108</f>
        <v>2697.3</v>
      </c>
      <c r="K108" s="132">
        <f t="shared" ref="K108:K113" si="16">H108*F108</f>
        <v>0</v>
      </c>
      <c r="L108" s="133">
        <f t="shared" ref="L108:L113" si="17">I108*F108</f>
        <v>0</v>
      </c>
    </row>
    <row r="109" spans="1:12" ht="44.25" customHeight="1">
      <c r="A109" s="128" t="str">
        <f>'Obra Civil'!A115</f>
        <v>13.1.2</v>
      </c>
      <c r="B109" s="294" t="str">
        <f>'Obra Civil'!B115</f>
        <v>Quadro de Distribuição de embutir, completo, com 07 circuitos (05 disjuntores monopolares e 02 disjuntores bipolares), com barramento para as fases, neutro e para proteção, disjuntor geral trifásico de 30A e 01 Dispositivo Diferencial Residual, metálico, pintura eletrostática epóxi cor bege, c/ porta, trinco e acessórios (QD-1 - conforme projeto)</v>
      </c>
      <c r="C109" s="295"/>
      <c r="D109" s="296"/>
      <c r="E109" s="129" t="str">
        <f>'Obra Civil'!C115</f>
        <v>un</v>
      </c>
      <c r="F109" s="130">
        <f>'Obra Civil'!G115</f>
        <v>267.39999999999998</v>
      </c>
      <c r="G109" s="131">
        <f>'Obra Civil'!D115</f>
        <v>1</v>
      </c>
      <c r="H109" s="132">
        <v>0</v>
      </c>
      <c r="I109" s="132">
        <v>0</v>
      </c>
      <c r="J109" s="132">
        <f t="shared" si="15"/>
        <v>267.39999999999998</v>
      </c>
      <c r="K109" s="132">
        <f t="shared" si="16"/>
        <v>0</v>
      </c>
      <c r="L109" s="133">
        <f t="shared" si="17"/>
        <v>0</v>
      </c>
    </row>
    <row r="110" spans="1:12" ht="45" customHeight="1">
      <c r="A110" s="128" t="str">
        <f>'Obra Civil'!A116</f>
        <v>13.1.3</v>
      </c>
      <c r="B110" s="294" t="str">
        <f>'Obra Civil'!B116</f>
        <v>Quadro de Distribuição de embutir, completo, com 10 circuitos (03 disjuntores monopolares e 07 disjuntores bipolares), com barramento para as fases, neutro e para proteção, disjuntor geral trifásico de 50A e 06 Dispositivos Diferencial Residual, metálico, pintura eletrostática epóxi cor bege,c/ porta, trinco e acessórios (QD-2 - conforme projeto)</v>
      </c>
      <c r="C110" s="295"/>
      <c r="D110" s="296"/>
      <c r="E110" s="129" t="str">
        <f>'Obra Civil'!C116</f>
        <v>un</v>
      </c>
      <c r="F110" s="130">
        <f>'Obra Civil'!G116</f>
        <v>312.39999999999998</v>
      </c>
      <c r="G110" s="131">
        <f>'Obra Civil'!D116</f>
        <v>1</v>
      </c>
      <c r="H110" s="132">
        <v>0</v>
      </c>
      <c r="I110" s="132">
        <v>0</v>
      </c>
      <c r="J110" s="132">
        <f t="shared" si="15"/>
        <v>312.39999999999998</v>
      </c>
      <c r="K110" s="132">
        <f t="shared" si="16"/>
        <v>0</v>
      </c>
      <c r="L110" s="133">
        <f t="shared" si="17"/>
        <v>0</v>
      </c>
    </row>
    <row r="111" spans="1:12" ht="44.25" customHeight="1">
      <c r="A111" s="128" t="str">
        <f>'Obra Civil'!A117</f>
        <v>13.1.4</v>
      </c>
      <c r="B111" s="294" t="str">
        <f>'Obra Civil'!B117</f>
        <v>Quadro de Distribuição de embutir, completo, com 08 circuitos (02 disjuntores monopolares e 06 disjuntores bipolares), com barramento para as fases, neutro e para proteção, disjuntor geral trifásico de 50A e 04 Dispositivos Diferencial Residual, metálico, pintura eletrostática epóxi cor bege, c/ porta e trinco e acessórios (QD-3 - conforme projeto)</v>
      </c>
      <c r="C111" s="295"/>
      <c r="D111" s="296"/>
      <c r="E111" s="129" t="str">
        <f>'Obra Civil'!C117</f>
        <v>un</v>
      </c>
      <c r="F111" s="130">
        <f>'Obra Civil'!G117</f>
        <v>306.2</v>
      </c>
      <c r="G111" s="131">
        <f>'Obra Civil'!D117</f>
        <v>1</v>
      </c>
      <c r="H111" s="132">
        <v>0</v>
      </c>
      <c r="I111" s="132">
        <v>0</v>
      </c>
      <c r="J111" s="132">
        <f t="shared" si="15"/>
        <v>306.2</v>
      </c>
      <c r="K111" s="132">
        <f t="shared" si="16"/>
        <v>0</v>
      </c>
      <c r="L111" s="133">
        <f t="shared" si="17"/>
        <v>0</v>
      </c>
    </row>
    <row r="112" spans="1:12" ht="48.75" customHeight="1">
      <c r="A112" s="128" t="str">
        <f>'Obra Civil'!A118</f>
        <v>13.1.5</v>
      </c>
      <c r="B112" s="294" t="str">
        <f>'Obra Civil'!B118</f>
        <v>Quadro de Distribuição de embutir,  completo, com 24 circuitos (17 disjuntores monopolares e 07 disjuntores bipolares), com barramento para as fases, neutro e para proteção, disjuntor geral trifásico de 100A e 13 Dispositivos Diferencial Residual, metálico, pintura eletrostática epóxi cor bege, c/ porta e trinco e acessórios (QD-4 - conforme projeto)</v>
      </c>
      <c r="C112" s="295"/>
      <c r="D112" s="296"/>
      <c r="E112" s="129" t="str">
        <f>'Obra Civil'!C118</f>
        <v>un</v>
      </c>
      <c r="F112" s="130">
        <f>'Obra Civil'!G118</f>
        <v>784.2</v>
      </c>
      <c r="G112" s="131">
        <f>'Obra Civil'!D118</f>
        <v>1</v>
      </c>
      <c r="H112" s="132">
        <v>0</v>
      </c>
      <c r="I112" s="132">
        <v>0</v>
      </c>
      <c r="J112" s="132">
        <f t="shared" si="15"/>
        <v>784.2</v>
      </c>
      <c r="K112" s="132">
        <f t="shared" si="16"/>
        <v>0</v>
      </c>
      <c r="L112" s="133">
        <f t="shared" si="17"/>
        <v>0</v>
      </c>
    </row>
    <row r="113" spans="1:12" ht="45.75" customHeight="1">
      <c r="A113" s="128" t="str">
        <f>'Obra Civil'!A119</f>
        <v>13.1.6</v>
      </c>
      <c r="B113" s="294" t="str">
        <f>'Obra Civil'!B119</f>
        <v>Quadro de comando de Motor, de embutir, completo, p/ 2 motores de 3/4 cv (1 de reserva) , para controle automático de nível de reservatório superior e inferior, com contatores, bases fusíveis completas com fusível, relé térmico de sobrecarga, relé de falta de fase, chaves e lâmpadas,  com porta e trinco e acessórios (QCM - conforme projeto)</v>
      </c>
      <c r="C113" s="295"/>
      <c r="D113" s="296"/>
      <c r="E113" s="129" t="str">
        <f>'Obra Civil'!C119</f>
        <v>un</v>
      </c>
      <c r="F113" s="130">
        <f>'Obra Civil'!G119</f>
        <v>323.5</v>
      </c>
      <c r="G113" s="131">
        <f>'Obra Civil'!D119</f>
        <v>1</v>
      </c>
      <c r="H113" s="132">
        <v>0</v>
      </c>
      <c r="I113" s="132">
        <v>0</v>
      </c>
      <c r="J113" s="132">
        <f t="shared" si="15"/>
        <v>323.5</v>
      </c>
      <c r="K113" s="132">
        <f t="shared" si="16"/>
        <v>0</v>
      </c>
      <c r="L113" s="133">
        <f t="shared" si="17"/>
        <v>0</v>
      </c>
    </row>
    <row r="114" spans="1:12">
      <c r="A114" s="128" t="str">
        <f>'Obra Civil'!A120</f>
        <v>13.2</v>
      </c>
      <c r="B114" s="271" t="str">
        <f>'Obra Civil'!B120</f>
        <v>ELETRODUTOS E ACESSÓRIOS</v>
      </c>
      <c r="C114" s="272"/>
      <c r="D114" s="273"/>
      <c r="E114" s="129"/>
      <c r="F114" s="130"/>
      <c r="G114" s="131"/>
      <c r="H114" s="132"/>
      <c r="I114" s="132"/>
      <c r="J114" s="132"/>
      <c r="K114" s="132"/>
      <c r="L114" s="133"/>
    </row>
    <row r="115" spans="1:12">
      <c r="A115" s="128" t="str">
        <f>'Obra Civil'!A121</f>
        <v>13.2.1</v>
      </c>
      <c r="B115" s="271" t="str">
        <f>'Obra Civil'!B121</f>
        <v>Eletroduto PVC flexível, Ø16mm (DN 3/8"), inclusive curvas</v>
      </c>
      <c r="C115" s="272"/>
      <c r="D115" s="273"/>
      <c r="E115" s="129" t="str">
        <f>'Obra Civil'!C121</f>
        <v>m</v>
      </c>
      <c r="F115" s="130">
        <f>'Obra Civil'!G121</f>
        <v>1.98</v>
      </c>
      <c r="G115" s="131">
        <f>'Obra Civil'!D121</f>
        <v>380</v>
      </c>
      <c r="H115" s="132">
        <v>130</v>
      </c>
      <c r="I115" s="132">
        <v>380</v>
      </c>
      <c r="J115" s="132">
        <f t="shared" ref="J115:J123" si="18">F115*G115</f>
        <v>752.4</v>
      </c>
      <c r="K115" s="132">
        <f t="shared" ref="K115:K123" si="19">H115*F115</f>
        <v>257.39999999999998</v>
      </c>
      <c r="L115" s="133">
        <f t="shared" ref="L115:L123" si="20">I115*F115</f>
        <v>752.4</v>
      </c>
    </row>
    <row r="116" spans="1:12">
      <c r="A116" s="128" t="str">
        <f>'Obra Civil'!A122</f>
        <v>13.2.2</v>
      </c>
      <c r="B116" s="271" t="str">
        <f>'Obra Civil'!B122</f>
        <v>Eletroduto PVC flexível corrugado reforçado, Ø20mm (DN 1/2"), inclusive curvas</v>
      </c>
      <c r="C116" s="272"/>
      <c r="D116" s="273"/>
      <c r="E116" s="129" t="str">
        <f>'Obra Civil'!C122</f>
        <v>m</v>
      </c>
      <c r="F116" s="130">
        <f>'Obra Civil'!G122</f>
        <v>2.14</v>
      </c>
      <c r="G116" s="131">
        <f>'Obra Civil'!D122</f>
        <v>125</v>
      </c>
      <c r="H116" s="132">
        <v>75</v>
      </c>
      <c r="I116" s="132">
        <v>125</v>
      </c>
      <c r="J116" s="132">
        <f t="shared" si="18"/>
        <v>267.5</v>
      </c>
      <c r="K116" s="132">
        <f t="shared" si="19"/>
        <v>160.5</v>
      </c>
      <c r="L116" s="133">
        <f t="shared" si="20"/>
        <v>267.5</v>
      </c>
    </row>
    <row r="117" spans="1:12">
      <c r="A117" s="128" t="str">
        <f>'Obra Civil'!A123</f>
        <v>13.2.3</v>
      </c>
      <c r="B117" s="271" t="str">
        <f>'Obra Civil'!B123</f>
        <v>Eletroduto PVC flexível corrugado reforçado, Ø25mm (DN 3/4"), inclusive curvas</v>
      </c>
      <c r="C117" s="272"/>
      <c r="D117" s="273"/>
      <c r="E117" s="129" t="str">
        <f>'Obra Civil'!C123</f>
        <v>m</v>
      </c>
      <c r="F117" s="130">
        <f>'Obra Civil'!G123</f>
        <v>2.87</v>
      </c>
      <c r="G117" s="131">
        <f>'Obra Civil'!D123</f>
        <v>90</v>
      </c>
      <c r="H117" s="132">
        <v>50</v>
      </c>
      <c r="I117" s="132">
        <v>90</v>
      </c>
      <c r="J117" s="132">
        <f t="shared" si="18"/>
        <v>258.3</v>
      </c>
      <c r="K117" s="132">
        <f t="shared" si="19"/>
        <v>143.5</v>
      </c>
      <c r="L117" s="133">
        <f t="shared" si="20"/>
        <v>258.3</v>
      </c>
    </row>
    <row r="118" spans="1:12">
      <c r="A118" s="128" t="str">
        <f>'Obra Civil'!A124</f>
        <v>13.2.4</v>
      </c>
      <c r="B118" s="271" t="str">
        <f>'Obra Civil'!B124</f>
        <v>Eletroduto ,Ø31mm (DN 1"), inclusive curvas</v>
      </c>
      <c r="C118" s="272"/>
      <c r="D118" s="273"/>
      <c r="E118" s="129" t="str">
        <f>'Obra Civil'!C124</f>
        <v>m</v>
      </c>
      <c r="F118" s="130">
        <f>'Obra Civil'!G124</f>
        <v>7.12</v>
      </c>
      <c r="G118" s="131">
        <f>'Obra Civil'!D124</f>
        <v>55</v>
      </c>
      <c r="H118" s="132">
        <v>55</v>
      </c>
      <c r="I118" s="132">
        <v>55</v>
      </c>
      <c r="J118" s="132">
        <f t="shared" si="18"/>
        <v>391.6</v>
      </c>
      <c r="K118" s="132">
        <f t="shared" si="19"/>
        <v>391.6</v>
      </c>
      <c r="L118" s="133">
        <f t="shared" si="20"/>
        <v>391.6</v>
      </c>
    </row>
    <row r="119" spans="1:12">
      <c r="A119" s="128" t="str">
        <f>'Obra Civil'!A125</f>
        <v>13.2.5</v>
      </c>
      <c r="B119" s="271" t="str">
        <f>'Obra Civil'!B125</f>
        <v>Eletroduto, Ø41mm (DN 1.1/4"), inclusive curvas</v>
      </c>
      <c r="C119" s="272"/>
      <c r="D119" s="273"/>
      <c r="E119" s="129" t="str">
        <f>'Obra Civil'!C125</f>
        <v>m</v>
      </c>
      <c r="F119" s="130">
        <f>'Obra Civil'!G125</f>
        <v>9.36</v>
      </c>
      <c r="G119" s="131">
        <f>'Obra Civil'!D125</f>
        <v>5</v>
      </c>
      <c r="H119" s="132">
        <v>5</v>
      </c>
      <c r="I119" s="132">
        <v>5</v>
      </c>
      <c r="J119" s="132">
        <f t="shared" si="18"/>
        <v>46.8</v>
      </c>
      <c r="K119" s="132">
        <f t="shared" si="19"/>
        <v>46.8</v>
      </c>
      <c r="L119" s="133">
        <f t="shared" si="20"/>
        <v>46.8</v>
      </c>
    </row>
    <row r="120" spans="1:12">
      <c r="A120" s="128" t="str">
        <f>'Obra Civil'!A126</f>
        <v>13.2.6</v>
      </c>
      <c r="B120" s="271" t="str">
        <f>'Obra Civil'!B126</f>
        <v>Eletroduto Ø47mm (DN 1.1/2"), inclusive curvas</v>
      </c>
      <c r="C120" s="272"/>
      <c r="D120" s="273"/>
      <c r="E120" s="129" t="str">
        <f>'Obra Civil'!C126</f>
        <v>m</v>
      </c>
      <c r="F120" s="130">
        <f>'Obra Civil'!G126</f>
        <v>12.32</v>
      </c>
      <c r="G120" s="131">
        <f>'Obra Civil'!D126</f>
        <v>14</v>
      </c>
      <c r="H120" s="132">
        <v>14</v>
      </c>
      <c r="I120" s="132">
        <v>14</v>
      </c>
      <c r="J120" s="132">
        <f t="shared" si="18"/>
        <v>172.48000000000002</v>
      </c>
      <c r="K120" s="132">
        <f t="shared" si="19"/>
        <v>172.48000000000002</v>
      </c>
      <c r="L120" s="133">
        <f t="shared" si="20"/>
        <v>172.48000000000002</v>
      </c>
    </row>
    <row r="121" spans="1:12">
      <c r="A121" s="128" t="str">
        <f>'Obra Civil'!A127</f>
        <v>13.2.7</v>
      </c>
      <c r="B121" s="271" t="str">
        <f>'Obra Civil'!B127</f>
        <v>Eletroduto  Ø59 mm (DN 2"), inclusive curvas</v>
      </c>
      <c r="C121" s="272"/>
      <c r="D121" s="273"/>
      <c r="E121" s="129" t="str">
        <f>'Obra Civil'!C127</f>
        <v>m</v>
      </c>
      <c r="F121" s="130">
        <f>'Obra Civil'!G127</f>
        <v>18.23</v>
      </c>
      <c r="G121" s="131">
        <f>'Obra Civil'!D127</f>
        <v>6</v>
      </c>
      <c r="H121" s="132">
        <v>6</v>
      </c>
      <c r="I121" s="132">
        <v>6</v>
      </c>
      <c r="J121" s="132">
        <f t="shared" si="18"/>
        <v>109.38</v>
      </c>
      <c r="K121" s="132">
        <f t="shared" si="19"/>
        <v>109.38</v>
      </c>
      <c r="L121" s="133">
        <f t="shared" si="20"/>
        <v>109.38</v>
      </c>
    </row>
    <row r="122" spans="1:12">
      <c r="A122" s="128" t="str">
        <f>'Obra Civil'!A128</f>
        <v>13.2.8</v>
      </c>
      <c r="B122" s="271" t="str">
        <f>'Obra Civil'!B128</f>
        <v>Eletroduto  Ø75 mm (DN 2.1/2"), inclusive curvas</v>
      </c>
      <c r="C122" s="272"/>
      <c r="D122" s="273"/>
      <c r="E122" s="129" t="str">
        <f>'Obra Civil'!C128</f>
        <v>m</v>
      </c>
      <c r="F122" s="130">
        <f>'Obra Civil'!G128</f>
        <v>21.45</v>
      </c>
      <c r="G122" s="131">
        <f>'Obra Civil'!D128</f>
        <v>10</v>
      </c>
      <c r="H122" s="132">
        <v>10</v>
      </c>
      <c r="I122" s="132">
        <v>10</v>
      </c>
      <c r="J122" s="132">
        <f t="shared" si="18"/>
        <v>214.5</v>
      </c>
      <c r="K122" s="132">
        <f t="shared" si="19"/>
        <v>214.5</v>
      </c>
      <c r="L122" s="133">
        <f t="shared" si="20"/>
        <v>214.5</v>
      </c>
    </row>
    <row r="123" spans="1:12">
      <c r="A123" s="128" t="str">
        <f>'Obra Civil'!A129</f>
        <v>13.2.9</v>
      </c>
      <c r="B123" s="271" t="str">
        <f>'Obra Civil'!B129</f>
        <v>Caixa de passagem 40x40cm em alvenaria com tampa de ferro fundido tipo leve</v>
      </c>
      <c r="C123" s="272"/>
      <c r="D123" s="273"/>
      <c r="E123" s="129" t="str">
        <f>'Obra Civil'!C129</f>
        <v>un</v>
      </c>
      <c r="F123" s="130">
        <f>'Obra Civil'!G129</f>
        <v>67.900000000000006</v>
      </c>
      <c r="G123" s="131">
        <f>'Obra Civil'!D129</f>
        <v>2</v>
      </c>
      <c r="H123" s="132">
        <v>2</v>
      </c>
      <c r="I123" s="132">
        <v>2</v>
      </c>
      <c r="J123" s="132">
        <f t="shared" si="18"/>
        <v>135.80000000000001</v>
      </c>
      <c r="K123" s="132">
        <f t="shared" si="19"/>
        <v>135.80000000000001</v>
      </c>
      <c r="L123" s="133">
        <f t="shared" si="20"/>
        <v>135.80000000000001</v>
      </c>
    </row>
    <row r="124" spans="1:12">
      <c r="A124" s="125" t="str">
        <f>'Obra Civil'!A130</f>
        <v>13.3</v>
      </c>
      <c r="B124" s="291" t="str">
        <f>'Obra Civil'!B130</f>
        <v>CABOS E FIOS (CONDUTORES)</v>
      </c>
      <c r="C124" s="292"/>
      <c r="D124" s="293"/>
      <c r="E124" s="129"/>
      <c r="F124" s="130"/>
      <c r="G124" s="131"/>
      <c r="H124" s="132"/>
      <c r="I124" s="132"/>
      <c r="J124" s="132"/>
      <c r="K124" s="132"/>
      <c r="L124" s="133"/>
    </row>
    <row r="125" spans="1:12" ht="35.25" customHeight="1">
      <c r="A125" s="139"/>
      <c r="B125" s="306" t="str">
        <f>'Obra Civil'!B131</f>
        <v>Condutor de cobre unipolar, isolação em PVC/70ºC, camada de proteção em PVC, não propagador de chamas, classe de tensão 750V, encordoamento classe 5, flexível, com as seguintes seções nominais:</v>
      </c>
      <c r="C125" s="307"/>
      <c r="D125" s="308"/>
      <c r="E125" s="129"/>
      <c r="F125" s="140">
        <f>'Obra Civil'!G131</f>
        <v>100</v>
      </c>
      <c r="G125" s="141">
        <f>'Obra Civil'!D131</f>
        <v>0</v>
      </c>
      <c r="H125" s="132">
        <v>0</v>
      </c>
      <c r="I125" s="132">
        <v>0</v>
      </c>
      <c r="J125" s="132">
        <f t="shared" ref="J125:J135" si="21">F125*G125</f>
        <v>0</v>
      </c>
      <c r="K125" s="132">
        <f t="shared" ref="K125:K135" si="22">H125*F125</f>
        <v>0</v>
      </c>
      <c r="L125" s="133">
        <f t="shared" ref="L125:L188" si="23">I125*F125</f>
        <v>0</v>
      </c>
    </row>
    <row r="126" spans="1:12">
      <c r="A126" s="128" t="str">
        <f>'Obra Civil'!A132</f>
        <v>13.3.1</v>
      </c>
      <c r="B126" s="271" t="str">
        <f>'Obra Civil'!B132</f>
        <v>#1,5 mm²</v>
      </c>
      <c r="C126" s="272"/>
      <c r="D126" s="273"/>
      <c r="E126" s="129" t="str">
        <f>'Obra Civil'!C132</f>
        <v>m</v>
      </c>
      <c r="F126" s="130">
        <f>'Obra Civil'!G132</f>
        <v>1.52</v>
      </c>
      <c r="G126" s="131">
        <f>'Obra Civil'!D132</f>
        <v>80</v>
      </c>
      <c r="H126" s="132">
        <v>0</v>
      </c>
      <c r="I126" s="132">
        <v>0</v>
      </c>
      <c r="J126" s="132">
        <f t="shared" si="21"/>
        <v>121.6</v>
      </c>
      <c r="K126" s="132">
        <f t="shared" si="22"/>
        <v>0</v>
      </c>
      <c r="L126" s="133">
        <f t="shared" si="23"/>
        <v>0</v>
      </c>
    </row>
    <row r="127" spans="1:12">
      <c r="A127" s="128" t="str">
        <f>'Obra Civil'!A133</f>
        <v>13.3.2</v>
      </c>
      <c r="B127" s="271" t="str">
        <f>'Obra Civil'!B133</f>
        <v>#2,5 mm²</v>
      </c>
      <c r="C127" s="272"/>
      <c r="D127" s="273"/>
      <c r="E127" s="129" t="str">
        <f>'Obra Civil'!C133</f>
        <v>m</v>
      </c>
      <c r="F127" s="130">
        <f>'Obra Civil'!G133</f>
        <v>2.02</v>
      </c>
      <c r="G127" s="131">
        <f>'Obra Civil'!D133</f>
        <v>2350</v>
      </c>
      <c r="H127" s="132">
        <v>0</v>
      </c>
      <c r="I127" s="132">
        <v>0</v>
      </c>
      <c r="J127" s="132">
        <f t="shared" si="21"/>
        <v>4747</v>
      </c>
      <c r="K127" s="132">
        <f t="shared" si="22"/>
        <v>0</v>
      </c>
      <c r="L127" s="133">
        <f t="shared" si="23"/>
        <v>0</v>
      </c>
    </row>
    <row r="128" spans="1:12">
      <c r="A128" s="128" t="str">
        <f>'Obra Civil'!A134</f>
        <v>13.3.3</v>
      </c>
      <c r="B128" s="271" t="str">
        <f>'Obra Civil'!B134</f>
        <v>#4 mm²</v>
      </c>
      <c r="C128" s="272"/>
      <c r="D128" s="273"/>
      <c r="E128" s="129" t="str">
        <f>'Obra Civil'!C134</f>
        <v>m</v>
      </c>
      <c r="F128" s="130">
        <f>'Obra Civil'!G134</f>
        <v>3.04</v>
      </c>
      <c r="G128" s="131">
        <f>'Obra Civil'!D134</f>
        <v>770</v>
      </c>
      <c r="H128" s="132">
        <v>0</v>
      </c>
      <c r="I128" s="132">
        <v>0</v>
      </c>
      <c r="J128" s="132">
        <f t="shared" si="21"/>
        <v>2340.8000000000002</v>
      </c>
      <c r="K128" s="132">
        <f t="shared" si="22"/>
        <v>0</v>
      </c>
      <c r="L128" s="133">
        <f t="shared" si="23"/>
        <v>0</v>
      </c>
    </row>
    <row r="129" spans="1:12">
      <c r="A129" s="128" t="str">
        <f>'Obra Civil'!A135</f>
        <v>13.3.4</v>
      </c>
      <c r="B129" s="271" t="str">
        <f>'Obra Civil'!B135</f>
        <v>#6 mm²</v>
      </c>
      <c r="C129" s="272"/>
      <c r="D129" s="273"/>
      <c r="E129" s="129" t="str">
        <f>'Obra Civil'!C135</f>
        <v>m</v>
      </c>
      <c r="F129" s="130">
        <f>'Obra Civil'!G135</f>
        <v>4.1100000000000003</v>
      </c>
      <c r="G129" s="131">
        <f>'Obra Civil'!D135</f>
        <v>10</v>
      </c>
      <c r="H129" s="132">
        <v>0</v>
      </c>
      <c r="I129" s="132">
        <v>0</v>
      </c>
      <c r="J129" s="132">
        <f t="shared" si="21"/>
        <v>41.1</v>
      </c>
      <c r="K129" s="132">
        <f t="shared" si="22"/>
        <v>0</v>
      </c>
      <c r="L129" s="133">
        <f t="shared" si="23"/>
        <v>0</v>
      </c>
    </row>
    <row r="130" spans="1:12">
      <c r="A130" s="128" t="str">
        <f>'Obra Civil'!A136</f>
        <v>13.3.5</v>
      </c>
      <c r="B130" s="271" t="str">
        <f>'Obra Civil'!B136</f>
        <v>#10 mm²</v>
      </c>
      <c r="C130" s="272"/>
      <c r="D130" s="273"/>
      <c r="E130" s="129" t="str">
        <f>'Obra Civil'!C136</f>
        <v>m</v>
      </c>
      <c r="F130" s="130">
        <f>'Obra Civil'!G136</f>
        <v>7.38</v>
      </c>
      <c r="G130" s="131">
        <f>'Obra Civil'!D136</f>
        <v>152</v>
      </c>
      <c r="H130" s="132">
        <v>0</v>
      </c>
      <c r="I130" s="132">
        <v>0</v>
      </c>
      <c r="J130" s="132">
        <f t="shared" si="21"/>
        <v>1121.76</v>
      </c>
      <c r="K130" s="132">
        <f t="shared" si="22"/>
        <v>0</v>
      </c>
      <c r="L130" s="133">
        <f t="shared" si="23"/>
        <v>0</v>
      </c>
    </row>
    <row r="131" spans="1:12">
      <c r="A131" s="128" t="str">
        <f>'Obra Civil'!A137</f>
        <v>13.3.6</v>
      </c>
      <c r="B131" s="271" t="str">
        <f>'Obra Civil'!B137</f>
        <v>#16 mm²</v>
      </c>
      <c r="C131" s="272"/>
      <c r="D131" s="273"/>
      <c r="E131" s="129" t="str">
        <f>'Obra Civil'!C137</f>
        <v>m</v>
      </c>
      <c r="F131" s="130">
        <f>'Obra Civil'!G137</f>
        <v>7.45</v>
      </c>
      <c r="G131" s="131">
        <f>'Obra Civil'!D137</f>
        <v>21</v>
      </c>
      <c r="H131" s="132">
        <v>0</v>
      </c>
      <c r="I131" s="132">
        <v>0</v>
      </c>
      <c r="J131" s="132">
        <f t="shared" si="21"/>
        <v>156.45000000000002</v>
      </c>
      <c r="K131" s="132">
        <f t="shared" si="22"/>
        <v>0</v>
      </c>
      <c r="L131" s="133">
        <f t="shared" si="23"/>
        <v>0</v>
      </c>
    </row>
    <row r="132" spans="1:12">
      <c r="A132" s="128" t="str">
        <f>'Obra Civil'!A138</f>
        <v>13.3.7</v>
      </c>
      <c r="B132" s="271" t="str">
        <f>'Obra Civil'!B138</f>
        <v>#25 mm²</v>
      </c>
      <c r="C132" s="272"/>
      <c r="D132" s="273"/>
      <c r="E132" s="129" t="str">
        <f>'Obra Civil'!C138</f>
        <v>m</v>
      </c>
      <c r="F132" s="130">
        <f>'Obra Civil'!G138</f>
        <v>10.92</v>
      </c>
      <c r="G132" s="131">
        <f>'Obra Civil'!D138</f>
        <v>21</v>
      </c>
      <c r="H132" s="132">
        <v>0</v>
      </c>
      <c r="I132" s="132">
        <v>0</v>
      </c>
      <c r="J132" s="132">
        <f t="shared" si="21"/>
        <v>229.32</v>
      </c>
      <c r="K132" s="132">
        <f t="shared" si="22"/>
        <v>0</v>
      </c>
      <c r="L132" s="133">
        <f t="shared" si="23"/>
        <v>0</v>
      </c>
    </row>
    <row r="133" spans="1:12">
      <c r="A133" s="128" t="str">
        <f>'Obra Civil'!A139</f>
        <v>13.3.8</v>
      </c>
      <c r="B133" s="271" t="str">
        <f>'Obra Civil'!B139</f>
        <v>#35 mm²</v>
      </c>
      <c r="C133" s="272"/>
      <c r="D133" s="273"/>
      <c r="E133" s="129" t="str">
        <f>'Obra Civil'!C139</f>
        <v>m</v>
      </c>
      <c r="F133" s="130">
        <f>'Obra Civil'!G139</f>
        <v>100</v>
      </c>
      <c r="G133" s="131">
        <f>'Obra Civil'!D139</f>
        <v>63</v>
      </c>
      <c r="H133" s="132">
        <v>0</v>
      </c>
      <c r="I133" s="132">
        <v>0</v>
      </c>
      <c r="J133" s="132">
        <f t="shared" si="21"/>
        <v>6300</v>
      </c>
      <c r="K133" s="132">
        <f t="shared" si="22"/>
        <v>0</v>
      </c>
      <c r="L133" s="133">
        <f t="shared" si="23"/>
        <v>0</v>
      </c>
    </row>
    <row r="134" spans="1:12">
      <c r="A134" s="128" t="str">
        <f>'Obra Civil'!A140</f>
        <v>13.3.9</v>
      </c>
      <c r="B134" s="271" t="str">
        <f>'Obra Civil'!B140</f>
        <v>#70 mm²</v>
      </c>
      <c r="C134" s="272"/>
      <c r="D134" s="273"/>
      <c r="E134" s="129" t="str">
        <f>'Obra Civil'!C140</f>
        <v>m</v>
      </c>
      <c r="F134" s="130">
        <f>'Obra Civil'!G140</f>
        <v>100</v>
      </c>
      <c r="G134" s="131">
        <f>'Obra Civil'!D140</f>
        <v>20</v>
      </c>
      <c r="H134" s="132">
        <v>0</v>
      </c>
      <c r="I134" s="132">
        <v>0</v>
      </c>
      <c r="J134" s="132">
        <f t="shared" si="21"/>
        <v>2000</v>
      </c>
      <c r="K134" s="132">
        <f t="shared" si="22"/>
        <v>0</v>
      </c>
      <c r="L134" s="133">
        <f t="shared" si="23"/>
        <v>0</v>
      </c>
    </row>
    <row r="135" spans="1:12">
      <c r="A135" s="128" t="str">
        <f>'Obra Civil'!A141</f>
        <v>13.3.10</v>
      </c>
      <c r="B135" s="271" t="str">
        <f>'Obra Civil'!B141</f>
        <v>#120 mm²</v>
      </c>
      <c r="C135" s="272"/>
      <c r="D135" s="273"/>
      <c r="E135" s="129" t="str">
        <f>'Obra Civil'!C141</f>
        <v>m</v>
      </c>
      <c r="F135" s="130">
        <f>'Obra Civil'!G141</f>
        <v>100</v>
      </c>
      <c r="G135" s="131">
        <f>'Obra Civil'!D141</f>
        <v>80</v>
      </c>
      <c r="H135" s="132">
        <v>0</v>
      </c>
      <c r="I135" s="132">
        <v>0</v>
      </c>
      <c r="J135" s="132">
        <f t="shared" si="21"/>
        <v>8000</v>
      </c>
      <c r="K135" s="132">
        <f t="shared" si="22"/>
        <v>0</v>
      </c>
      <c r="L135" s="133">
        <f t="shared" si="23"/>
        <v>0</v>
      </c>
    </row>
    <row r="136" spans="1:12">
      <c r="A136" s="125" t="str">
        <f>'Obra Civil'!A142</f>
        <v>13.4</v>
      </c>
      <c r="B136" s="291" t="str">
        <f>'Obra Civil'!B142</f>
        <v>ILUMINAÇÃO E TOMADAS</v>
      </c>
      <c r="C136" s="292"/>
      <c r="D136" s="293"/>
      <c r="E136" s="129"/>
      <c r="F136" s="130"/>
      <c r="G136" s="131"/>
      <c r="H136" s="132"/>
      <c r="I136" s="132"/>
      <c r="J136" s="132"/>
      <c r="K136" s="132"/>
      <c r="L136" s="133">
        <f t="shared" si="23"/>
        <v>0</v>
      </c>
    </row>
    <row r="137" spans="1:12">
      <c r="A137" s="128" t="str">
        <f>'Obra Civil'!A143</f>
        <v>13.4.1</v>
      </c>
      <c r="B137" s="271" t="str">
        <f>'Obra Civil'!B143</f>
        <v>Tomada universal, circular, 2P+T, 15A/250v, cor preta, completa</v>
      </c>
      <c r="C137" s="272"/>
      <c r="D137" s="273"/>
      <c r="E137" s="129" t="str">
        <f>'Obra Civil'!C143</f>
        <v>un</v>
      </c>
      <c r="F137" s="130">
        <f>'Obra Civil'!G143</f>
        <v>12.94</v>
      </c>
      <c r="G137" s="131">
        <f>'Obra Civil'!D143</f>
        <v>84</v>
      </c>
      <c r="H137" s="132">
        <v>0</v>
      </c>
      <c r="I137" s="132">
        <v>0</v>
      </c>
      <c r="J137" s="132">
        <f t="shared" ref="J137:J148" si="24">F137*G137</f>
        <v>1086.96</v>
      </c>
      <c r="K137" s="132">
        <f t="shared" ref="K137:K148" si="25">H137*F137</f>
        <v>0</v>
      </c>
      <c r="L137" s="133">
        <f t="shared" si="23"/>
        <v>0</v>
      </c>
    </row>
    <row r="138" spans="1:12">
      <c r="A138" s="128" t="str">
        <f>'Obra Civil'!A144</f>
        <v>13.4.2</v>
      </c>
      <c r="B138" s="271" t="str">
        <f>'Obra Civil'!B144</f>
        <v>Tomada universal, circular, 3P, 20A/250v, cor preta, completa</v>
      </c>
      <c r="C138" s="272"/>
      <c r="D138" s="273"/>
      <c r="E138" s="129" t="str">
        <f>'Obra Civil'!C144</f>
        <v>un</v>
      </c>
      <c r="F138" s="130">
        <f>'Obra Civil'!G144</f>
        <v>14.81</v>
      </c>
      <c r="G138" s="131">
        <f>'Obra Civil'!D144</f>
        <v>20</v>
      </c>
      <c r="H138" s="132">
        <v>0</v>
      </c>
      <c r="I138" s="132">
        <v>0</v>
      </c>
      <c r="J138" s="132">
        <f t="shared" si="24"/>
        <v>296.2</v>
      </c>
      <c r="K138" s="132">
        <f t="shared" si="25"/>
        <v>0</v>
      </c>
      <c r="L138" s="133">
        <f t="shared" si="23"/>
        <v>0</v>
      </c>
    </row>
    <row r="139" spans="1:12">
      <c r="A139" s="128" t="str">
        <f>'Obra Civil'!A145</f>
        <v>13.4.3</v>
      </c>
      <c r="B139" s="271" t="str">
        <f>'Obra Civil'!B145</f>
        <v>Interruptor simples 10 A, completa</v>
      </c>
      <c r="C139" s="272"/>
      <c r="D139" s="273"/>
      <c r="E139" s="129" t="str">
        <f>'Obra Civil'!C145</f>
        <v>un</v>
      </c>
      <c r="F139" s="130">
        <f>'Obra Civil'!G145</f>
        <v>7.34</v>
      </c>
      <c r="G139" s="131">
        <f>'Obra Civil'!D145</f>
        <v>38</v>
      </c>
      <c r="H139" s="132">
        <v>0</v>
      </c>
      <c r="I139" s="132">
        <v>0</v>
      </c>
      <c r="J139" s="132">
        <f t="shared" si="24"/>
        <v>278.92</v>
      </c>
      <c r="K139" s="132">
        <f t="shared" si="25"/>
        <v>0</v>
      </c>
      <c r="L139" s="133">
        <f t="shared" si="23"/>
        <v>0</v>
      </c>
    </row>
    <row r="140" spans="1:12">
      <c r="A140" s="128" t="str">
        <f>'Obra Civil'!A146</f>
        <v>13.4.4</v>
      </c>
      <c r="B140" s="271" t="str">
        <f>'Obra Civil'!B146</f>
        <v>Interruptor duas seções 10A por seção, completa</v>
      </c>
      <c r="C140" s="272"/>
      <c r="D140" s="273"/>
      <c r="E140" s="129" t="str">
        <f>'Obra Civil'!C146</f>
        <v>un</v>
      </c>
      <c r="F140" s="130">
        <f>'Obra Civil'!G146</f>
        <v>9.89</v>
      </c>
      <c r="G140" s="131">
        <f>'Obra Civil'!D146</f>
        <v>1</v>
      </c>
      <c r="H140" s="132">
        <v>0</v>
      </c>
      <c r="I140" s="132">
        <v>0</v>
      </c>
      <c r="J140" s="132">
        <f t="shared" si="24"/>
        <v>9.89</v>
      </c>
      <c r="K140" s="132">
        <f t="shared" si="25"/>
        <v>0</v>
      </c>
      <c r="L140" s="133">
        <f t="shared" si="23"/>
        <v>0</v>
      </c>
    </row>
    <row r="141" spans="1:12">
      <c r="A141" s="128" t="str">
        <f>'Obra Civil'!A147</f>
        <v>13.4.5</v>
      </c>
      <c r="B141" s="271" t="str">
        <f>'Obra Civil'!B147</f>
        <v>Interruptor com dimmer, completa</v>
      </c>
      <c r="C141" s="272"/>
      <c r="D141" s="273"/>
      <c r="E141" s="129" t="str">
        <f>'Obra Civil'!C147</f>
        <v>un</v>
      </c>
      <c r="F141" s="130">
        <f>'Obra Civil'!G147</f>
        <v>12.78</v>
      </c>
      <c r="G141" s="131">
        <f>'Obra Civil'!D147</f>
        <v>1</v>
      </c>
      <c r="H141" s="132">
        <v>0</v>
      </c>
      <c r="I141" s="132">
        <v>0</v>
      </c>
      <c r="J141" s="132">
        <f t="shared" si="24"/>
        <v>12.78</v>
      </c>
      <c r="K141" s="132">
        <f t="shared" si="25"/>
        <v>0</v>
      </c>
      <c r="L141" s="133">
        <f t="shared" si="23"/>
        <v>0</v>
      </c>
    </row>
    <row r="142" spans="1:12">
      <c r="A142" s="128" t="str">
        <f>'Obra Civil'!A148</f>
        <v>13.4.6</v>
      </c>
      <c r="B142" s="271" t="str">
        <f>'Obra Civil'!B148</f>
        <v>Luminárias 2x40 W completa</v>
      </c>
      <c r="C142" s="272"/>
      <c r="D142" s="273"/>
      <c r="E142" s="129" t="str">
        <f>'Obra Civil'!C148</f>
        <v>un</v>
      </c>
      <c r="F142" s="130">
        <f>'Obra Civil'!G148</f>
        <v>77.13</v>
      </c>
      <c r="G142" s="131">
        <f>'Obra Civil'!D148</f>
        <v>52</v>
      </c>
      <c r="H142" s="132">
        <v>0</v>
      </c>
      <c r="I142" s="132">
        <v>0</v>
      </c>
      <c r="J142" s="132">
        <f t="shared" si="24"/>
        <v>4010.7599999999998</v>
      </c>
      <c r="K142" s="132">
        <f t="shared" si="25"/>
        <v>0</v>
      </c>
      <c r="L142" s="133">
        <f t="shared" si="23"/>
        <v>0</v>
      </c>
    </row>
    <row r="143" spans="1:12">
      <c r="A143" s="128" t="str">
        <f>'Obra Civil'!A149</f>
        <v>13.4.7</v>
      </c>
      <c r="B143" s="271" t="str">
        <f>'Obra Civil'!B149</f>
        <v>Luminárias 2x20 W completa</v>
      </c>
      <c r="C143" s="272"/>
      <c r="D143" s="273"/>
      <c r="E143" s="129" t="str">
        <f>'Obra Civil'!C149</f>
        <v>un</v>
      </c>
      <c r="F143" s="130">
        <f>'Obra Civil'!G149</f>
        <v>59.65</v>
      </c>
      <c r="G143" s="131">
        <f>'Obra Civil'!D149</f>
        <v>8</v>
      </c>
      <c r="H143" s="132">
        <v>0</v>
      </c>
      <c r="I143" s="132">
        <v>0</v>
      </c>
      <c r="J143" s="132">
        <f t="shared" si="24"/>
        <v>477.2</v>
      </c>
      <c r="K143" s="132">
        <f t="shared" si="25"/>
        <v>0</v>
      </c>
      <c r="L143" s="133">
        <f t="shared" si="23"/>
        <v>0</v>
      </c>
    </row>
    <row r="144" spans="1:12">
      <c r="A144" s="128" t="str">
        <f>'Obra Civil'!A150</f>
        <v>13.4.8</v>
      </c>
      <c r="B144" s="271" t="str">
        <f>'Obra Civil'!B150</f>
        <v>Luminárias incandescentes 100W</v>
      </c>
      <c r="C144" s="272"/>
      <c r="D144" s="273"/>
      <c r="E144" s="129" t="str">
        <f>'Obra Civil'!C150</f>
        <v>un</v>
      </c>
      <c r="F144" s="130">
        <f>'Obra Civil'!G150</f>
        <v>23.3</v>
      </c>
      <c r="G144" s="131">
        <f>'Obra Civil'!D150</f>
        <v>6</v>
      </c>
      <c r="H144" s="132">
        <v>0</v>
      </c>
      <c r="I144" s="132">
        <v>0</v>
      </c>
      <c r="J144" s="132">
        <f t="shared" si="24"/>
        <v>139.80000000000001</v>
      </c>
      <c r="K144" s="132">
        <f t="shared" si="25"/>
        <v>0</v>
      </c>
      <c r="L144" s="133">
        <f t="shared" si="23"/>
        <v>0</v>
      </c>
    </row>
    <row r="145" spans="1:12">
      <c r="A145" s="128" t="str">
        <f>'Obra Civil'!A151</f>
        <v>13.4.9</v>
      </c>
      <c r="B145" s="271" t="str">
        <f>'Obra Civil'!B151</f>
        <v>Arandelas 100W</v>
      </c>
      <c r="C145" s="272"/>
      <c r="D145" s="273"/>
      <c r="E145" s="129" t="str">
        <f>'Obra Civil'!C151</f>
        <v>un</v>
      </c>
      <c r="F145" s="130">
        <f>'Obra Civil'!G151</f>
        <v>28.54</v>
      </c>
      <c r="G145" s="131">
        <f>'Obra Civil'!D151</f>
        <v>12</v>
      </c>
      <c r="H145" s="132">
        <v>0</v>
      </c>
      <c r="I145" s="132">
        <v>0</v>
      </c>
      <c r="J145" s="132">
        <f t="shared" si="24"/>
        <v>342.48</v>
      </c>
      <c r="K145" s="132">
        <f t="shared" si="25"/>
        <v>0</v>
      </c>
      <c r="L145" s="133">
        <f t="shared" si="23"/>
        <v>0</v>
      </c>
    </row>
    <row r="146" spans="1:12">
      <c r="A146" s="128" t="str">
        <f>'Obra Civil'!A152</f>
        <v>13.4.10</v>
      </c>
      <c r="B146" s="271" t="str">
        <f>'Obra Civil'!B152</f>
        <v>Caixas de passagem 4x4"para tomada/interruptor</v>
      </c>
      <c r="C146" s="272"/>
      <c r="D146" s="273"/>
      <c r="E146" s="129" t="str">
        <f>'Obra Civil'!C152</f>
        <v>un</v>
      </c>
      <c r="F146" s="130">
        <f>'Obra Civil'!G152</f>
        <v>1.79</v>
      </c>
      <c r="G146" s="131">
        <f>'Obra Civil'!D152</f>
        <v>32</v>
      </c>
      <c r="H146" s="132">
        <v>0</v>
      </c>
      <c r="I146" s="132">
        <v>0</v>
      </c>
      <c r="J146" s="132">
        <f t="shared" si="24"/>
        <v>57.28</v>
      </c>
      <c r="K146" s="132">
        <f t="shared" si="25"/>
        <v>0</v>
      </c>
      <c r="L146" s="133">
        <f t="shared" si="23"/>
        <v>0</v>
      </c>
    </row>
    <row r="147" spans="1:12">
      <c r="A147" s="128" t="str">
        <f>'Obra Civil'!A153</f>
        <v>13.4.11</v>
      </c>
      <c r="B147" s="271" t="str">
        <f>'Obra Civil'!B153</f>
        <v>Caixa de passagem 4x2" para interruptor e tomada</v>
      </c>
      <c r="C147" s="272"/>
      <c r="D147" s="273"/>
      <c r="E147" s="129" t="str">
        <f>'Obra Civil'!C153</f>
        <v>un</v>
      </c>
      <c r="F147" s="130">
        <f>'Obra Civil'!G153</f>
        <v>1.1200000000000001</v>
      </c>
      <c r="G147" s="131">
        <f>'Obra Civil'!D153</f>
        <v>79</v>
      </c>
      <c r="H147" s="132">
        <v>0</v>
      </c>
      <c r="I147" s="132">
        <v>0</v>
      </c>
      <c r="J147" s="132">
        <f t="shared" si="24"/>
        <v>88.48</v>
      </c>
      <c r="K147" s="132">
        <f t="shared" si="25"/>
        <v>0</v>
      </c>
      <c r="L147" s="133">
        <f t="shared" si="23"/>
        <v>0</v>
      </c>
    </row>
    <row r="148" spans="1:12" ht="12" customHeight="1">
      <c r="A148" s="128" t="str">
        <f>'Obra Civil'!A154</f>
        <v>13.4.12</v>
      </c>
      <c r="B148" s="271" t="str">
        <f>'Obra Civil'!B154</f>
        <v>Caixa de passagem de ferro esmaltada octogonal 4x4"</v>
      </c>
      <c r="C148" s="272"/>
      <c r="D148" s="273"/>
      <c r="E148" s="129" t="str">
        <f>'Obra Civil'!C154</f>
        <v>un</v>
      </c>
      <c r="F148" s="130">
        <f>'Obra Civil'!G154</f>
        <v>2.04</v>
      </c>
      <c r="G148" s="131">
        <f>'Obra Civil'!D154</f>
        <v>70</v>
      </c>
      <c r="H148" s="132">
        <v>0</v>
      </c>
      <c r="I148" s="132">
        <v>70</v>
      </c>
      <c r="J148" s="132">
        <f t="shared" si="24"/>
        <v>142.80000000000001</v>
      </c>
      <c r="K148" s="132">
        <f t="shared" si="25"/>
        <v>0</v>
      </c>
      <c r="L148" s="133">
        <f t="shared" si="23"/>
        <v>142.80000000000001</v>
      </c>
    </row>
    <row r="149" spans="1:12">
      <c r="A149" s="125" t="str">
        <f>'Obra Civil'!A155</f>
        <v>13.5</v>
      </c>
      <c r="B149" s="291" t="str">
        <f>'Obra Civil'!B155</f>
        <v>INSTALAÇÕES DE REDE ESTRUTURADA</v>
      </c>
      <c r="C149" s="292"/>
      <c r="D149" s="293"/>
      <c r="E149" s="129"/>
      <c r="F149" s="130"/>
      <c r="G149" s="131"/>
      <c r="H149" s="132"/>
      <c r="I149" s="132"/>
      <c r="J149" s="132"/>
      <c r="K149" s="132"/>
      <c r="L149" s="133">
        <f t="shared" si="23"/>
        <v>0</v>
      </c>
    </row>
    <row r="150" spans="1:12">
      <c r="A150" s="128" t="str">
        <f>'Obra Civil'!A156</f>
        <v>13.5.1</v>
      </c>
      <c r="B150" s="271" t="str">
        <f>'Obra Civil'!B156</f>
        <v>EQUIPAMENTOS PASSIVOS</v>
      </c>
      <c r="C150" s="272"/>
      <c r="D150" s="273"/>
      <c r="E150" s="129"/>
      <c r="F150" s="130"/>
      <c r="G150" s="131"/>
      <c r="H150" s="132"/>
      <c r="I150" s="132"/>
      <c r="J150" s="132"/>
      <c r="K150" s="132"/>
      <c r="L150" s="133">
        <f t="shared" si="23"/>
        <v>0</v>
      </c>
    </row>
    <row r="151" spans="1:12">
      <c r="A151" s="128" t="str">
        <f>'Obra Civil'!A157</f>
        <v>13.5.1.1</v>
      </c>
      <c r="B151" s="271" t="str">
        <f>'Obra Civil'!B157</f>
        <v>Patch Panel 19"  - 24 portas, Categoria 6</v>
      </c>
      <c r="C151" s="272"/>
      <c r="D151" s="273"/>
      <c r="E151" s="129" t="str">
        <f>'Obra Civil'!C157</f>
        <v xml:space="preserve">un </v>
      </c>
      <c r="F151" s="130">
        <f>'Obra Civil'!G157</f>
        <v>532.77</v>
      </c>
      <c r="G151" s="131">
        <f>'Obra Civil'!D157</f>
        <v>2</v>
      </c>
      <c r="H151" s="132">
        <v>0</v>
      </c>
      <c r="I151" s="132">
        <v>0</v>
      </c>
      <c r="J151" s="132">
        <f t="shared" ref="J151:J158" si="26">F151*G151</f>
        <v>1065.54</v>
      </c>
      <c r="K151" s="132">
        <f t="shared" ref="K151:K158" si="27">H151*F151</f>
        <v>0</v>
      </c>
      <c r="L151" s="133">
        <f t="shared" si="23"/>
        <v>0</v>
      </c>
    </row>
    <row r="152" spans="1:12">
      <c r="A152" s="128" t="str">
        <f>'Obra Civil'!A158</f>
        <v>13.5.1.2</v>
      </c>
      <c r="B152" s="271" t="str">
        <f>'Obra Civil'!B158</f>
        <v>Switch de 24 portas</v>
      </c>
      <c r="C152" s="272"/>
      <c r="D152" s="273"/>
      <c r="E152" s="129" t="str">
        <f>'Obra Civil'!C158</f>
        <v xml:space="preserve">un </v>
      </c>
      <c r="F152" s="130">
        <f>'Obra Civil'!G158</f>
        <v>735.12</v>
      </c>
      <c r="G152" s="131">
        <f>'Obra Civil'!D158</f>
        <v>2</v>
      </c>
      <c r="H152" s="132">
        <v>0</v>
      </c>
      <c r="I152" s="132">
        <v>0</v>
      </c>
      <c r="J152" s="132">
        <f t="shared" si="26"/>
        <v>1470.24</v>
      </c>
      <c r="K152" s="132">
        <f t="shared" si="27"/>
        <v>0</v>
      </c>
      <c r="L152" s="133">
        <f t="shared" si="23"/>
        <v>0</v>
      </c>
    </row>
    <row r="153" spans="1:12">
      <c r="A153" s="128" t="str">
        <f>'Obra Civil'!A159</f>
        <v>13.5.1.3</v>
      </c>
      <c r="B153" s="271" t="str">
        <f>'Obra Civil'!B159</f>
        <v>Bloco 110 para rack 19” 100 pares</v>
      </c>
      <c r="C153" s="272"/>
      <c r="D153" s="273"/>
      <c r="E153" s="129" t="str">
        <f>'Obra Civil'!C159</f>
        <v xml:space="preserve">un </v>
      </c>
      <c r="F153" s="130">
        <f>'Obra Civil'!G159</f>
        <v>316.5</v>
      </c>
      <c r="G153" s="131">
        <f>'Obra Civil'!D159</f>
        <v>1</v>
      </c>
      <c r="H153" s="132">
        <v>0</v>
      </c>
      <c r="I153" s="132">
        <v>0</v>
      </c>
      <c r="J153" s="132">
        <f t="shared" si="26"/>
        <v>316.5</v>
      </c>
      <c r="K153" s="132">
        <f t="shared" si="27"/>
        <v>0</v>
      </c>
      <c r="L153" s="133">
        <f t="shared" si="23"/>
        <v>0</v>
      </c>
    </row>
    <row r="154" spans="1:12">
      <c r="A154" s="128" t="str">
        <f>'Obra Civil'!A160</f>
        <v>13.5.1.4</v>
      </c>
      <c r="B154" s="271" t="str">
        <f>'Obra Civil'!B160</f>
        <v xml:space="preserve">Guia de Cabos Frontal, fechado </v>
      </c>
      <c r="C154" s="272"/>
      <c r="D154" s="273"/>
      <c r="E154" s="129" t="str">
        <f>'Obra Civil'!C160</f>
        <v xml:space="preserve">un </v>
      </c>
      <c r="F154" s="130">
        <f>'Obra Civil'!G160</f>
        <v>23.5</v>
      </c>
      <c r="G154" s="131">
        <f>'Obra Civil'!D160</f>
        <v>4</v>
      </c>
      <c r="H154" s="132">
        <v>0</v>
      </c>
      <c r="I154" s="132">
        <v>0</v>
      </c>
      <c r="J154" s="132">
        <f t="shared" si="26"/>
        <v>94</v>
      </c>
      <c r="K154" s="132">
        <f t="shared" si="27"/>
        <v>0</v>
      </c>
      <c r="L154" s="133">
        <f t="shared" si="23"/>
        <v>0</v>
      </c>
    </row>
    <row r="155" spans="1:12">
      <c r="A155" s="128" t="str">
        <f>'Obra Civil'!A161</f>
        <v>13.5.1.5</v>
      </c>
      <c r="B155" s="271" t="str">
        <f>'Obra Civil'!B161</f>
        <v>Guia de Cabos Traseiro</v>
      </c>
      <c r="C155" s="272"/>
      <c r="D155" s="273"/>
      <c r="E155" s="129" t="str">
        <f>'Obra Civil'!C161</f>
        <v xml:space="preserve">un </v>
      </c>
      <c r="F155" s="130">
        <f>'Obra Civil'!G161</f>
        <v>19.600000000000001</v>
      </c>
      <c r="G155" s="131">
        <f>'Obra Civil'!D161</f>
        <v>4</v>
      </c>
      <c r="H155" s="132">
        <v>0</v>
      </c>
      <c r="I155" s="132">
        <v>0</v>
      </c>
      <c r="J155" s="132">
        <f t="shared" si="26"/>
        <v>78.400000000000006</v>
      </c>
      <c r="K155" s="132">
        <f t="shared" si="27"/>
        <v>0</v>
      </c>
      <c r="L155" s="133">
        <f t="shared" si="23"/>
        <v>0</v>
      </c>
    </row>
    <row r="156" spans="1:12">
      <c r="A156" s="128" t="str">
        <f>'Obra Civil'!A162</f>
        <v>13.5.1.6</v>
      </c>
      <c r="B156" s="271" t="str">
        <f>'Obra Civil'!B162</f>
        <v>Trava Path Panel</v>
      </c>
      <c r="C156" s="272"/>
      <c r="D156" s="273"/>
      <c r="E156" s="129" t="str">
        <f>'Obra Civil'!C162</f>
        <v xml:space="preserve">un </v>
      </c>
      <c r="F156" s="130">
        <f>'Obra Civil'!G162</f>
        <v>12.3</v>
      </c>
      <c r="G156" s="131">
        <f>'Obra Civil'!D162</f>
        <v>4</v>
      </c>
      <c r="H156" s="132">
        <v>0</v>
      </c>
      <c r="I156" s="132">
        <v>0</v>
      </c>
      <c r="J156" s="132">
        <f t="shared" si="26"/>
        <v>49.2</v>
      </c>
      <c r="K156" s="132">
        <f t="shared" si="27"/>
        <v>0</v>
      </c>
      <c r="L156" s="133">
        <f t="shared" si="23"/>
        <v>0</v>
      </c>
    </row>
    <row r="157" spans="1:12">
      <c r="A157" s="128" t="str">
        <f>'Obra Civil'!A163</f>
        <v>13.5.1.7</v>
      </c>
      <c r="B157" s="271" t="str">
        <f>'Obra Civil'!B163</f>
        <v xml:space="preserve">Guia de Cabos Vertical, fechado </v>
      </c>
      <c r="C157" s="272"/>
      <c r="D157" s="273"/>
      <c r="E157" s="129" t="str">
        <f>'Obra Civil'!C163</f>
        <v xml:space="preserve">un </v>
      </c>
      <c r="F157" s="130">
        <f>'Obra Civil'!G163</f>
        <v>16.329999999999998</v>
      </c>
      <c r="G157" s="131">
        <f>'Obra Civil'!D163</f>
        <v>2</v>
      </c>
      <c r="H157" s="132">
        <v>0</v>
      </c>
      <c r="I157" s="132">
        <v>0</v>
      </c>
      <c r="J157" s="132">
        <f t="shared" si="26"/>
        <v>32.659999999999997</v>
      </c>
      <c r="K157" s="132">
        <f t="shared" si="27"/>
        <v>0</v>
      </c>
      <c r="L157" s="133">
        <f t="shared" si="23"/>
        <v>0</v>
      </c>
    </row>
    <row r="158" spans="1:12">
      <c r="A158" s="128" t="str">
        <f>'Obra Civil'!A164</f>
        <v>13.5.1.8</v>
      </c>
      <c r="B158" s="271" t="str">
        <f>'Obra Civil'!B164</f>
        <v xml:space="preserve">Guia de Cabos Superior, fechado </v>
      </c>
      <c r="C158" s="272"/>
      <c r="D158" s="273"/>
      <c r="E158" s="129" t="str">
        <f>'Obra Civil'!C164</f>
        <v xml:space="preserve">un </v>
      </c>
      <c r="F158" s="130">
        <f>'Obra Civil'!G164</f>
        <v>52.43</v>
      </c>
      <c r="G158" s="131">
        <f>'Obra Civil'!D164</f>
        <v>1</v>
      </c>
      <c r="H158" s="132">
        <v>0</v>
      </c>
      <c r="I158" s="132">
        <v>0</v>
      </c>
      <c r="J158" s="132">
        <f t="shared" si="26"/>
        <v>52.43</v>
      </c>
      <c r="K158" s="132">
        <f t="shared" si="27"/>
        <v>0</v>
      </c>
      <c r="L158" s="133">
        <f t="shared" si="23"/>
        <v>0</v>
      </c>
    </row>
    <row r="159" spans="1:12">
      <c r="A159" s="128" t="str">
        <f>'Obra Civil'!A165</f>
        <v>13.5.2</v>
      </c>
      <c r="B159" s="271" t="str">
        <f>'Obra Civil'!B165</f>
        <v>CABOS EM PAR TRANÇADOS</v>
      </c>
      <c r="C159" s="272"/>
      <c r="D159" s="273"/>
      <c r="E159" s="129"/>
      <c r="F159" s="130"/>
      <c r="G159" s="131"/>
      <c r="H159" s="132"/>
      <c r="I159" s="132"/>
      <c r="J159" s="132"/>
      <c r="K159" s="132"/>
      <c r="L159" s="133">
        <f t="shared" si="23"/>
        <v>0</v>
      </c>
    </row>
    <row r="160" spans="1:12">
      <c r="A160" s="128" t="str">
        <f>'Obra Civil'!A166</f>
        <v>13.5.2.1</v>
      </c>
      <c r="B160" s="271" t="str">
        <f>'Obra Civil'!B166</f>
        <v>Cabo par trançado não blindado (UTP)-4 pares 24 AWG,100 Ohms - Categoria 6</v>
      </c>
      <c r="C160" s="272"/>
      <c r="D160" s="273"/>
      <c r="E160" s="129" t="str">
        <f>'Obra Civil'!C166</f>
        <v>m</v>
      </c>
      <c r="F160" s="130">
        <f>'Obra Civil'!G166</f>
        <v>1.42</v>
      </c>
      <c r="G160" s="131">
        <f>'Obra Civil'!D166</f>
        <v>480</v>
      </c>
      <c r="H160" s="132">
        <v>0</v>
      </c>
      <c r="I160" s="132">
        <v>0</v>
      </c>
      <c r="J160" s="132">
        <f t="shared" ref="J160:J167" si="28">F160*G160</f>
        <v>681.59999999999991</v>
      </c>
      <c r="K160" s="132">
        <f t="shared" ref="K160:K167" si="29">H160*F160</f>
        <v>0</v>
      </c>
      <c r="L160" s="133">
        <f t="shared" si="23"/>
        <v>0</v>
      </c>
    </row>
    <row r="161" spans="1:12">
      <c r="A161" s="128" t="str">
        <f>'Obra Civil'!A167</f>
        <v>13.5.2.2</v>
      </c>
      <c r="B161" s="271" t="str">
        <f>'Obra Civil'!B167</f>
        <v>Cabo telefônico interno CI-50, 20 pares</v>
      </c>
      <c r="C161" s="272"/>
      <c r="D161" s="273"/>
      <c r="E161" s="129" t="str">
        <f>'Obra Civil'!C167</f>
        <v>m</v>
      </c>
      <c r="F161" s="130">
        <f>'Obra Civil'!G167</f>
        <v>4.96</v>
      </c>
      <c r="G161" s="131">
        <f>'Obra Civil'!D167</f>
        <v>6</v>
      </c>
      <c r="H161" s="132">
        <v>0</v>
      </c>
      <c r="I161" s="132">
        <v>0</v>
      </c>
      <c r="J161" s="132">
        <f t="shared" si="28"/>
        <v>29.759999999999998</v>
      </c>
      <c r="K161" s="132">
        <f t="shared" si="29"/>
        <v>0</v>
      </c>
      <c r="L161" s="133">
        <f t="shared" si="23"/>
        <v>0</v>
      </c>
    </row>
    <row r="162" spans="1:12">
      <c r="A162" s="128" t="str">
        <f>'Obra Civil'!A168</f>
        <v>13.5.2.3</v>
      </c>
      <c r="B162" s="271" t="str">
        <f>'Obra Civil'!B168</f>
        <v>Cabo coaxial</v>
      </c>
      <c r="C162" s="272"/>
      <c r="D162" s="273"/>
      <c r="E162" s="129" t="str">
        <f>'Obra Civil'!C168</f>
        <v>m</v>
      </c>
      <c r="F162" s="130">
        <f>'Obra Civil'!G168</f>
        <v>3.98</v>
      </c>
      <c r="G162" s="131">
        <f>'Obra Civil'!D168</f>
        <v>35</v>
      </c>
      <c r="H162" s="132">
        <v>0</v>
      </c>
      <c r="I162" s="132">
        <v>0</v>
      </c>
      <c r="J162" s="132">
        <f t="shared" si="28"/>
        <v>139.30000000000001</v>
      </c>
      <c r="K162" s="132">
        <f t="shared" si="29"/>
        <v>0</v>
      </c>
      <c r="L162" s="133">
        <f t="shared" si="23"/>
        <v>0</v>
      </c>
    </row>
    <row r="163" spans="1:12">
      <c r="A163" s="125" t="str">
        <f>'Obra Civil'!A169</f>
        <v>13.5.3</v>
      </c>
      <c r="B163" s="291" t="str">
        <f>'Obra Civil'!B169</f>
        <v>CABOS DE CONEXÃO</v>
      </c>
      <c r="C163" s="292"/>
      <c r="D163" s="293"/>
      <c r="E163" s="129"/>
      <c r="F163" s="130">
        <f>'Obra Civil'!G169</f>
        <v>0</v>
      </c>
      <c r="G163" s="131">
        <f>'Obra Civil'!D169</f>
        <v>0</v>
      </c>
      <c r="H163" s="132">
        <v>0</v>
      </c>
      <c r="I163" s="132">
        <v>0</v>
      </c>
      <c r="J163" s="132">
        <f t="shared" si="28"/>
        <v>0</v>
      </c>
      <c r="K163" s="132">
        <f t="shared" si="29"/>
        <v>0</v>
      </c>
      <c r="L163" s="133">
        <f t="shared" si="23"/>
        <v>0</v>
      </c>
    </row>
    <row r="164" spans="1:12">
      <c r="A164" s="128" t="str">
        <f>'Obra Civil'!A170</f>
        <v>13.5.3.1</v>
      </c>
      <c r="B164" s="271" t="str">
        <f>'Obra Civil'!B170</f>
        <v>Cabos de conexões – Patch Cord ultra flexível com RJ 45 nas 2 pontas - 1,50 metros</v>
      </c>
      <c r="C164" s="272"/>
      <c r="D164" s="273"/>
      <c r="E164" s="129" t="str">
        <f>'Obra Civil'!C170</f>
        <v xml:space="preserve">un </v>
      </c>
      <c r="F164" s="130">
        <f>'Obra Civil'!G170</f>
        <v>8.35</v>
      </c>
      <c r="G164" s="131">
        <f>'Obra Civil'!D170</f>
        <v>24</v>
      </c>
      <c r="H164" s="132">
        <v>0</v>
      </c>
      <c r="I164" s="132">
        <v>0</v>
      </c>
      <c r="J164" s="132">
        <f t="shared" si="28"/>
        <v>200.39999999999998</v>
      </c>
      <c r="K164" s="132">
        <f t="shared" si="29"/>
        <v>0</v>
      </c>
      <c r="L164" s="133">
        <f t="shared" si="23"/>
        <v>0</v>
      </c>
    </row>
    <row r="165" spans="1:12">
      <c r="A165" s="128" t="str">
        <f>'Obra Civil'!A171</f>
        <v>13.5.3.2</v>
      </c>
      <c r="B165" s="271" t="str">
        <f>'Obra Civil'!B171</f>
        <v>Cabos de conexões – Patch cord 110 / RJ-45 1 par -1,50m</v>
      </c>
      <c r="C165" s="272"/>
      <c r="D165" s="273"/>
      <c r="E165" s="129" t="str">
        <f>'Obra Civil'!C171</f>
        <v xml:space="preserve">un </v>
      </c>
      <c r="F165" s="130">
        <f>'Obra Civil'!G171</f>
        <v>7.17</v>
      </c>
      <c r="G165" s="131">
        <f>'Obra Civil'!D171</f>
        <v>15</v>
      </c>
      <c r="H165" s="132">
        <v>0</v>
      </c>
      <c r="I165" s="132">
        <v>0</v>
      </c>
      <c r="J165" s="132">
        <f t="shared" si="28"/>
        <v>107.55</v>
      </c>
      <c r="K165" s="132">
        <f t="shared" si="29"/>
        <v>0</v>
      </c>
      <c r="L165" s="133">
        <f t="shared" si="23"/>
        <v>0</v>
      </c>
    </row>
    <row r="166" spans="1:12">
      <c r="A166" s="128" t="str">
        <f>'Obra Civil'!A172</f>
        <v>13.5.3.3</v>
      </c>
      <c r="B166" s="271" t="str">
        <f>'Obra Civil'!B172</f>
        <v>Cabos de conexões – Patch Cord ultra flexível com RJ 45 em 1 ponta - 1,50 metros</v>
      </c>
      <c r="C166" s="272"/>
      <c r="D166" s="273"/>
      <c r="E166" s="129" t="str">
        <f>'Obra Civil'!C172</f>
        <v xml:space="preserve">un </v>
      </c>
      <c r="F166" s="130">
        <f>'Obra Civil'!G172</f>
        <v>7.62</v>
      </c>
      <c r="G166" s="131">
        <f>'Obra Civil'!D172</f>
        <v>24</v>
      </c>
      <c r="H166" s="132">
        <v>0</v>
      </c>
      <c r="I166" s="132">
        <v>0</v>
      </c>
      <c r="J166" s="132">
        <f t="shared" si="28"/>
        <v>182.88</v>
      </c>
      <c r="K166" s="132">
        <f t="shared" si="29"/>
        <v>0</v>
      </c>
      <c r="L166" s="133">
        <f t="shared" si="23"/>
        <v>0</v>
      </c>
    </row>
    <row r="167" spans="1:12">
      <c r="A167" s="128" t="str">
        <f>'Obra Civil'!A173</f>
        <v>13.5.3.4</v>
      </c>
      <c r="B167" s="271" t="str">
        <f>'Obra Civil'!B173</f>
        <v>Cabos de conexões – Patch Cord ultra flexível com RJ 45 nas 2 pontas - 3,0 metros</v>
      </c>
      <c r="C167" s="272"/>
      <c r="D167" s="273"/>
      <c r="E167" s="129" t="str">
        <f>'Obra Civil'!C173</f>
        <v xml:space="preserve">un </v>
      </c>
      <c r="F167" s="130">
        <f>'Obra Civil'!G173</f>
        <v>100</v>
      </c>
      <c r="G167" s="131">
        <f>'Obra Civil'!D173</f>
        <v>24</v>
      </c>
      <c r="H167" s="132">
        <v>0</v>
      </c>
      <c r="I167" s="132">
        <v>0</v>
      </c>
      <c r="J167" s="132">
        <f t="shared" si="28"/>
        <v>2400</v>
      </c>
      <c r="K167" s="132">
        <f t="shared" si="29"/>
        <v>0</v>
      </c>
      <c r="L167" s="133">
        <f t="shared" si="23"/>
        <v>0</v>
      </c>
    </row>
    <row r="168" spans="1:12">
      <c r="A168" s="125" t="str">
        <f>'Obra Civil'!A174</f>
        <v>13.5.4</v>
      </c>
      <c r="B168" s="291" t="str">
        <f>'Obra Civil'!B174</f>
        <v>TOMADAS</v>
      </c>
      <c r="C168" s="292"/>
      <c r="D168" s="293"/>
      <c r="E168" s="129"/>
      <c r="F168" s="130"/>
      <c r="G168" s="131"/>
      <c r="H168" s="132"/>
      <c r="I168" s="132"/>
      <c r="J168" s="132"/>
      <c r="K168" s="132"/>
      <c r="L168" s="133">
        <f t="shared" si="23"/>
        <v>0</v>
      </c>
    </row>
    <row r="169" spans="1:12">
      <c r="A169" s="128" t="str">
        <f>'Obra Civil'!A175</f>
        <v>13.5.4.1</v>
      </c>
      <c r="B169" s="271" t="str">
        <f>'Obra Civil'!B175</f>
        <v>Tomada modular RJ-45 Categoria 6</v>
      </c>
      <c r="C169" s="272"/>
      <c r="D169" s="273"/>
      <c r="E169" s="129" t="str">
        <f>'Obra Civil'!C175</f>
        <v xml:space="preserve">un </v>
      </c>
      <c r="F169" s="130">
        <f>'Obra Civil'!G175</f>
        <v>19.43</v>
      </c>
      <c r="G169" s="131">
        <f>'Obra Civil'!D175</f>
        <v>24</v>
      </c>
      <c r="H169" s="132">
        <v>0</v>
      </c>
      <c r="I169" s="132">
        <v>0</v>
      </c>
      <c r="J169" s="132">
        <f>F169*G169</f>
        <v>466.32</v>
      </c>
      <c r="K169" s="132">
        <f>H169*F169</f>
        <v>0</v>
      </c>
      <c r="L169" s="133">
        <f t="shared" si="23"/>
        <v>0</v>
      </c>
    </row>
    <row r="170" spans="1:12">
      <c r="A170" s="128" t="str">
        <f>'Obra Civil'!A176</f>
        <v>13.5.4.2</v>
      </c>
      <c r="B170" s="271" t="str">
        <f>'Obra Civil'!B176</f>
        <v>Conector de TV Tipo F (Coaxial)</v>
      </c>
      <c r="C170" s="272"/>
      <c r="D170" s="273"/>
      <c r="E170" s="129" t="str">
        <f>'Obra Civil'!C176</f>
        <v xml:space="preserve">un </v>
      </c>
      <c r="F170" s="130">
        <f>'Obra Civil'!G176</f>
        <v>16.14</v>
      </c>
      <c r="G170" s="131">
        <f>'Obra Civil'!D176</f>
        <v>4</v>
      </c>
      <c r="H170" s="132">
        <v>0</v>
      </c>
      <c r="I170" s="132">
        <v>0</v>
      </c>
      <c r="J170" s="132">
        <f>F170*G170</f>
        <v>64.56</v>
      </c>
      <c r="K170" s="132">
        <f>H170*F170</f>
        <v>0</v>
      </c>
      <c r="L170" s="133">
        <f t="shared" si="23"/>
        <v>0</v>
      </c>
    </row>
    <row r="171" spans="1:12">
      <c r="A171" s="125" t="str">
        <f>'Obra Civil'!A177</f>
        <v>13.5.5</v>
      </c>
      <c r="B171" s="291" t="str">
        <f>'Obra Civil'!B177</f>
        <v>CAIXAS E ACESSÓRIOS</v>
      </c>
      <c r="C171" s="292"/>
      <c r="D171" s="293"/>
      <c r="E171" s="129"/>
      <c r="F171" s="130"/>
      <c r="G171" s="131"/>
      <c r="H171" s="132"/>
      <c r="I171" s="132"/>
      <c r="J171" s="132"/>
      <c r="K171" s="132"/>
      <c r="L171" s="133">
        <f t="shared" si="23"/>
        <v>0</v>
      </c>
    </row>
    <row r="172" spans="1:12" ht="22.5" customHeight="1">
      <c r="A172" s="128" t="str">
        <f>'Obra Civil'!A178</f>
        <v>13.5.5.1</v>
      </c>
      <c r="B172" s="294" t="str">
        <f>'Obra Civil'!B178</f>
        <v>Caixa subterrânea em alvenaria, tipo R1,60x35x50cm, com tampão em ferro fundido, conforme detalhe de projeto</v>
      </c>
      <c r="C172" s="295"/>
      <c r="D172" s="296"/>
      <c r="E172" s="129" t="str">
        <f>'Obra Civil'!C178</f>
        <v xml:space="preserve">un </v>
      </c>
      <c r="F172" s="130">
        <f>'Obra Civil'!G178</f>
        <v>145.30000000000001</v>
      </c>
      <c r="G172" s="131">
        <f>'Obra Civil'!D178</f>
        <v>1</v>
      </c>
      <c r="H172" s="132">
        <v>0</v>
      </c>
      <c r="I172" s="132">
        <v>0</v>
      </c>
      <c r="J172" s="132">
        <f>F172*G172</f>
        <v>145.30000000000001</v>
      </c>
      <c r="K172" s="132">
        <f>H172*F172</f>
        <v>0</v>
      </c>
      <c r="L172" s="133">
        <f t="shared" si="23"/>
        <v>0</v>
      </c>
    </row>
    <row r="173" spans="1:12">
      <c r="A173" s="128" t="str">
        <f>'Obra Civil'!A179</f>
        <v>13.5.5.2</v>
      </c>
      <c r="B173" s="271" t="str">
        <f>'Obra Civil'!B179</f>
        <v>Caixa de passagem em alvenaria 20x20 com tampa de ferro fundido</v>
      </c>
      <c r="C173" s="272"/>
      <c r="D173" s="273"/>
      <c r="E173" s="129" t="str">
        <f>'Obra Civil'!C179</f>
        <v xml:space="preserve">un </v>
      </c>
      <c r="F173" s="130">
        <f>'Obra Civil'!G179</f>
        <v>34.869999999999997</v>
      </c>
      <c r="G173" s="131">
        <f>'Obra Civil'!D179</f>
        <v>2</v>
      </c>
      <c r="H173" s="132">
        <v>0</v>
      </c>
      <c r="I173" s="132">
        <v>0</v>
      </c>
      <c r="J173" s="132">
        <f>F173*G173</f>
        <v>69.739999999999995</v>
      </c>
      <c r="K173" s="132">
        <f>H173*F173</f>
        <v>0</v>
      </c>
      <c r="L173" s="133">
        <f t="shared" si="23"/>
        <v>0</v>
      </c>
    </row>
    <row r="174" spans="1:12">
      <c r="A174" s="128" t="str">
        <f>'Obra Civil'!A180</f>
        <v>13.5.5.3</v>
      </c>
      <c r="B174" s="271" t="str">
        <f>'Obra Civil'!B180</f>
        <v>Caixa de passagem de piso 15x15 com tampa metálica aparafusada</v>
      </c>
      <c r="C174" s="272"/>
      <c r="D174" s="273"/>
      <c r="E174" s="129" t="str">
        <f>'Obra Civil'!C180</f>
        <v xml:space="preserve">un </v>
      </c>
      <c r="F174" s="130">
        <f>'Obra Civil'!G180</f>
        <v>10.01</v>
      </c>
      <c r="G174" s="131">
        <f>'Obra Civil'!D180</f>
        <v>12</v>
      </c>
      <c r="H174" s="132">
        <v>0</v>
      </c>
      <c r="I174" s="132">
        <v>0</v>
      </c>
      <c r="J174" s="132">
        <f>F174*G174</f>
        <v>120.12</v>
      </c>
      <c r="K174" s="132">
        <f>H174*F174</f>
        <v>0</v>
      </c>
      <c r="L174" s="133">
        <f t="shared" si="23"/>
        <v>0</v>
      </c>
    </row>
    <row r="175" spans="1:12">
      <c r="A175" s="128" t="str">
        <f>'Obra Civil'!A181</f>
        <v>13.5.5.4</v>
      </c>
      <c r="B175" s="271" t="str">
        <f>'Obra Civil'!B181</f>
        <v>Derivação "T" de 59 mm conforme detalhe de projeto</v>
      </c>
      <c r="C175" s="272"/>
      <c r="D175" s="273"/>
      <c r="E175" s="129" t="str">
        <f>'Obra Civil'!C181</f>
        <v>un</v>
      </c>
      <c r="F175" s="130">
        <f>'Obra Civil'!G181</f>
        <v>18.149999999999999</v>
      </c>
      <c r="G175" s="131">
        <f>'Obra Civil'!D181</f>
        <v>8</v>
      </c>
      <c r="H175" s="132">
        <v>0</v>
      </c>
      <c r="I175" s="132">
        <v>0</v>
      </c>
      <c r="J175" s="132">
        <f>F175*G175</f>
        <v>145.19999999999999</v>
      </c>
      <c r="K175" s="132">
        <f>H175*F175</f>
        <v>0</v>
      </c>
      <c r="L175" s="133">
        <f t="shared" si="23"/>
        <v>0</v>
      </c>
    </row>
    <row r="176" spans="1:12">
      <c r="A176" s="128" t="str">
        <f>'Obra Civil'!A182</f>
        <v>13.5.5.5</v>
      </c>
      <c r="B176" s="271" t="str">
        <f>'Obra Civil'!B182</f>
        <v>Derivação "L" de 59 mm conforme detalhe de projeto</v>
      </c>
      <c r="C176" s="272"/>
      <c r="D176" s="273"/>
      <c r="E176" s="129" t="str">
        <f>'Obra Civil'!C182</f>
        <v>un</v>
      </c>
      <c r="F176" s="130">
        <f>'Obra Civil'!G182</f>
        <v>16.34</v>
      </c>
      <c r="G176" s="131">
        <f>'Obra Civil'!D182</f>
        <v>3</v>
      </c>
      <c r="H176" s="132">
        <v>0</v>
      </c>
      <c r="I176" s="132">
        <v>0</v>
      </c>
      <c r="J176" s="132">
        <f>F176*G176</f>
        <v>49.019999999999996</v>
      </c>
      <c r="K176" s="132">
        <f>H176*F176</f>
        <v>0</v>
      </c>
      <c r="L176" s="133">
        <f t="shared" si="23"/>
        <v>0</v>
      </c>
    </row>
    <row r="177" spans="1:12">
      <c r="A177" s="128" t="str">
        <f>'Obra Civil'!A183</f>
        <v>13.5.6</v>
      </c>
      <c r="B177" s="271" t="str">
        <f>'Obra Civil'!B183</f>
        <v>ELETRODUTOS E ACESSÓRIOS</v>
      </c>
      <c r="C177" s="272"/>
      <c r="D177" s="273"/>
      <c r="E177" s="129"/>
      <c r="F177" s="130"/>
      <c r="G177" s="131"/>
      <c r="H177" s="132"/>
      <c r="I177" s="132"/>
      <c r="J177" s="132"/>
      <c r="K177" s="132"/>
      <c r="L177" s="133">
        <f t="shared" si="23"/>
        <v>0</v>
      </c>
    </row>
    <row r="178" spans="1:12">
      <c r="A178" s="128" t="str">
        <f>'Obra Civil'!A184</f>
        <v>13.5.6.1</v>
      </c>
      <c r="B178" s="271" t="str">
        <f>'Obra Civil'!B184</f>
        <v>Eletroduto  Ø100mm, inclusive curvas</v>
      </c>
      <c r="C178" s="272"/>
      <c r="D178" s="273"/>
      <c r="E178" s="129" t="str">
        <f>'Obra Civil'!C184</f>
        <v>m</v>
      </c>
      <c r="F178" s="130">
        <f>'Obra Civil'!G184</f>
        <v>26.32</v>
      </c>
      <c r="G178" s="131">
        <f>'Obra Civil'!D184</f>
        <v>22</v>
      </c>
      <c r="H178" s="132">
        <v>0</v>
      </c>
      <c r="I178" s="132">
        <v>0</v>
      </c>
      <c r="J178" s="132">
        <f>F178*G178</f>
        <v>579.04</v>
      </c>
      <c r="K178" s="132">
        <f>H178*F178</f>
        <v>0</v>
      </c>
      <c r="L178" s="133">
        <f t="shared" si="23"/>
        <v>0</v>
      </c>
    </row>
    <row r="179" spans="1:12">
      <c r="A179" s="128" t="str">
        <f>'Obra Civil'!A185</f>
        <v>13.5.6.2</v>
      </c>
      <c r="B179" s="271" t="str">
        <f>'Obra Civil'!B185</f>
        <v>Eletroduto  Ø59mm, inclusive curvas</v>
      </c>
      <c r="C179" s="272"/>
      <c r="D179" s="273"/>
      <c r="E179" s="129" t="str">
        <f>'Obra Civil'!C185</f>
        <v>m</v>
      </c>
      <c r="F179" s="130">
        <f>'Obra Civil'!G185</f>
        <v>14.31</v>
      </c>
      <c r="G179" s="131">
        <f>'Obra Civil'!D185</f>
        <v>61</v>
      </c>
      <c r="H179" s="132">
        <v>0</v>
      </c>
      <c r="I179" s="132">
        <v>0</v>
      </c>
      <c r="J179" s="132">
        <f>F179*G179</f>
        <v>872.91000000000008</v>
      </c>
      <c r="K179" s="132">
        <f>H179*F179</f>
        <v>0</v>
      </c>
      <c r="L179" s="133">
        <f t="shared" si="23"/>
        <v>0</v>
      </c>
    </row>
    <row r="180" spans="1:12">
      <c r="A180" s="143" t="str">
        <f>'Obra Civil'!A187</f>
        <v>14.0</v>
      </c>
      <c r="B180" s="268" t="str">
        <f>'Obra Civil'!B187</f>
        <v xml:space="preserve">INSTALAÇÃO HIDRÁULICA </v>
      </c>
      <c r="C180" s="269"/>
      <c r="D180" s="270"/>
      <c r="E180" s="146"/>
      <c r="F180" s="147"/>
      <c r="G180" s="148"/>
      <c r="H180" s="149"/>
      <c r="I180" s="149"/>
      <c r="J180" s="149"/>
      <c r="K180" s="149"/>
      <c r="L180" s="150">
        <f t="shared" si="23"/>
        <v>0</v>
      </c>
    </row>
    <row r="181" spans="1:12">
      <c r="A181" s="128" t="str">
        <f>'Obra Civil'!A188</f>
        <v>14.1</v>
      </c>
      <c r="B181" s="271" t="str">
        <f>'Obra Civil'!B188</f>
        <v>TUBULAÇÕES E CONEXÕES DE PVC RÍGIDO</v>
      </c>
      <c r="C181" s="272"/>
      <c r="D181" s="273"/>
      <c r="E181" s="129"/>
      <c r="F181" s="130"/>
      <c r="G181" s="131"/>
      <c r="H181" s="132"/>
      <c r="I181" s="132"/>
      <c r="J181" s="132"/>
      <c r="K181" s="132"/>
      <c r="L181" s="133">
        <f t="shared" si="23"/>
        <v>0</v>
      </c>
    </row>
    <row r="182" spans="1:12">
      <c r="A182" s="128" t="str">
        <f>'Obra Civil'!A189</f>
        <v>14.1.1</v>
      </c>
      <c r="B182" s="271" t="str">
        <f>'Obra Civil'!B189</f>
        <v>Chuveiro eletrico sendo chuveiro de plastico - 110 e 220 V</v>
      </c>
      <c r="C182" s="272"/>
      <c r="D182" s="273"/>
      <c r="E182" s="129" t="str">
        <f>'Obra Civil'!C189</f>
        <v>un</v>
      </c>
      <c r="F182" s="130">
        <f>'Obra Civil'!G189</f>
        <v>35.11</v>
      </c>
      <c r="G182" s="131">
        <f>'Obra Civil'!D189</f>
        <v>12</v>
      </c>
      <c r="H182" s="132">
        <v>0</v>
      </c>
      <c r="I182" s="132">
        <v>0</v>
      </c>
      <c r="J182" s="132">
        <f t="shared" ref="J182:J202" si="30">F182*G182</f>
        <v>421.32</v>
      </c>
      <c r="K182" s="132">
        <f t="shared" ref="K182:K202" si="31">H182*F182</f>
        <v>0</v>
      </c>
      <c r="L182" s="133">
        <f t="shared" si="23"/>
        <v>0</v>
      </c>
    </row>
    <row r="183" spans="1:12">
      <c r="A183" s="128" t="str">
        <f>'Obra Civil'!A190</f>
        <v>14.1.2</v>
      </c>
      <c r="B183" s="271" t="str">
        <f>'Obra Civil'!B190</f>
        <v>Registro de gaveta bruto, diâmetro 1"</v>
      </c>
      <c r="C183" s="272"/>
      <c r="D183" s="273"/>
      <c r="E183" s="129" t="str">
        <f>'Obra Civil'!C190</f>
        <v>un</v>
      </c>
      <c r="F183" s="130">
        <f>'Obra Civil'!G190</f>
        <v>34.11</v>
      </c>
      <c r="G183" s="131">
        <f>'Obra Civil'!D190</f>
        <v>2</v>
      </c>
      <c r="H183" s="132">
        <v>0</v>
      </c>
      <c r="I183" s="132">
        <v>0</v>
      </c>
      <c r="J183" s="132">
        <f t="shared" si="30"/>
        <v>68.22</v>
      </c>
      <c r="K183" s="132">
        <f t="shared" si="31"/>
        <v>0</v>
      </c>
      <c r="L183" s="133">
        <f t="shared" si="23"/>
        <v>0</v>
      </c>
    </row>
    <row r="184" spans="1:12">
      <c r="A184" s="128" t="str">
        <f>'Obra Civil'!A191</f>
        <v>14.1.3</v>
      </c>
      <c r="B184" s="271" t="str">
        <f>'Obra Civil'!B191</f>
        <v>Registro de gaveta bruto, diâmetro 1.1/4"</v>
      </c>
      <c r="C184" s="272"/>
      <c r="D184" s="273"/>
      <c r="E184" s="129" t="str">
        <f>'Obra Civil'!C191</f>
        <v>un</v>
      </c>
      <c r="F184" s="130">
        <f>'Obra Civil'!G191</f>
        <v>45.18</v>
      </c>
      <c r="G184" s="131">
        <f>'Obra Civil'!D191</f>
        <v>1</v>
      </c>
      <c r="H184" s="132">
        <v>0</v>
      </c>
      <c r="I184" s="132">
        <v>0</v>
      </c>
      <c r="J184" s="132">
        <f t="shared" si="30"/>
        <v>45.18</v>
      </c>
      <c r="K184" s="132">
        <f t="shared" si="31"/>
        <v>0</v>
      </c>
      <c r="L184" s="133">
        <f t="shared" si="23"/>
        <v>0</v>
      </c>
    </row>
    <row r="185" spans="1:12">
      <c r="A185" s="128" t="str">
        <f>'Obra Civil'!A192</f>
        <v>14.1.4</v>
      </c>
      <c r="B185" s="271" t="str">
        <f>'Obra Civil'!B192</f>
        <v>Registro de gaveta bruto, diâmetro 1.1/2"</v>
      </c>
      <c r="C185" s="272"/>
      <c r="D185" s="273"/>
      <c r="E185" s="129" t="str">
        <f>'Obra Civil'!C192</f>
        <v>un</v>
      </c>
      <c r="F185" s="130">
        <f>'Obra Civil'!G192</f>
        <v>51.09</v>
      </c>
      <c r="G185" s="131">
        <f>'Obra Civil'!D192</f>
        <v>4</v>
      </c>
      <c r="H185" s="132">
        <v>0</v>
      </c>
      <c r="I185" s="132">
        <v>0</v>
      </c>
      <c r="J185" s="132">
        <f t="shared" si="30"/>
        <v>204.36</v>
      </c>
      <c r="K185" s="132">
        <f t="shared" si="31"/>
        <v>0</v>
      </c>
      <c r="L185" s="133">
        <f t="shared" si="23"/>
        <v>0</v>
      </c>
    </row>
    <row r="186" spans="1:12">
      <c r="A186" s="128" t="str">
        <f>'Obra Civil'!A193</f>
        <v>14.1.5</v>
      </c>
      <c r="B186" s="271" t="str">
        <f>'Obra Civil'!B193</f>
        <v>Registro de gaveta bruto, diâmetro 2.1/2"</v>
      </c>
      <c r="C186" s="272"/>
      <c r="D186" s="273"/>
      <c r="E186" s="129" t="str">
        <f>'Obra Civil'!C193</f>
        <v>un</v>
      </c>
      <c r="F186" s="130">
        <f>'Obra Civil'!G193</f>
        <v>165.23</v>
      </c>
      <c r="G186" s="131">
        <f>'Obra Civil'!D193</f>
        <v>1</v>
      </c>
      <c r="H186" s="132">
        <v>0</v>
      </c>
      <c r="I186" s="132">
        <v>0</v>
      </c>
      <c r="J186" s="132">
        <f t="shared" si="30"/>
        <v>165.23</v>
      </c>
      <c r="K186" s="132">
        <f t="shared" si="31"/>
        <v>0</v>
      </c>
      <c r="L186" s="133">
        <f t="shared" si="23"/>
        <v>0</v>
      </c>
    </row>
    <row r="187" spans="1:12">
      <c r="A187" s="128" t="str">
        <f>'Obra Civil'!A194</f>
        <v>14.1.6</v>
      </c>
      <c r="B187" s="271" t="str">
        <f>'Obra Civil'!B194</f>
        <v>Registro de gaveta com canopla, diâmetro 1.1/2"</v>
      </c>
      <c r="C187" s="272"/>
      <c r="D187" s="273"/>
      <c r="E187" s="129" t="str">
        <f>'Obra Civil'!C194</f>
        <v>un</v>
      </c>
      <c r="F187" s="130">
        <f>'Obra Civil'!G194</f>
        <v>109.99</v>
      </c>
      <c r="G187" s="131">
        <f>'Obra Civil'!D194</f>
        <v>8</v>
      </c>
      <c r="H187" s="132">
        <v>0</v>
      </c>
      <c r="I187" s="132">
        <v>0</v>
      </c>
      <c r="J187" s="132">
        <f t="shared" si="30"/>
        <v>879.92</v>
      </c>
      <c r="K187" s="132">
        <f t="shared" si="31"/>
        <v>0</v>
      </c>
      <c r="L187" s="133">
        <f t="shared" si="23"/>
        <v>0</v>
      </c>
    </row>
    <row r="188" spans="1:12">
      <c r="A188" s="128" t="str">
        <f>'Obra Civil'!A195</f>
        <v>14.1.7</v>
      </c>
      <c r="B188" s="271" t="str">
        <f>'Obra Civil'!B195</f>
        <v>Registro de gaveta com canopla, diâmetro 3/4"</v>
      </c>
      <c r="C188" s="272"/>
      <c r="D188" s="273"/>
      <c r="E188" s="129" t="str">
        <f>'Obra Civil'!C195</f>
        <v>un</v>
      </c>
      <c r="F188" s="130">
        <f>'Obra Civil'!G195</f>
        <v>49.81</v>
      </c>
      <c r="G188" s="131">
        <f>'Obra Civil'!D195</f>
        <v>23</v>
      </c>
      <c r="H188" s="132">
        <v>0</v>
      </c>
      <c r="I188" s="132">
        <v>0</v>
      </c>
      <c r="J188" s="132">
        <f t="shared" si="30"/>
        <v>1145.6300000000001</v>
      </c>
      <c r="K188" s="132">
        <f t="shared" si="31"/>
        <v>0</v>
      </c>
      <c r="L188" s="133">
        <f t="shared" si="23"/>
        <v>0</v>
      </c>
    </row>
    <row r="189" spans="1:12">
      <c r="A189" s="128" t="str">
        <f>'Obra Civil'!A196</f>
        <v>14.1.8</v>
      </c>
      <c r="B189" s="271" t="str">
        <f>'Obra Civil'!B196</f>
        <v>Registro de pressão com canopla p/ chuveiro, diâmetro 3/4"</v>
      </c>
      <c r="C189" s="272"/>
      <c r="D189" s="273"/>
      <c r="E189" s="129" t="str">
        <f>'Obra Civil'!C196</f>
        <v>un</v>
      </c>
      <c r="F189" s="130">
        <f>'Obra Civil'!G196</f>
        <v>65.38</v>
      </c>
      <c r="G189" s="131">
        <f>'Obra Civil'!D196</f>
        <v>12</v>
      </c>
      <c r="H189" s="132">
        <v>0</v>
      </c>
      <c r="I189" s="132">
        <v>0</v>
      </c>
      <c r="J189" s="132">
        <f t="shared" si="30"/>
        <v>784.56</v>
      </c>
      <c r="K189" s="132">
        <f t="shared" si="31"/>
        <v>0</v>
      </c>
      <c r="L189" s="133">
        <f t="shared" ref="L189:L252" si="32">I189*F189</f>
        <v>0</v>
      </c>
    </row>
    <row r="190" spans="1:12">
      <c r="A190" s="128" t="str">
        <f>'Obra Civil'!A197</f>
        <v>14.1.9</v>
      </c>
      <c r="B190" s="271" t="str">
        <f>'Obra Civil'!B197</f>
        <v>Tubo PVC soldável diâmetro 25 mm, inclusive conexões</v>
      </c>
      <c r="C190" s="272"/>
      <c r="D190" s="273"/>
      <c r="E190" s="129" t="str">
        <f>'Obra Civil'!C197</f>
        <v>m</v>
      </c>
      <c r="F190" s="130">
        <f>'Obra Civil'!G197</f>
        <v>2.44</v>
      </c>
      <c r="G190" s="131">
        <f>'Obra Civil'!D197</f>
        <v>179</v>
      </c>
      <c r="H190" s="132">
        <v>0</v>
      </c>
      <c r="I190" s="132">
        <v>0</v>
      </c>
      <c r="J190" s="132">
        <f t="shared" si="30"/>
        <v>436.76</v>
      </c>
      <c r="K190" s="132">
        <f t="shared" si="31"/>
        <v>0</v>
      </c>
      <c r="L190" s="133">
        <f t="shared" si="32"/>
        <v>0</v>
      </c>
    </row>
    <row r="191" spans="1:12">
      <c r="A191" s="128" t="str">
        <f>'Obra Civil'!A198</f>
        <v>14.1.10</v>
      </c>
      <c r="B191" s="271" t="str">
        <f>'Obra Civil'!B198</f>
        <v>Tubo PVC soldável classe 15, diâmetro 50 mm, inclusive conexões</v>
      </c>
      <c r="C191" s="272"/>
      <c r="D191" s="273"/>
      <c r="E191" s="129" t="str">
        <f>'Obra Civil'!C198</f>
        <v>m</v>
      </c>
      <c r="F191" s="130">
        <f>'Obra Civil'!G198</f>
        <v>8.16</v>
      </c>
      <c r="G191" s="131">
        <f>'Obra Civil'!D198</f>
        <v>128.30000000000001</v>
      </c>
      <c r="H191" s="132">
        <v>0</v>
      </c>
      <c r="I191" s="132">
        <v>0</v>
      </c>
      <c r="J191" s="132">
        <f t="shared" si="30"/>
        <v>1046.9280000000001</v>
      </c>
      <c r="K191" s="132">
        <f t="shared" si="31"/>
        <v>0</v>
      </c>
      <c r="L191" s="133">
        <f t="shared" si="32"/>
        <v>0</v>
      </c>
    </row>
    <row r="192" spans="1:12">
      <c r="A192" s="128" t="str">
        <f>'Obra Civil'!A199</f>
        <v>14.1.11</v>
      </c>
      <c r="B192" s="271" t="str">
        <f>'Obra Civil'!B199</f>
        <v>Tubo PVC soldável classe 15, diâmetro 75mm, inclusive conexões</v>
      </c>
      <c r="C192" s="272"/>
      <c r="D192" s="273"/>
      <c r="E192" s="129" t="str">
        <f>'Obra Civil'!C199</f>
        <v>m</v>
      </c>
      <c r="F192" s="130">
        <f>'Obra Civil'!G199</f>
        <v>23.27</v>
      </c>
      <c r="G192" s="131">
        <f>'Obra Civil'!D199</f>
        <v>60</v>
      </c>
      <c r="H192" s="132">
        <v>0</v>
      </c>
      <c r="I192" s="132">
        <v>0</v>
      </c>
      <c r="J192" s="132">
        <f t="shared" si="30"/>
        <v>1396.2</v>
      </c>
      <c r="K192" s="132">
        <f t="shared" si="31"/>
        <v>0</v>
      </c>
      <c r="L192" s="133">
        <f t="shared" si="32"/>
        <v>0</v>
      </c>
    </row>
    <row r="193" spans="1:12">
      <c r="A193" s="128" t="str">
        <f>'Obra Civil'!A200</f>
        <v>14.1.12</v>
      </c>
      <c r="B193" s="271" t="str">
        <f>'Obra Civil'!B200</f>
        <v>Válvula de descarga p/ vaso sanitário de 1.1/2"</v>
      </c>
      <c r="C193" s="272"/>
      <c r="D193" s="273"/>
      <c r="E193" s="129" t="str">
        <f>'Obra Civil'!C200</f>
        <v>un</v>
      </c>
      <c r="F193" s="130">
        <f>'Obra Civil'!G200</f>
        <v>91.97</v>
      </c>
      <c r="G193" s="131">
        <f>'Obra Civil'!D200</f>
        <v>15</v>
      </c>
      <c r="H193" s="132">
        <v>0</v>
      </c>
      <c r="I193" s="132">
        <v>0</v>
      </c>
      <c r="J193" s="132">
        <f t="shared" si="30"/>
        <v>1379.55</v>
      </c>
      <c r="K193" s="132">
        <f t="shared" si="31"/>
        <v>0</v>
      </c>
      <c r="L193" s="133">
        <f t="shared" si="32"/>
        <v>0</v>
      </c>
    </row>
    <row r="194" spans="1:12">
      <c r="A194" s="128" t="str">
        <f>'Obra Civil'!A201</f>
        <v>14.1.13</v>
      </c>
      <c r="B194" s="271" t="str">
        <f>'Obra Civil'!B201</f>
        <v>Válvula de pé com crivo, 1.1/2"</v>
      </c>
      <c r="C194" s="272"/>
      <c r="D194" s="273"/>
      <c r="E194" s="129" t="str">
        <f>'Obra Civil'!C201</f>
        <v>un</v>
      </c>
      <c r="F194" s="130">
        <f>'Obra Civil'!G201</f>
        <v>78.349999999999994</v>
      </c>
      <c r="G194" s="131">
        <f>'Obra Civil'!D201</f>
        <v>1</v>
      </c>
      <c r="H194" s="132">
        <v>0</v>
      </c>
      <c r="I194" s="132">
        <v>0</v>
      </c>
      <c r="J194" s="132">
        <f t="shared" si="30"/>
        <v>78.349999999999994</v>
      </c>
      <c r="K194" s="132">
        <f t="shared" si="31"/>
        <v>0</v>
      </c>
      <c r="L194" s="133">
        <f t="shared" si="32"/>
        <v>0</v>
      </c>
    </row>
    <row r="195" spans="1:12">
      <c r="A195" s="128" t="str">
        <f>'Obra Civil'!A202</f>
        <v>14.1.14</v>
      </c>
      <c r="B195" s="271" t="str">
        <f>'Obra Civil'!B202</f>
        <v>Caixa d'água pré-fabricada capacidade 10.000 litros</v>
      </c>
      <c r="C195" s="272"/>
      <c r="D195" s="273"/>
      <c r="E195" s="129" t="str">
        <f>'Obra Civil'!C202</f>
        <v>un</v>
      </c>
      <c r="F195" s="130">
        <f>'Obra Civil'!G202</f>
        <v>1674.25</v>
      </c>
      <c r="G195" s="131">
        <f>'Obra Civil'!D202</f>
        <v>1</v>
      </c>
      <c r="H195" s="132">
        <v>0</v>
      </c>
      <c r="I195" s="132">
        <v>0</v>
      </c>
      <c r="J195" s="132">
        <f t="shared" si="30"/>
        <v>1674.25</v>
      </c>
      <c r="K195" s="132">
        <f t="shared" si="31"/>
        <v>0</v>
      </c>
      <c r="L195" s="133">
        <f t="shared" si="32"/>
        <v>0</v>
      </c>
    </row>
    <row r="196" spans="1:12">
      <c r="A196" s="128" t="str">
        <f>'Obra Civil'!A203</f>
        <v>14.1.15</v>
      </c>
      <c r="B196" s="271" t="str">
        <f>'Obra Civil'!B203</f>
        <v>Torneira de bóia, diâmetro 25mm</v>
      </c>
      <c r="C196" s="272"/>
      <c r="D196" s="273"/>
      <c r="E196" s="129" t="str">
        <f>'Obra Civil'!C203</f>
        <v>un</v>
      </c>
      <c r="F196" s="130">
        <f>'Obra Civil'!G203</f>
        <v>19.350000000000001</v>
      </c>
      <c r="G196" s="131">
        <f>'Obra Civil'!D203</f>
        <v>1</v>
      </c>
      <c r="H196" s="132">
        <v>0</v>
      </c>
      <c r="I196" s="132">
        <v>0</v>
      </c>
      <c r="J196" s="132">
        <f t="shared" si="30"/>
        <v>19.350000000000001</v>
      </c>
      <c r="K196" s="132">
        <f t="shared" si="31"/>
        <v>0</v>
      </c>
      <c r="L196" s="133">
        <f t="shared" si="32"/>
        <v>0</v>
      </c>
    </row>
    <row r="197" spans="1:12">
      <c r="A197" s="128" t="str">
        <f>'Obra Civil'!A204</f>
        <v>14.1.16</v>
      </c>
      <c r="B197" s="271" t="str">
        <f>'Obra Civil'!B204</f>
        <v>Tubo de descarga VDE, série normal, diâmetro 38 mm</v>
      </c>
      <c r="C197" s="272"/>
      <c r="D197" s="273"/>
      <c r="E197" s="129" t="str">
        <f>'Obra Civil'!C204</f>
        <v>m</v>
      </c>
      <c r="F197" s="130">
        <f>'Obra Civil'!G204</f>
        <v>4.55</v>
      </c>
      <c r="G197" s="131">
        <f>'Obra Civil'!D204</f>
        <v>24</v>
      </c>
      <c r="H197" s="132">
        <v>0</v>
      </c>
      <c r="I197" s="132">
        <v>0</v>
      </c>
      <c r="J197" s="132">
        <f t="shared" si="30"/>
        <v>109.19999999999999</v>
      </c>
      <c r="K197" s="132">
        <f t="shared" si="31"/>
        <v>0</v>
      </c>
      <c r="L197" s="133">
        <f t="shared" si="32"/>
        <v>0</v>
      </c>
    </row>
    <row r="198" spans="1:12">
      <c r="A198" s="128" t="str">
        <f>'Obra Civil'!A205</f>
        <v>14.1.17</v>
      </c>
      <c r="B198" s="271" t="str">
        <f>'Obra Civil'!B205</f>
        <v>Válvula de retenção com portinhola de bronze, 1"</v>
      </c>
      <c r="C198" s="272"/>
      <c r="D198" s="273"/>
      <c r="E198" s="129" t="str">
        <f>'Obra Civil'!C205</f>
        <v>un</v>
      </c>
      <c r="F198" s="130">
        <f>'Obra Civil'!G205</f>
        <v>47.45</v>
      </c>
      <c r="G198" s="131">
        <f>'Obra Civil'!D205</f>
        <v>1</v>
      </c>
      <c r="H198" s="132">
        <v>0</v>
      </c>
      <c r="I198" s="132">
        <v>0</v>
      </c>
      <c r="J198" s="132">
        <f t="shared" si="30"/>
        <v>47.45</v>
      </c>
      <c r="K198" s="132">
        <f t="shared" si="31"/>
        <v>0</v>
      </c>
      <c r="L198" s="133">
        <f t="shared" si="32"/>
        <v>0</v>
      </c>
    </row>
    <row r="199" spans="1:12">
      <c r="A199" s="128" t="str">
        <f>'Obra Civil'!A206</f>
        <v>14.1.18</v>
      </c>
      <c r="B199" s="271" t="str">
        <f>'Obra Civil'!B206</f>
        <v>Caixa em alvenaria 30x30 cm - CRG e CTD</v>
      </c>
      <c r="C199" s="272"/>
      <c r="D199" s="273"/>
      <c r="E199" s="129" t="str">
        <f>'Obra Civil'!C206</f>
        <v>un</v>
      </c>
      <c r="F199" s="130">
        <f>'Obra Civil'!G206</f>
        <v>68.959999999999994</v>
      </c>
      <c r="G199" s="131">
        <f>'Obra Civil'!D206</f>
        <v>2</v>
      </c>
      <c r="H199" s="132">
        <v>0</v>
      </c>
      <c r="I199" s="132">
        <v>0</v>
      </c>
      <c r="J199" s="132">
        <f t="shared" si="30"/>
        <v>137.91999999999999</v>
      </c>
      <c r="K199" s="132">
        <f t="shared" si="31"/>
        <v>0</v>
      </c>
      <c r="L199" s="133">
        <f t="shared" si="32"/>
        <v>0</v>
      </c>
    </row>
    <row r="200" spans="1:12">
      <c r="A200" s="128" t="str">
        <f>'Obra Civil'!A207</f>
        <v>14.1.19</v>
      </c>
      <c r="B200" s="271" t="str">
        <f>'Obra Civil'!B207</f>
        <v>Caixa em alvenaria 100x160 cm para bombas</v>
      </c>
      <c r="C200" s="272"/>
      <c r="D200" s="273"/>
      <c r="E200" s="129" t="str">
        <f>'Obra Civil'!C207</f>
        <v>un</v>
      </c>
      <c r="F200" s="130">
        <f>'Obra Civil'!G207</f>
        <v>235.89</v>
      </c>
      <c r="G200" s="131">
        <f>'Obra Civil'!D207</f>
        <v>1</v>
      </c>
      <c r="H200" s="132">
        <v>0</v>
      </c>
      <c r="I200" s="132">
        <v>0</v>
      </c>
      <c r="J200" s="132">
        <f t="shared" si="30"/>
        <v>235.89</v>
      </c>
      <c r="K200" s="132">
        <f t="shared" si="31"/>
        <v>0</v>
      </c>
      <c r="L200" s="133">
        <f t="shared" si="32"/>
        <v>0</v>
      </c>
    </row>
    <row r="201" spans="1:12">
      <c r="A201" s="128" t="str">
        <f>'Obra Civil'!A208</f>
        <v>14.1.20</v>
      </c>
      <c r="B201" s="271" t="str">
        <f>'Obra Civil'!B208</f>
        <v>Tampa de ferro fundido 30x30 cm - tipo leve</v>
      </c>
      <c r="C201" s="272"/>
      <c r="D201" s="273"/>
      <c r="E201" s="129" t="str">
        <f>'Obra Civil'!C208</f>
        <v>un</v>
      </c>
      <c r="F201" s="130">
        <f>'Obra Civil'!G208</f>
        <v>80.64</v>
      </c>
      <c r="G201" s="131">
        <f>'Obra Civil'!D208</f>
        <v>9</v>
      </c>
      <c r="H201" s="132">
        <v>0</v>
      </c>
      <c r="I201" s="132">
        <v>0</v>
      </c>
      <c r="J201" s="132">
        <f t="shared" si="30"/>
        <v>725.76</v>
      </c>
      <c r="K201" s="132">
        <f t="shared" si="31"/>
        <v>0</v>
      </c>
      <c r="L201" s="133">
        <f t="shared" si="32"/>
        <v>0</v>
      </c>
    </row>
    <row r="202" spans="1:12">
      <c r="A202" s="128" t="str">
        <f>'Obra Civil'!A209</f>
        <v>14.1.21</v>
      </c>
      <c r="B202" s="271" t="str">
        <f>'Obra Civil'!B209</f>
        <v>Tampa de ferro fundido 60x60 cm - tipo leve</v>
      </c>
      <c r="C202" s="272"/>
      <c r="D202" s="273"/>
      <c r="E202" s="129" t="str">
        <f>'Obra Civil'!C209</f>
        <v>un</v>
      </c>
      <c r="F202" s="130">
        <f>'Obra Civil'!G209</f>
        <v>189.23</v>
      </c>
      <c r="G202" s="131">
        <f>'Obra Civil'!D209</f>
        <v>2</v>
      </c>
      <c r="H202" s="132">
        <v>0</v>
      </c>
      <c r="I202" s="132">
        <v>0</v>
      </c>
      <c r="J202" s="132">
        <f t="shared" si="30"/>
        <v>378.46</v>
      </c>
      <c r="K202" s="132">
        <f t="shared" si="31"/>
        <v>0</v>
      </c>
      <c r="L202" s="133">
        <f t="shared" si="32"/>
        <v>0</v>
      </c>
    </row>
    <row r="203" spans="1:12">
      <c r="A203" s="128" t="str">
        <f>'Obra Civil'!A210</f>
        <v>14.2</v>
      </c>
      <c r="B203" s="271" t="str">
        <f>'Obra Civil'!B210</f>
        <v>TUBULAÇÕES E CONEXÕES DE FERRO  GALVANIZADO</v>
      </c>
      <c r="C203" s="272"/>
      <c r="D203" s="273"/>
      <c r="E203" s="129"/>
      <c r="F203" s="130"/>
      <c r="G203" s="131"/>
      <c r="H203" s="132"/>
      <c r="I203" s="132"/>
      <c r="J203" s="132"/>
      <c r="K203" s="132"/>
      <c r="L203" s="133">
        <f t="shared" si="32"/>
        <v>0</v>
      </c>
    </row>
    <row r="204" spans="1:12">
      <c r="A204" s="128" t="str">
        <f>'Obra Civil'!A211</f>
        <v>14.2.1</v>
      </c>
      <c r="B204" s="271" t="str">
        <f>'Obra Civil'!B211</f>
        <v>Tubo FG roscável, diâmetro 1.1/2" (50 mm), inclusive conexões</v>
      </c>
      <c r="C204" s="272"/>
      <c r="D204" s="273"/>
      <c r="E204" s="129" t="str">
        <f>'Obra Civil'!C211</f>
        <v>m</v>
      </c>
      <c r="F204" s="130">
        <f>'Obra Civil'!G211</f>
        <v>33.67</v>
      </c>
      <c r="G204" s="131">
        <f>'Obra Civil'!D211</f>
        <v>12</v>
      </c>
      <c r="H204" s="132">
        <v>0</v>
      </c>
      <c r="I204" s="132">
        <v>0</v>
      </c>
      <c r="J204" s="132">
        <f>F204*G204</f>
        <v>404.04</v>
      </c>
      <c r="K204" s="132">
        <f>H204*F204</f>
        <v>0</v>
      </c>
      <c r="L204" s="133">
        <f t="shared" si="32"/>
        <v>0</v>
      </c>
    </row>
    <row r="205" spans="1:12">
      <c r="A205" s="128" t="str">
        <f>'Obra Civil'!A212</f>
        <v>14.2.2</v>
      </c>
      <c r="B205" s="271" t="str">
        <f>'Obra Civil'!B212</f>
        <v>Tubo FG roscável, diâmetro 1.1/4" (32 mm), inclusive conexões</v>
      </c>
      <c r="C205" s="272"/>
      <c r="D205" s="273"/>
      <c r="E205" s="129" t="str">
        <f>'Obra Civil'!C212</f>
        <v>m</v>
      </c>
      <c r="F205" s="130">
        <f>'Obra Civil'!G212</f>
        <v>30.47</v>
      </c>
      <c r="G205" s="131">
        <f>'Obra Civil'!D212</f>
        <v>18</v>
      </c>
      <c r="H205" s="132">
        <v>0</v>
      </c>
      <c r="I205" s="132">
        <v>0</v>
      </c>
      <c r="J205" s="132">
        <f>F205*G205</f>
        <v>548.46</v>
      </c>
      <c r="K205" s="132">
        <f>H205*F205</f>
        <v>0</v>
      </c>
      <c r="L205" s="133">
        <f t="shared" si="32"/>
        <v>0</v>
      </c>
    </row>
    <row r="206" spans="1:12">
      <c r="A206" s="128" t="str">
        <f>'Obra Civil'!A213</f>
        <v>14.2.3</v>
      </c>
      <c r="B206" s="271" t="str">
        <f>'Obra Civil'!B213</f>
        <v xml:space="preserve">Bucha de redução, FG roscável, diâmetro 1"x3/4" </v>
      </c>
      <c r="C206" s="272"/>
      <c r="D206" s="273"/>
      <c r="E206" s="129" t="str">
        <f>'Obra Civil'!C213</f>
        <v>un</v>
      </c>
      <c r="F206" s="130">
        <f>'Obra Civil'!G213</f>
        <v>3.98</v>
      </c>
      <c r="G206" s="131">
        <f>'Obra Civil'!D213</f>
        <v>2</v>
      </c>
      <c r="H206" s="132">
        <v>0</v>
      </c>
      <c r="I206" s="132">
        <v>0</v>
      </c>
      <c r="J206" s="132">
        <f>F206*G206</f>
        <v>7.96</v>
      </c>
      <c r="K206" s="132">
        <f>H206*F206</f>
        <v>0</v>
      </c>
      <c r="L206" s="133">
        <f t="shared" si="32"/>
        <v>0</v>
      </c>
    </row>
    <row r="207" spans="1:12">
      <c r="A207" s="125" t="str">
        <f>'Obra Civil'!A214</f>
        <v>14.3</v>
      </c>
      <c r="B207" s="291" t="str">
        <f>'Obra Civil'!B214</f>
        <v>DRENAGEM DE ÁGUAS PLUVIAIS</v>
      </c>
      <c r="C207" s="292"/>
      <c r="D207" s="293"/>
      <c r="E207" s="129"/>
      <c r="F207" s="130"/>
      <c r="G207" s="131"/>
      <c r="H207" s="132"/>
      <c r="I207" s="132"/>
      <c r="J207" s="132"/>
      <c r="K207" s="132"/>
      <c r="L207" s="133">
        <f t="shared" si="32"/>
        <v>0</v>
      </c>
    </row>
    <row r="208" spans="1:12">
      <c r="A208" s="128" t="str">
        <f>'Obra Civil'!A215</f>
        <v>14.3.1</v>
      </c>
      <c r="B208" s="271" t="str">
        <f>'Obra Civil'!B215</f>
        <v>TUBULAÇÕES E CONEXÕES DE PVC</v>
      </c>
      <c r="C208" s="272"/>
      <c r="D208" s="273"/>
      <c r="E208" s="129"/>
      <c r="F208" s="130"/>
      <c r="G208" s="131"/>
      <c r="H208" s="132"/>
      <c r="I208" s="132"/>
      <c r="J208" s="132"/>
      <c r="K208" s="132"/>
      <c r="L208" s="133">
        <f t="shared" si="32"/>
        <v>0</v>
      </c>
    </row>
    <row r="209" spans="1:12" ht="12" customHeight="1">
      <c r="A209" s="128" t="str">
        <f>'Obra Civil'!A216</f>
        <v>14.3.1.1</v>
      </c>
      <c r="B209" s="271" t="str">
        <f>'Obra Civil'!B216</f>
        <v>Tubo de PVC esgoto série R, ponta e bolsa com anel de borracha, Ø100mm, inclusive conexões</v>
      </c>
      <c r="C209" s="272"/>
      <c r="D209" s="273"/>
      <c r="E209" s="129" t="str">
        <f>'Obra Civil'!C216</f>
        <v>m</v>
      </c>
      <c r="F209" s="130">
        <f>'Obra Civil'!G216</f>
        <v>16.77</v>
      </c>
      <c r="G209" s="131">
        <f>'Obra Civil'!D216</f>
        <v>48</v>
      </c>
      <c r="H209" s="132">
        <v>0</v>
      </c>
      <c r="I209" s="132">
        <v>0</v>
      </c>
      <c r="J209" s="132">
        <f t="shared" ref="J209:J247" si="33">F209*G209</f>
        <v>804.96</v>
      </c>
      <c r="K209" s="132">
        <f t="shared" ref="K209:K247" si="34">H209*F209</f>
        <v>0</v>
      </c>
      <c r="L209" s="133">
        <f t="shared" si="32"/>
        <v>0</v>
      </c>
    </row>
    <row r="210" spans="1:12">
      <c r="A210" s="128" t="str">
        <f>'Obra Civil'!A217</f>
        <v>14.3.1.2</v>
      </c>
      <c r="B210" s="294" t="str">
        <f>'Obra Civil'!B217</f>
        <v>Tubo de PVC esgoto, tipo Vinilfort ou equivalente, ponta e bolsa com junta elástica integrada, Ø150mm, inclusive conexões</v>
      </c>
      <c r="C210" s="295"/>
      <c r="D210" s="296"/>
      <c r="E210" s="129" t="str">
        <f>'Obra Civil'!C217</f>
        <v>m</v>
      </c>
      <c r="F210" s="130">
        <f>'Obra Civil'!G217</f>
        <v>22.76</v>
      </c>
      <c r="G210" s="131">
        <f>'Obra Civil'!D217</f>
        <v>21</v>
      </c>
      <c r="H210" s="132">
        <v>0</v>
      </c>
      <c r="I210" s="132">
        <v>0</v>
      </c>
      <c r="J210" s="132">
        <f t="shared" si="33"/>
        <v>477.96000000000004</v>
      </c>
      <c r="K210" s="132">
        <f t="shared" si="34"/>
        <v>0</v>
      </c>
      <c r="L210" s="133">
        <f t="shared" si="32"/>
        <v>0</v>
      </c>
    </row>
    <row r="211" spans="1:12">
      <c r="A211" s="128" t="str">
        <f>'Obra Civil'!A218</f>
        <v>14.3.1.3</v>
      </c>
      <c r="B211" s="294" t="str">
        <f>'Obra Civil'!B218</f>
        <v>Tubo de PVC esgoto, tipo Vinilfort ou equivalente, ponta e bolsa com junta elástica integrada, Ø200mm, inclusive conexões</v>
      </c>
      <c r="C211" s="295"/>
      <c r="D211" s="296"/>
      <c r="E211" s="129" t="str">
        <f>'Obra Civil'!C218</f>
        <v>m</v>
      </c>
      <c r="F211" s="130">
        <f>'Obra Civil'!G218</f>
        <v>39.979999999999997</v>
      </c>
      <c r="G211" s="131">
        <f>'Obra Civil'!D218</f>
        <v>78</v>
      </c>
      <c r="H211" s="132">
        <v>0</v>
      </c>
      <c r="I211" s="132">
        <v>0</v>
      </c>
      <c r="J211" s="132">
        <f t="shared" si="33"/>
        <v>3118.4399999999996</v>
      </c>
      <c r="K211" s="132">
        <f t="shared" si="34"/>
        <v>0</v>
      </c>
      <c r="L211" s="133">
        <f t="shared" si="32"/>
        <v>0</v>
      </c>
    </row>
    <row r="212" spans="1:12">
      <c r="A212" s="125" t="str">
        <f>'Obra Civil'!A219</f>
        <v>14.3.2</v>
      </c>
      <c r="B212" s="291" t="str">
        <f>'Obra Civil'!B219</f>
        <v>ACESSÓRIOS</v>
      </c>
      <c r="C212" s="292"/>
      <c r="D212" s="293"/>
      <c r="E212" s="129"/>
      <c r="F212" s="130">
        <f>'Obra Civil'!G219</f>
        <v>0</v>
      </c>
      <c r="G212" s="131">
        <f>'Obra Civil'!D219</f>
        <v>0</v>
      </c>
      <c r="H212" s="132">
        <v>0</v>
      </c>
      <c r="I212" s="132">
        <v>0</v>
      </c>
      <c r="J212" s="132">
        <f t="shared" si="33"/>
        <v>0</v>
      </c>
      <c r="K212" s="132">
        <f t="shared" si="34"/>
        <v>0</v>
      </c>
      <c r="L212" s="133">
        <f t="shared" si="32"/>
        <v>0</v>
      </c>
    </row>
    <row r="213" spans="1:12">
      <c r="A213" s="128" t="str">
        <f>'Obra Civil'!A220</f>
        <v>14.3.2.1</v>
      </c>
      <c r="B213" s="271" t="str">
        <f>'Obra Civil'!B220</f>
        <v>Ralo hemisférico (formato abacaxi) de ferro fundido, Ø100mm</v>
      </c>
      <c r="C213" s="272"/>
      <c r="D213" s="273"/>
      <c r="E213" s="129" t="str">
        <f>'Obra Civil'!C220</f>
        <v>un</v>
      </c>
      <c r="F213" s="130">
        <f>'Obra Civil'!G220</f>
        <v>21.54</v>
      </c>
      <c r="G213" s="131">
        <f>'Obra Civil'!D220</f>
        <v>7</v>
      </c>
      <c r="H213" s="132">
        <v>0</v>
      </c>
      <c r="I213" s="132">
        <v>0</v>
      </c>
      <c r="J213" s="132">
        <f t="shared" si="33"/>
        <v>150.78</v>
      </c>
      <c r="K213" s="132">
        <f t="shared" si="34"/>
        <v>0</v>
      </c>
      <c r="L213" s="133">
        <f t="shared" si="32"/>
        <v>0</v>
      </c>
    </row>
    <row r="214" spans="1:12">
      <c r="A214" s="128" t="str">
        <f>'Obra Civil'!A221</f>
        <v>14.3.2.2</v>
      </c>
      <c r="B214" s="271" t="str">
        <f>'Obra Civil'!B221</f>
        <v>Caixa de inspeção em alvenaria com fundo em concreto, 60x60cm</v>
      </c>
      <c r="C214" s="272"/>
      <c r="D214" s="273"/>
      <c r="E214" s="129" t="str">
        <f>'Obra Civil'!C221</f>
        <v>un</v>
      </c>
      <c r="F214" s="130">
        <f>'Obra Civil'!G221</f>
        <v>115.23</v>
      </c>
      <c r="G214" s="131">
        <f>'Obra Civil'!D221</f>
        <v>8</v>
      </c>
      <c r="H214" s="132">
        <v>0</v>
      </c>
      <c r="I214" s="132">
        <v>0</v>
      </c>
      <c r="J214" s="132">
        <f t="shared" si="33"/>
        <v>921.84</v>
      </c>
      <c r="K214" s="132">
        <f t="shared" si="34"/>
        <v>0</v>
      </c>
      <c r="L214" s="133">
        <f t="shared" si="32"/>
        <v>0</v>
      </c>
    </row>
    <row r="215" spans="1:12">
      <c r="A215" s="128" t="str">
        <f>'Obra Civil'!A222</f>
        <v>14.3.2.3</v>
      </c>
      <c r="B215" s="271" t="str">
        <f>'Obra Civil'!B222</f>
        <v>Tampa de concreto 60x60cm para caixa de inspeção</v>
      </c>
      <c r="C215" s="272"/>
      <c r="D215" s="273"/>
      <c r="E215" s="129" t="str">
        <f>'Obra Civil'!C222</f>
        <v>un</v>
      </c>
      <c r="F215" s="130">
        <f>'Obra Civil'!G222</f>
        <v>26.54</v>
      </c>
      <c r="G215" s="131">
        <f>'Obra Civil'!D222</f>
        <v>8</v>
      </c>
      <c r="H215" s="132">
        <v>0</v>
      </c>
      <c r="I215" s="132">
        <v>0</v>
      </c>
      <c r="J215" s="132">
        <f t="shared" si="33"/>
        <v>212.32</v>
      </c>
      <c r="K215" s="132">
        <f t="shared" si="34"/>
        <v>0</v>
      </c>
      <c r="L215" s="133">
        <f t="shared" si="32"/>
        <v>0</v>
      </c>
    </row>
    <row r="216" spans="1:12">
      <c r="A216" s="128" t="str">
        <f>'Obra Civil'!A223</f>
        <v>14.3.2.4</v>
      </c>
      <c r="B216" s="271" t="str">
        <f>'Obra Civil'!B223</f>
        <v>Caixa de ralo em alvenaria com fundo em concreto, 40x40cm</v>
      </c>
      <c r="C216" s="272"/>
      <c r="D216" s="273"/>
      <c r="E216" s="129" t="str">
        <f>'Obra Civil'!C223</f>
        <v>un</v>
      </c>
      <c r="F216" s="130">
        <f>'Obra Civil'!G223</f>
        <v>98.56</v>
      </c>
      <c r="G216" s="131">
        <f>'Obra Civil'!D223</f>
        <v>1</v>
      </c>
      <c r="H216" s="132">
        <v>0</v>
      </c>
      <c r="I216" s="132">
        <v>0</v>
      </c>
      <c r="J216" s="132">
        <f t="shared" si="33"/>
        <v>98.56</v>
      </c>
      <c r="K216" s="132">
        <f t="shared" si="34"/>
        <v>0</v>
      </c>
      <c r="L216" s="133">
        <f t="shared" si="32"/>
        <v>0</v>
      </c>
    </row>
    <row r="217" spans="1:12">
      <c r="A217" s="128" t="str">
        <f>'Obra Civil'!A224</f>
        <v>14.3.2.5</v>
      </c>
      <c r="B217" s="271" t="str">
        <f>'Obra Civil'!B224</f>
        <v>Grelha de ferro fundido 40x40cm, tipo leve, para caixa de ralo/brita</v>
      </c>
      <c r="C217" s="272"/>
      <c r="D217" s="273"/>
      <c r="E217" s="129" t="str">
        <f>'Obra Civil'!C224</f>
        <v>un</v>
      </c>
      <c r="F217" s="130">
        <f>'Obra Civil'!G224</f>
        <v>34.840000000000003</v>
      </c>
      <c r="G217" s="131">
        <f>'Obra Civil'!D224</f>
        <v>2</v>
      </c>
      <c r="H217" s="132">
        <v>0</v>
      </c>
      <c r="I217" s="132">
        <v>0</v>
      </c>
      <c r="J217" s="132">
        <f t="shared" si="33"/>
        <v>69.680000000000007</v>
      </c>
      <c r="K217" s="132">
        <f t="shared" si="34"/>
        <v>0</v>
      </c>
      <c r="L217" s="133">
        <f t="shared" si="32"/>
        <v>0</v>
      </c>
    </row>
    <row r="218" spans="1:12">
      <c r="A218" s="128" t="str">
        <f>'Obra Civil'!A225</f>
        <v>14.3.2.6</v>
      </c>
      <c r="B218" s="271" t="str">
        <f>'Obra Civil'!B225</f>
        <v>Caixa de brita 40x40cm</v>
      </c>
      <c r="C218" s="272"/>
      <c r="D218" s="273"/>
      <c r="E218" s="129" t="str">
        <f>'Obra Civil'!C225</f>
        <v>un</v>
      </c>
      <c r="F218" s="130">
        <f>'Obra Civil'!G225</f>
        <v>89.4</v>
      </c>
      <c r="G218" s="131">
        <f>'Obra Civil'!D225</f>
        <v>1</v>
      </c>
      <c r="H218" s="132">
        <v>0</v>
      </c>
      <c r="I218" s="132">
        <v>0</v>
      </c>
      <c r="J218" s="132">
        <f t="shared" si="33"/>
        <v>89.4</v>
      </c>
      <c r="K218" s="132">
        <f t="shared" si="34"/>
        <v>0</v>
      </c>
      <c r="L218" s="133">
        <f t="shared" si="32"/>
        <v>0</v>
      </c>
    </row>
    <row r="219" spans="1:12">
      <c r="A219" s="128" t="str">
        <f>'Obra Civil'!A226</f>
        <v>14.3.2.7</v>
      </c>
      <c r="B219" s="271" t="str">
        <f>'Obra Civil'!B226</f>
        <v>Poço de visita em alvenaria, fundo em concreto, 110x110cm</v>
      </c>
      <c r="C219" s="272"/>
      <c r="D219" s="273"/>
      <c r="E219" s="129" t="str">
        <f>'Obra Civil'!C226</f>
        <v>un</v>
      </c>
      <c r="F219" s="130">
        <f>'Obra Civil'!G226</f>
        <v>234</v>
      </c>
      <c r="G219" s="131">
        <f>'Obra Civil'!D226</f>
        <v>1</v>
      </c>
      <c r="H219" s="132">
        <v>0</v>
      </c>
      <c r="I219" s="132">
        <v>0</v>
      </c>
      <c r="J219" s="132">
        <f t="shared" si="33"/>
        <v>234</v>
      </c>
      <c r="K219" s="132">
        <f t="shared" si="34"/>
        <v>0</v>
      </c>
      <c r="L219" s="133">
        <f t="shared" si="32"/>
        <v>0</v>
      </c>
    </row>
    <row r="220" spans="1:12">
      <c r="A220" s="128" t="str">
        <f>'Obra Civil'!A227</f>
        <v>14.3.2.8</v>
      </c>
      <c r="B220" s="271" t="str">
        <f>'Obra Civil'!B227</f>
        <v>Tampa de concreto Ø60cm para poço de visita</v>
      </c>
      <c r="C220" s="272"/>
      <c r="D220" s="273"/>
      <c r="E220" s="129" t="str">
        <f>'Obra Civil'!C227</f>
        <v>un</v>
      </c>
      <c r="F220" s="130">
        <f>'Obra Civil'!G227</f>
        <v>25.12</v>
      </c>
      <c r="G220" s="131">
        <f>'Obra Civil'!D227</f>
        <v>1</v>
      </c>
      <c r="H220" s="132">
        <v>0</v>
      </c>
      <c r="I220" s="132">
        <v>0</v>
      </c>
      <c r="J220" s="132">
        <f t="shared" si="33"/>
        <v>25.12</v>
      </c>
      <c r="K220" s="132">
        <f t="shared" si="34"/>
        <v>0</v>
      </c>
      <c r="L220" s="133">
        <f t="shared" si="32"/>
        <v>0</v>
      </c>
    </row>
    <row r="221" spans="1:12">
      <c r="A221" s="128" t="str">
        <f>'Obra Civil'!A228</f>
        <v>14.3.2.9</v>
      </c>
      <c r="B221" s="271" t="str">
        <f>'Obra Civil'!B228</f>
        <v>Calha de piso em PVC DN 130, com grelha (solários)</v>
      </c>
      <c r="C221" s="272"/>
      <c r="D221" s="273"/>
      <c r="E221" s="129" t="str">
        <f>'Obra Civil'!C228</f>
        <v>m</v>
      </c>
      <c r="F221" s="130">
        <f>'Obra Civil'!G228</f>
        <v>8.15</v>
      </c>
      <c r="G221" s="131">
        <f>'Obra Civil'!D228</f>
        <v>13</v>
      </c>
      <c r="H221" s="132">
        <v>0</v>
      </c>
      <c r="I221" s="132">
        <v>0</v>
      </c>
      <c r="J221" s="132">
        <f t="shared" si="33"/>
        <v>105.95</v>
      </c>
      <c r="K221" s="132">
        <f t="shared" si="34"/>
        <v>0</v>
      </c>
      <c r="L221" s="133">
        <f t="shared" si="32"/>
        <v>0</v>
      </c>
    </row>
    <row r="222" spans="1:12">
      <c r="A222" s="143" t="str">
        <f>'Obra Civil'!A230</f>
        <v>15.0</v>
      </c>
      <c r="B222" s="268" t="str">
        <f>'Obra Civil'!B230</f>
        <v xml:space="preserve">INSTALAÇÃO SANITÁRIA </v>
      </c>
      <c r="C222" s="269"/>
      <c r="D222" s="270"/>
      <c r="E222" s="146"/>
      <c r="F222" s="147">
        <f>'Obra Civil'!G230</f>
        <v>0</v>
      </c>
      <c r="G222" s="148">
        <f>'Obra Civil'!D230</f>
        <v>0</v>
      </c>
      <c r="H222" s="149">
        <v>0</v>
      </c>
      <c r="I222" s="149">
        <v>0</v>
      </c>
      <c r="J222" s="149">
        <f t="shared" si="33"/>
        <v>0</v>
      </c>
      <c r="K222" s="149">
        <f t="shared" si="34"/>
        <v>0</v>
      </c>
      <c r="L222" s="150">
        <f t="shared" si="32"/>
        <v>0</v>
      </c>
    </row>
    <row r="223" spans="1:12">
      <c r="A223" s="128" t="str">
        <f>'Obra Civil'!A231</f>
        <v>15.1</v>
      </c>
      <c r="B223" s="271" t="str">
        <f>'Obra Civil'!B231</f>
        <v xml:space="preserve">Adaptador p/ Saída de Vaso Sanitário Série Normal 100mm </v>
      </c>
      <c r="C223" s="272"/>
      <c r="D223" s="273"/>
      <c r="E223" s="129" t="str">
        <f>'Obra Civil'!C231</f>
        <v>un</v>
      </c>
      <c r="F223" s="130">
        <f>'Obra Civil'!G231</f>
        <v>1.89</v>
      </c>
      <c r="G223" s="131">
        <f>'Obra Civil'!D231</f>
        <v>15</v>
      </c>
      <c r="H223" s="132">
        <v>0</v>
      </c>
      <c r="I223" s="132">
        <v>0</v>
      </c>
      <c r="J223" s="132">
        <f t="shared" si="33"/>
        <v>28.349999999999998</v>
      </c>
      <c r="K223" s="132">
        <f t="shared" si="34"/>
        <v>0</v>
      </c>
      <c r="L223" s="133">
        <f t="shared" si="32"/>
        <v>0</v>
      </c>
    </row>
    <row r="224" spans="1:12">
      <c r="A224" s="128" t="str">
        <f>'Obra Civil'!A232</f>
        <v>15.2</v>
      </c>
      <c r="B224" s="271" t="str">
        <f>'Obra Civil'!B232</f>
        <v xml:space="preserve">Antiespuma 150mm </v>
      </c>
      <c r="C224" s="272"/>
      <c r="D224" s="273"/>
      <c r="E224" s="129" t="str">
        <f>'Obra Civil'!C232</f>
        <v>un</v>
      </c>
      <c r="F224" s="130">
        <f>'Obra Civil'!G232</f>
        <v>5.95</v>
      </c>
      <c r="G224" s="131">
        <f>'Obra Civil'!D232</f>
        <v>1</v>
      </c>
      <c r="H224" s="132">
        <v>0</v>
      </c>
      <c r="I224" s="132">
        <v>0</v>
      </c>
      <c r="J224" s="132">
        <f t="shared" si="33"/>
        <v>5.95</v>
      </c>
      <c r="K224" s="132">
        <f t="shared" si="34"/>
        <v>0</v>
      </c>
      <c r="L224" s="133">
        <f t="shared" si="32"/>
        <v>0</v>
      </c>
    </row>
    <row r="225" spans="1:12">
      <c r="A225" s="128" t="str">
        <f>'Obra Civil'!A233</f>
        <v>15.3</v>
      </c>
      <c r="B225" s="271" t="str">
        <f>'Obra Civil'!B233</f>
        <v xml:space="preserve">Caixa Sifonada Girafácil Montada com Grelha e Porta Grelha 100x140x50 - Redonda </v>
      </c>
      <c r="C225" s="272"/>
      <c r="D225" s="273"/>
      <c r="E225" s="129" t="str">
        <f>'Obra Civil'!C233</f>
        <v>un</v>
      </c>
      <c r="F225" s="130">
        <f>'Obra Civil'!G233</f>
        <v>18.420000000000002</v>
      </c>
      <c r="G225" s="131">
        <f>'Obra Civil'!D233</f>
        <v>6</v>
      </c>
      <c r="H225" s="132">
        <v>0</v>
      </c>
      <c r="I225" s="132">
        <v>0</v>
      </c>
      <c r="J225" s="132">
        <f t="shared" si="33"/>
        <v>110.52000000000001</v>
      </c>
      <c r="K225" s="132">
        <f t="shared" si="34"/>
        <v>0</v>
      </c>
      <c r="L225" s="133">
        <f t="shared" si="32"/>
        <v>0</v>
      </c>
    </row>
    <row r="226" spans="1:12">
      <c r="A226" s="128" t="str">
        <f>'Obra Civil'!A234</f>
        <v>15.4</v>
      </c>
      <c r="B226" s="271" t="str">
        <f>'Obra Civil'!B234</f>
        <v xml:space="preserve">Caixa Sifonada Montada com Grelha e Porta Grelha 150 x 150 x 50 - Redonda </v>
      </c>
      <c r="C226" s="272"/>
      <c r="D226" s="273"/>
      <c r="E226" s="129" t="str">
        <f>'Obra Civil'!C234</f>
        <v>un</v>
      </c>
      <c r="F226" s="130">
        <f>'Obra Civil'!G234</f>
        <v>20.07</v>
      </c>
      <c r="G226" s="131">
        <f>'Obra Civil'!D234</f>
        <v>1</v>
      </c>
      <c r="H226" s="132">
        <v>0</v>
      </c>
      <c r="I226" s="132">
        <v>0</v>
      </c>
      <c r="J226" s="132">
        <f t="shared" si="33"/>
        <v>20.07</v>
      </c>
      <c r="K226" s="132">
        <f t="shared" si="34"/>
        <v>0</v>
      </c>
      <c r="L226" s="133">
        <f t="shared" si="32"/>
        <v>0</v>
      </c>
    </row>
    <row r="227" spans="1:12">
      <c r="A227" s="128" t="str">
        <f>'Obra Civil'!A235</f>
        <v>15.5</v>
      </c>
      <c r="B227" s="271" t="str">
        <f>'Obra Civil'!B235</f>
        <v xml:space="preserve">Cap Série Normal 50mm </v>
      </c>
      <c r="C227" s="272"/>
      <c r="D227" s="273"/>
      <c r="E227" s="129" t="str">
        <f>'Obra Civil'!C235</f>
        <v>un</v>
      </c>
      <c r="F227" s="130">
        <f>'Obra Civil'!G235</f>
        <v>1.1499999999999999</v>
      </c>
      <c r="G227" s="131">
        <f>'Obra Civil'!D235</f>
        <v>1</v>
      </c>
      <c r="H227" s="132">
        <v>0</v>
      </c>
      <c r="I227" s="132">
        <v>0</v>
      </c>
      <c r="J227" s="132">
        <f t="shared" si="33"/>
        <v>1.1499999999999999</v>
      </c>
      <c r="K227" s="132">
        <f t="shared" si="34"/>
        <v>0</v>
      </c>
      <c r="L227" s="133">
        <f t="shared" si="32"/>
        <v>0</v>
      </c>
    </row>
    <row r="228" spans="1:12">
      <c r="A228" s="128" t="str">
        <f>'Obra Civil'!A236</f>
        <v>15.6</v>
      </c>
      <c r="B228" s="271" t="str">
        <f>'Obra Civil'!B236</f>
        <v>Caixa Sifonada 100x100x50mm</v>
      </c>
      <c r="C228" s="272"/>
      <c r="D228" s="273"/>
      <c r="E228" s="129" t="str">
        <f>'Obra Civil'!C236</f>
        <v>un</v>
      </c>
      <c r="F228" s="130">
        <f>'Obra Civil'!G236</f>
        <v>10.78</v>
      </c>
      <c r="G228" s="131">
        <f>'Obra Civil'!D236</f>
        <v>3</v>
      </c>
      <c r="H228" s="132">
        <v>0</v>
      </c>
      <c r="I228" s="132">
        <v>0</v>
      </c>
      <c r="J228" s="132">
        <f t="shared" si="33"/>
        <v>32.339999999999996</v>
      </c>
      <c r="K228" s="132">
        <f t="shared" si="34"/>
        <v>0</v>
      </c>
      <c r="L228" s="133">
        <f t="shared" si="32"/>
        <v>0</v>
      </c>
    </row>
    <row r="229" spans="1:12">
      <c r="A229" s="128" t="str">
        <f>'Obra Civil'!A237</f>
        <v>15.7</v>
      </c>
      <c r="B229" s="271" t="str">
        <f>'Obra Civil'!B237</f>
        <v xml:space="preserve">Caixa Sifonada 150x185x75mm </v>
      </c>
      <c r="C229" s="272"/>
      <c r="D229" s="273"/>
      <c r="E229" s="129" t="str">
        <f>'Obra Civil'!C237</f>
        <v>un</v>
      </c>
      <c r="F229" s="130">
        <f>'Obra Civil'!G237</f>
        <v>24.97</v>
      </c>
      <c r="G229" s="131">
        <f>'Obra Civil'!D237</f>
        <v>1</v>
      </c>
      <c r="H229" s="132">
        <v>0</v>
      </c>
      <c r="I229" s="132">
        <v>0</v>
      </c>
      <c r="J229" s="132">
        <f t="shared" si="33"/>
        <v>24.97</v>
      </c>
      <c r="K229" s="132">
        <f t="shared" si="34"/>
        <v>0</v>
      </c>
      <c r="L229" s="133">
        <f t="shared" si="32"/>
        <v>0</v>
      </c>
    </row>
    <row r="230" spans="1:12">
      <c r="A230" s="128" t="str">
        <f>'Obra Civil'!A238</f>
        <v>15.8</v>
      </c>
      <c r="B230" s="271" t="str">
        <f>'Obra Civil'!B238</f>
        <v>Caixa Sifonada Girafácil 100x140x50mm</v>
      </c>
      <c r="C230" s="272"/>
      <c r="D230" s="273"/>
      <c r="E230" s="129" t="str">
        <f>'Obra Civil'!C238</f>
        <v>un</v>
      </c>
      <c r="F230" s="130">
        <f>'Obra Civil'!G238</f>
        <v>18.420000000000002</v>
      </c>
      <c r="G230" s="131">
        <f>'Obra Civil'!D238</f>
        <v>5</v>
      </c>
      <c r="H230" s="132">
        <v>0</v>
      </c>
      <c r="I230" s="132">
        <v>0</v>
      </c>
      <c r="J230" s="132">
        <f t="shared" si="33"/>
        <v>92.100000000000009</v>
      </c>
      <c r="K230" s="132">
        <f t="shared" si="34"/>
        <v>0</v>
      </c>
      <c r="L230" s="133">
        <f t="shared" si="32"/>
        <v>0</v>
      </c>
    </row>
    <row r="231" spans="1:12">
      <c r="A231" s="128" t="str">
        <f>'Obra Civil'!A239</f>
        <v>15.9</v>
      </c>
      <c r="B231" s="271" t="str">
        <f>'Obra Civil'!B239</f>
        <v>Ralo Sifonado Cônico Branco 100x40mm</v>
      </c>
      <c r="C231" s="272"/>
      <c r="D231" s="273"/>
      <c r="E231" s="129" t="str">
        <f>'Obra Civil'!C239</f>
        <v>un</v>
      </c>
      <c r="F231" s="130">
        <f>'Obra Civil'!G239</f>
        <v>6.26</v>
      </c>
      <c r="G231" s="131">
        <f>'Obra Civil'!D239</f>
        <v>5</v>
      </c>
      <c r="H231" s="132">
        <v>0</v>
      </c>
      <c r="I231" s="132">
        <v>0</v>
      </c>
      <c r="J231" s="132">
        <f t="shared" si="33"/>
        <v>31.299999999999997</v>
      </c>
      <c r="K231" s="132">
        <f t="shared" si="34"/>
        <v>0</v>
      </c>
      <c r="L231" s="133">
        <f t="shared" si="32"/>
        <v>0</v>
      </c>
    </row>
    <row r="232" spans="1:12">
      <c r="A232" s="128" t="str">
        <f>'Obra Civil'!A240</f>
        <v>15.10</v>
      </c>
      <c r="B232" s="271" t="str">
        <f>'Obra Civil'!B240</f>
        <v>Porta Grelha Redondo Branco 100mm</v>
      </c>
      <c r="C232" s="272"/>
      <c r="D232" s="273"/>
      <c r="E232" s="129" t="str">
        <f>'Obra Civil'!C240</f>
        <v>un</v>
      </c>
      <c r="F232" s="130">
        <f>'Obra Civil'!G240</f>
        <v>1.95</v>
      </c>
      <c r="G232" s="131">
        <f>'Obra Civil'!D240</f>
        <v>7</v>
      </c>
      <c r="H232" s="132">
        <v>0</v>
      </c>
      <c r="I232" s="132">
        <v>0</v>
      </c>
      <c r="J232" s="132">
        <f t="shared" si="33"/>
        <v>13.65</v>
      </c>
      <c r="K232" s="132">
        <f t="shared" si="34"/>
        <v>0</v>
      </c>
      <c r="L232" s="133">
        <f t="shared" si="32"/>
        <v>0</v>
      </c>
    </row>
    <row r="233" spans="1:12">
      <c r="A233" s="128" t="str">
        <f>'Obra Civil'!A241</f>
        <v>15.11</v>
      </c>
      <c r="B233" s="271" t="str">
        <f>'Obra Civil'!B241</f>
        <v>Terminal de Ventilação Série Normal 50mm</v>
      </c>
      <c r="C233" s="272"/>
      <c r="D233" s="273"/>
      <c r="E233" s="129" t="str">
        <f>'Obra Civil'!C241</f>
        <v>un</v>
      </c>
      <c r="F233" s="130">
        <f>'Obra Civil'!G241</f>
        <v>1.87</v>
      </c>
      <c r="G233" s="131">
        <f>'Obra Civil'!D241</f>
        <v>9</v>
      </c>
      <c r="H233" s="132">
        <v>0</v>
      </c>
      <c r="I233" s="132">
        <v>0</v>
      </c>
      <c r="J233" s="132">
        <f t="shared" si="33"/>
        <v>16.830000000000002</v>
      </c>
      <c r="K233" s="132">
        <f t="shared" si="34"/>
        <v>0</v>
      </c>
      <c r="L233" s="133">
        <f t="shared" si="32"/>
        <v>0</v>
      </c>
    </row>
    <row r="234" spans="1:12">
      <c r="A234" s="128" t="str">
        <f>'Obra Civil'!A242</f>
        <v>15.12</v>
      </c>
      <c r="B234" s="271" t="str">
        <f>'Obra Civil'!B242</f>
        <v>Terminal de Ventilação Série Normal 75mm</v>
      </c>
      <c r="C234" s="272"/>
      <c r="D234" s="273"/>
      <c r="E234" s="129" t="str">
        <f>'Obra Civil'!C242</f>
        <v>un</v>
      </c>
      <c r="F234" s="130">
        <f>'Obra Civil'!G242</f>
        <v>1.96</v>
      </c>
      <c r="G234" s="131">
        <f>'Obra Civil'!D242</f>
        <v>1</v>
      </c>
      <c r="H234" s="132">
        <v>0</v>
      </c>
      <c r="I234" s="132">
        <v>0</v>
      </c>
      <c r="J234" s="132">
        <f t="shared" si="33"/>
        <v>1.96</v>
      </c>
      <c r="K234" s="132">
        <f t="shared" si="34"/>
        <v>0</v>
      </c>
      <c r="L234" s="133">
        <f t="shared" si="32"/>
        <v>0</v>
      </c>
    </row>
    <row r="235" spans="1:12">
      <c r="A235" s="128" t="str">
        <f>'Obra Civil'!A243</f>
        <v>15.13</v>
      </c>
      <c r="B235" s="271" t="str">
        <f>'Obra Civil'!B243</f>
        <v>Tubo de PVC Série Normal 100mm, fornec. e instalação, inclusive conexões</v>
      </c>
      <c r="C235" s="272"/>
      <c r="D235" s="273"/>
      <c r="E235" s="129" t="str">
        <f>'Obra Civil'!C243</f>
        <v>m</v>
      </c>
      <c r="F235" s="130">
        <f>'Obra Civil'!G243</f>
        <v>8.19</v>
      </c>
      <c r="G235" s="131">
        <f>'Obra Civil'!D243</f>
        <v>43.12</v>
      </c>
      <c r="H235" s="132">
        <v>0</v>
      </c>
      <c r="I235" s="132">
        <v>0</v>
      </c>
      <c r="J235" s="132">
        <f t="shared" si="33"/>
        <v>353.15279999999996</v>
      </c>
      <c r="K235" s="132">
        <f t="shared" si="34"/>
        <v>0</v>
      </c>
      <c r="L235" s="133">
        <f t="shared" si="32"/>
        <v>0</v>
      </c>
    </row>
    <row r="236" spans="1:12">
      <c r="A236" s="128" t="str">
        <f>'Obra Civil'!A244</f>
        <v>15.14</v>
      </c>
      <c r="B236" s="271" t="str">
        <f>'Obra Civil'!B244</f>
        <v>Tubo de PVC Série Normal 40mm, fornec. e instalação, inclusive conexões</v>
      </c>
      <c r="C236" s="272"/>
      <c r="D236" s="273"/>
      <c r="E236" s="129" t="str">
        <f>'Obra Civil'!C244</f>
        <v>m</v>
      </c>
      <c r="F236" s="130">
        <f>'Obra Civil'!G244</f>
        <v>2.82</v>
      </c>
      <c r="G236" s="131">
        <f>'Obra Civil'!D244</f>
        <v>43.17</v>
      </c>
      <c r="H236" s="132">
        <v>0</v>
      </c>
      <c r="I236" s="132">
        <v>0</v>
      </c>
      <c r="J236" s="132">
        <f t="shared" si="33"/>
        <v>121.7394</v>
      </c>
      <c r="K236" s="132">
        <f t="shared" si="34"/>
        <v>0</v>
      </c>
      <c r="L236" s="133">
        <f t="shared" si="32"/>
        <v>0</v>
      </c>
    </row>
    <row r="237" spans="1:12">
      <c r="A237" s="128" t="str">
        <f>'Obra Civil'!A245</f>
        <v>15.15</v>
      </c>
      <c r="B237" s="271" t="str">
        <f>'Obra Civil'!B245</f>
        <v>Tubo de PVC Série Normal 50mm , fornec. e instalação, inclusive conexões</v>
      </c>
      <c r="C237" s="272"/>
      <c r="D237" s="273"/>
      <c r="E237" s="129" t="str">
        <f>'Obra Civil'!C245</f>
        <v>m</v>
      </c>
      <c r="F237" s="130">
        <f>'Obra Civil'!G245</f>
        <v>5.34</v>
      </c>
      <c r="G237" s="131">
        <f>'Obra Civil'!D245</f>
        <v>72.069999999999993</v>
      </c>
      <c r="H237" s="132">
        <v>0</v>
      </c>
      <c r="I237" s="132">
        <v>0</v>
      </c>
      <c r="J237" s="132">
        <f t="shared" si="33"/>
        <v>384.85379999999998</v>
      </c>
      <c r="K237" s="132">
        <f t="shared" si="34"/>
        <v>0</v>
      </c>
      <c r="L237" s="133">
        <f t="shared" si="32"/>
        <v>0</v>
      </c>
    </row>
    <row r="238" spans="1:12">
      <c r="A238" s="128" t="str">
        <f>'Obra Civil'!A246</f>
        <v>15.16</v>
      </c>
      <c r="B238" s="271" t="str">
        <f>'Obra Civil'!B246</f>
        <v>Tubo de PVC Série Normal 75mm , fornec. e instalação, inclusive conexões</v>
      </c>
      <c r="C238" s="272"/>
      <c r="D238" s="273"/>
      <c r="E238" s="129" t="str">
        <f>'Obra Civil'!C246</f>
        <v>m</v>
      </c>
      <c r="F238" s="130">
        <f>'Obra Civil'!G246</f>
        <v>6.76</v>
      </c>
      <c r="G238" s="131">
        <f>'Obra Civil'!D246</f>
        <v>7</v>
      </c>
      <c r="H238" s="132">
        <v>0</v>
      </c>
      <c r="I238" s="132">
        <v>0</v>
      </c>
      <c r="J238" s="132">
        <f t="shared" si="33"/>
        <v>47.32</v>
      </c>
      <c r="K238" s="132">
        <f t="shared" si="34"/>
        <v>0</v>
      </c>
      <c r="L238" s="133">
        <f t="shared" si="32"/>
        <v>0</v>
      </c>
    </row>
    <row r="239" spans="1:12">
      <c r="A239" s="128" t="str">
        <f>'Obra Civil'!A247</f>
        <v>15.17</v>
      </c>
      <c r="B239" s="271" t="str">
        <f>'Obra Civil'!B247</f>
        <v>Tubo de PVC Série Reforçada 150mm, fornec. e instalação, inclusive conexões</v>
      </c>
      <c r="C239" s="272"/>
      <c r="D239" s="273"/>
      <c r="E239" s="129" t="str">
        <f>'Obra Civil'!C247</f>
        <v>m</v>
      </c>
      <c r="F239" s="130">
        <f>'Obra Civil'!G247</f>
        <v>19.87</v>
      </c>
      <c r="G239" s="131">
        <f>'Obra Civil'!D247</f>
        <v>82.48</v>
      </c>
      <c r="H239" s="132">
        <v>0</v>
      </c>
      <c r="I239" s="132">
        <v>0</v>
      </c>
      <c r="J239" s="132">
        <f t="shared" si="33"/>
        <v>1638.8776000000003</v>
      </c>
      <c r="K239" s="132">
        <f t="shared" si="34"/>
        <v>0</v>
      </c>
      <c r="L239" s="133">
        <f t="shared" si="32"/>
        <v>0</v>
      </c>
    </row>
    <row r="240" spans="1:12">
      <c r="A240" s="128" t="str">
        <f>'Obra Civil'!A248</f>
        <v>15.18</v>
      </c>
      <c r="B240" s="271" t="str">
        <f>'Obra Civil'!B248</f>
        <v>Tubo de PVC Série Reforçada 40mm, fornec. e instalação, inclusive conexões</v>
      </c>
      <c r="C240" s="272"/>
      <c r="D240" s="273"/>
      <c r="E240" s="129" t="str">
        <f>'Obra Civil'!C248</f>
        <v>m</v>
      </c>
      <c r="F240" s="130">
        <f>'Obra Civil'!G248</f>
        <v>3.68</v>
      </c>
      <c r="G240" s="131">
        <f>'Obra Civil'!D248</f>
        <v>1.72</v>
      </c>
      <c r="H240" s="132">
        <v>0</v>
      </c>
      <c r="I240" s="132">
        <v>0</v>
      </c>
      <c r="J240" s="132">
        <f t="shared" si="33"/>
        <v>6.3296000000000001</v>
      </c>
      <c r="K240" s="132">
        <f t="shared" si="34"/>
        <v>0</v>
      </c>
      <c r="L240" s="133">
        <f t="shared" si="32"/>
        <v>0</v>
      </c>
    </row>
    <row r="241" spans="1:12">
      <c r="A241" s="128" t="str">
        <f>'Obra Civil'!A249</f>
        <v>15.19</v>
      </c>
      <c r="B241" s="271" t="str">
        <f>'Obra Civil'!B249</f>
        <v>Tubo de PVC Série Reforçada 50mm, fornec. e instalação, inclusive conexões</v>
      </c>
      <c r="C241" s="272"/>
      <c r="D241" s="273"/>
      <c r="E241" s="129" t="str">
        <f>'Obra Civil'!C249</f>
        <v>m</v>
      </c>
      <c r="F241" s="130">
        <f>'Obra Civil'!G249</f>
        <v>6.96</v>
      </c>
      <c r="G241" s="131">
        <f>'Obra Civil'!D249</f>
        <v>24.84</v>
      </c>
      <c r="H241" s="132">
        <v>0</v>
      </c>
      <c r="I241" s="132">
        <v>0</v>
      </c>
      <c r="J241" s="132">
        <f t="shared" si="33"/>
        <v>172.88640000000001</v>
      </c>
      <c r="K241" s="132">
        <f t="shared" si="34"/>
        <v>0</v>
      </c>
      <c r="L241" s="133">
        <f t="shared" si="32"/>
        <v>0</v>
      </c>
    </row>
    <row r="242" spans="1:12">
      <c r="A242" s="128" t="str">
        <f>'Obra Civil'!A250</f>
        <v>15.20</v>
      </c>
      <c r="B242" s="271" t="str">
        <f>'Obra Civil'!B250</f>
        <v xml:space="preserve">Tubo de PVC Série Reforçada 75mm, fornec. e instalação, inclusive conexões </v>
      </c>
      <c r="C242" s="272"/>
      <c r="D242" s="273"/>
      <c r="E242" s="129" t="str">
        <f>'Obra Civil'!C250</f>
        <v>m</v>
      </c>
      <c r="F242" s="130">
        <f>'Obra Civil'!G250</f>
        <v>8.82</v>
      </c>
      <c r="G242" s="131">
        <f>'Obra Civil'!D250</f>
        <v>9.57</v>
      </c>
      <c r="H242" s="132">
        <v>0</v>
      </c>
      <c r="I242" s="132">
        <v>0</v>
      </c>
      <c r="J242" s="132">
        <f t="shared" si="33"/>
        <v>84.40740000000001</v>
      </c>
      <c r="K242" s="132">
        <f t="shared" si="34"/>
        <v>0</v>
      </c>
      <c r="L242" s="133">
        <f t="shared" si="32"/>
        <v>0</v>
      </c>
    </row>
    <row r="243" spans="1:12" ht="14.25" customHeight="1">
      <c r="A243" s="128" t="str">
        <f>'Obra Civil'!A251</f>
        <v>15.21</v>
      </c>
      <c r="B243" s="271" t="str">
        <f>'Obra Civil'!B251</f>
        <v>Caixa de inspeção em alvenaria de tijolo medindo 900x900x600mm , com tampão em ferro fundido</v>
      </c>
      <c r="C243" s="272"/>
      <c r="D243" s="273"/>
      <c r="E243" s="129" t="str">
        <f>'Obra Civil'!C251</f>
        <v>un</v>
      </c>
      <c r="F243" s="130">
        <f>'Obra Civil'!G251</f>
        <v>356</v>
      </c>
      <c r="G243" s="131">
        <f>'Obra Civil'!D251</f>
        <v>9</v>
      </c>
      <c r="H243" s="132">
        <v>0</v>
      </c>
      <c r="I243" s="132">
        <v>0</v>
      </c>
      <c r="J243" s="132">
        <f t="shared" si="33"/>
        <v>3204</v>
      </c>
      <c r="K243" s="132">
        <f t="shared" si="34"/>
        <v>0</v>
      </c>
      <c r="L243" s="133">
        <f t="shared" si="32"/>
        <v>0</v>
      </c>
    </row>
    <row r="244" spans="1:12" ht="21" customHeight="1">
      <c r="A244" s="128" t="str">
        <f>'Obra Civil'!A252</f>
        <v>15.22</v>
      </c>
      <c r="B244" s="294" t="str">
        <f>'Obra Civil'!B252</f>
        <v>Caixa de gordura Especial, em alvenaria de tijolo, medindo 1100x1100x1200mm, com tampão em ferro fundido</v>
      </c>
      <c r="C244" s="295"/>
      <c r="D244" s="296"/>
      <c r="E244" s="129" t="str">
        <f>'Obra Civil'!C252</f>
        <v>un</v>
      </c>
      <c r="F244" s="130">
        <f>'Obra Civil'!G252</f>
        <v>453.26</v>
      </c>
      <c r="G244" s="131">
        <f>'Obra Civil'!D252</f>
        <v>1</v>
      </c>
      <c r="H244" s="132">
        <v>0</v>
      </c>
      <c r="I244" s="132">
        <v>0</v>
      </c>
      <c r="J244" s="132">
        <f t="shared" si="33"/>
        <v>453.26</v>
      </c>
      <c r="K244" s="132">
        <f t="shared" si="34"/>
        <v>0</v>
      </c>
      <c r="L244" s="133">
        <f t="shared" si="32"/>
        <v>0</v>
      </c>
    </row>
    <row r="245" spans="1:12" ht="13.5" customHeight="1">
      <c r="A245" s="128" t="str">
        <f>'Obra Civil'!A253</f>
        <v>15.23</v>
      </c>
      <c r="B245" s="271" t="str">
        <f>'Obra Civil'!B253</f>
        <v>Tampa de ferro fundido 1100x1100 cm, tipo leve, para caixas de gordura dupla e especial</v>
      </c>
      <c r="C245" s="272"/>
      <c r="D245" s="273"/>
      <c r="E245" s="129" t="str">
        <f>'Obra Civil'!C253</f>
        <v>un</v>
      </c>
      <c r="F245" s="130">
        <f>'Obra Civil'!G253</f>
        <v>194.24</v>
      </c>
      <c r="G245" s="131">
        <f>'Obra Civil'!D253</f>
        <v>1</v>
      </c>
      <c r="H245" s="132">
        <v>0</v>
      </c>
      <c r="I245" s="132">
        <v>0</v>
      </c>
      <c r="J245" s="132">
        <f t="shared" si="33"/>
        <v>194.24</v>
      </c>
      <c r="K245" s="132">
        <f t="shared" si="34"/>
        <v>0</v>
      </c>
      <c r="L245" s="133">
        <f t="shared" si="32"/>
        <v>0</v>
      </c>
    </row>
    <row r="246" spans="1:12" ht="16.5" customHeight="1">
      <c r="A246" s="128" t="str">
        <f>'Obra Civil'!A254</f>
        <v>15.24</v>
      </c>
      <c r="B246" s="271" t="str">
        <f>'Obra Civil'!B254</f>
        <v>Poço de visita em alvenaria de tijolo medido 1400x1400x1640mm, com tampão em ferro fundido</v>
      </c>
      <c r="C246" s="272"/>
      <c r="D246" s="273"/>
      <c r="E246" s="129" t="str">
        <f>'Obra Civil'!C254</f>
        <v>un</v>
      </c>
      <c r="F246" s="130">
        <f>'Obra Civil'!G254</f>
        <v>485.32</v>
      </c>
      <c r="G246" s="131">
        <f>'Obra Civil'!D254</f>
        <v>1</v>
      </c>
      <c r="H246" s="132">
        <v>0</v>
      </c>
      <c r="I246" s="132">
        <v>0</v>
      </c>
      <c r="J246" s="132">
        <f t="shared" si="33"/>
        <v>485.32</v>
      </c>
      <c r="K246" s="132">
        <f t="shared" si="34"/>
        <v>0</v>
      </c>
      <c r="L246" s="133">
        <f t="shared" si="32"/>
        <v>0</v>
      </c>
    </row>
    <row r="247" spans="1:12" ht="22.5" customHeight="1">
      <c r="A247" s="128" t="str">
        <f>'Obra Civil'!A255</f>
        <v>15.25</v>
      </c>
      <c r="B247" s="294" t="str">
        <f>'Obra Civil'!B255</f>
        <v>Conjunto moto bomba centrifuga CV 3/4, vazão de 5,0 m3/h e Hman = 15mca - Modelo Thebe TH-16 ou equivalente</v>
      </c>
      <c r="C247" s="295"/>
      <c r="D247" s="296"/>
      <c r="E247" s="129" t="str">
        <f>'Obra Civil'!C255</f>
        <v>un</v>
      </c>
      <c r="F247" s="130">
        <f>'Obra Civil'!G255</f>
        <v>201.65</v>
      </c>
      <c r="G247" s="131">
        <f>'Obra Civil'!D255</f>
        <v>2</v>
      </c>
      <c r="H247" s="132">
        <v>0</v>
      </c>
      <c r="I247" s="132">
        <v>0</v>
      </c>
      <c r="J247" s="132">
        <f t="shared" si="33"/>
        <v>403.3</v>
      </c>
      <c r="K247" s="132">
        <f t="shared" si="34"/>
        <v>0</v>
      </c>
      <c r="L247" s="133">
        <f t="shared" si="32"/>
        <v>0</v>
      </c>
    </row>
    <row r="248" spans="1:12">
      <c r="A248" s="143" t="str">
        <f>'Obra Civil'!A257</f>
        <v>16.0</v>
      </c>
      <c r="B248" s="268" t="str">
        <f>'Obra Civil'!B257</f>
        <v xml:space="preserve">LOUÇAS E METAIS </v>
      </c>
      <c r="C248" s="269"/>
      <c r="D248" s="270"/>
      <c r="E248" s="146"/>
      <c r="F248" s="147"/>
      <c r="G248" s="148"/>
      <c r="H248" s="149"/>
      <c r="I248" s="149"/>
      <c r="J248" s="149"/>
      <c r="K248" s="149"/>
      <c r="L248" s="150">
        <f t="shared" si="32"/>
        <v>0</v>
      </c>
    </row>
    <row r="249" spans="1:12">
      <c r="A249" s="128" t="str">
        <f>'Obra Civil'!A258</f>
        <v>16.1</v>
      </c>
      <c r="B249" s="271" t="str">
        <f>'Obra Civil'!B258</f>
        <v>SANIT. PNE - ( Portadores de Necessidades Especiais )</v>
      </c>
      <c r="C249" s="272"/>
      <c r="D249" s="273"/>
      <c r="E249" s="129"/>
      <c r="F249" s="130"/>
      <c r="G249" s="131"/>
      <c r="H249" s="132"/>
      <c r="I249" s="132"/>
      <c r="J249" s="132"/>
      <c r="K249" s="132"/>
      <c r="L249" s="133">
        <f t="shared" si="32"/>
        <v>0</v>
      </c>
    </row>
    <row r="250" spans="1:12" ht="24" customHeight="1">
      <c r="A250" s="128" t="str">
        <f>'Obra Civil'!A259</f>
        <v>16.1.1</v>
      </c>
      <c r="B250" s="294" t="str">
        <f>'Obra Civil'!B259</f>
        <v>Lavatório louça branca, sem coluna, torneira metálica cromada simples, (válvula, sifao e engate flexível cromados)</v>
      </c>
      <c r="C250" s="295"/>
      <c r="D250" s="296"/>
      <c r="E250" s="129" t="str">
        <f>'Obra Civil'!C259</f>
        <v>un</v>
      </c>
      <c r="F250" s="130">
        <f>'Obra Civil'!G259</f>
        <v>132.68</v>
      </c>
      <c r="G250" s="131">
        <f>'Obra Civil'!D259</f>
        <v>2</v>
      </c>
      <c r="H250" s="132">
        <v>0</v>
      </c>
      <c r="I250" s="132">
        <v>0</v>
      </c>
      <c r="J250" s="132">
        <f t="shared" ref="J250:J255" si="35">F250*G250</f>
        <v>265.36</v>
      </c>
      <c r="K250" s="132">
        <f t="shared" ref="K250:K255" si="36">H250*F250</f>
        <v>0</v>
      </c>
      <c r="L250" s="133">
        <f t="shared" si="32"/>
        <v>0</v>
      </c>
    </row>
    <row r="251" spans="1:12">
      <c r="A251" s="128" t="str">
        <f>'Obra Civil'!A260</f>
        <v>16.1.2</v>
      </c>
      <c r="B251" s="271" t="str">
        <f>'Obra Civil'!B260</f>
        <v>Porta sabonete liquido fornecimento</v>
      </c>
      <c r="C251" s="272"/>
      <c r="D251" s="273"/>
      <c r="E251" s="129" t="str">
        <f>'Obra Civil'!C260</f>
        <v>un</v>
      </c>
      <c r="F251" s="130">
        <f>'Obra Civil'!G260</f>
        <v>12.45</v>
      </c>
      <c r="G251" s="131">
        <f>'Obra Civil'!D260</f>
        <v>2</v>
      </c>
      <c r="H251" s="132">
        <v>0</v>
      </c>
      <c r="I251" s="132">
        <v>0</v>
      </c>
      <c r="J251" s="132">
        <f t="shared" si="35"/>
        <v>24.9</v>
      </c>
      <c r="K251" s="132">
        <f t="shared" si="36"/>
        <v>0</v>
      </c>
      <c r="L251" s="133">
        <f t="shared" si="32"/>
        <v>0</v>
      </c>
    </row>
    <row r="252" spans="1:12" ht="24" customHeight="1">
      <c r="A252" s="128" t="str">
        <f>'Obra Civil'!A261</f>
        <v>16.1.3</v>
      </c>
      <c r="B252" s="294" t="str">
        <f>'Obra Civil'!B261</f>
        <v>Vaso sanitario sifonado, para valvula de descarga, em louca branca, com acessorios, inclusive assento plastico, anel de vedação, tubo pvc ligacao - fornecimento e instalacao</v>
      </c>
      <c r="C252" s="295"/>
      <c r="D252" s="296"/>
      <c r="E252" s="129" t="str">
        <f>'Obra Civil'!C261</f>
        <v>un</v>
      </c>
      <c r="F252" s="130">
        <f>'Obra Civil'!G261</f>
        <v>135.11000000000001</v>
      </c>
      <c r="G252" s="131">
        <f>'Obra Civil'!D261</f>
        <v>2</v>
      </c>
      <c r="H252" s="132">
        <v>0</v>
      </c>
      <c r="I252" s="132">
        <v>0</v>
      </c>
      <c r="J252" s="132">
        <f t="shared" si="35"/>
        <v>270.22000000000003</v>
      </c>
      <c r="K252" s="132">
        <f t="shared" si="36"/>
        <v>0</v>
      </c>
      <c r="L252" s="133">
        <f t="shared" si="32"/>
        <v>0</v>
      </c>
    </row>
    <row r="253" spans="1:12" ht="13.5" customHeight="1">
      <c r="A253" s="128" t="str">
        <f>'Obra Civil'!A262</f>
        <v>16.1.4</v>
      </c>
      <c r="B253" s="271" t="str">
        <f>'Obra Civil'!B262</f>
        <v>Torneira cromada 3/4" para jardim ou tanque, padrao alto</v>
      </c>
      <c r="C253" s="272"/>
      <c r="D253" s="273"/>
      <c r="E253" s="129" t="str">
        <f>'Obra Civil'!C262</f>
        <v>un</v>
      </c>
      <c r="F253" s="130">
        <f>'Obra Civil'!G262</f>
        <v>18.559999999999999</v>
      </c>
      <c r="G253" s="131">
        <f>'Obra Civil'!D262</f>
        <v>2</v>
      </c>
      <c r="H253" s="132">
        <v>0</v>
      </c>
      <c r="I253" s="132">
        <v>0</v>
      </c>
      <c r="J253" s="132">
        <f t="shared" si="35"/>
        <v>37.119999999999997</v>
      </c>
      <c r="K253" s="132">
        <f t="shared" si="36"/>
        <v>0</v>
      </c>
      <c r="L253" s="133">
        <f t="shared" ref="L253:L316" si="37">I253*F253</f>
        <v>0</v>
      </c>
    </row>
    <row r="254" spans="1:12">
      <c r="A254" s="128" t="str">
        <f>'Obra Civil'!A263</f>
        <v>16.1.5</v>
      </c>
      <c r="B254" s="271" t="str">
        <f>'Obra Civil'!B263</f>
        <v>Instalacao de papeleira - fornecimento e colocacao</v>
      </c>
      <c r="C254" s="272"/>
      <c r="D254" s="273"/>
      <c r="E254" s="129" t="str">
        <f>'Obra Civil'!C263</f>
        <v>un</v>
      </c>
      <c r="F254" s="130">
        <f>'Obra Civil'!G263</f>
        <v>13.12</v>
      </c>
      <c r="G254" s="131">
        <f>'Obra Civil'!D263</f>
        <v>2</v>
      </c>
      <c r="H254" s="132">
        <v>0</v>
      </c>
      <c r="I254" s="132">
        <v>0</v>
      </c>
      <c r="J254" s="132">
        <f t="shared" si="35"/>
        <v>26.24</v>
      </c>
      <c r="K254" s="132">
        <f t="shared" si="36"/>
        <v>0</v>
      </c>
      <c r="L254" s="133">
        <f t="shared" si="37"/>
        <v>0</v>
      </c>
    </row>
    <row r="255" spans="1:12">
      <c r="A255" s="128" t="str">
        <f>'Obra Civil'!A264</f>
        <v>16.1.6</v>
      </c>
      <c r="B255" s="271" t="str">
        <f>'Obra Civil'!B264</f>
        <v xml:space="preserve">Barra de apoio em aluminio anodizado para deficientes físicos </v>
      </c>
      <c r="C255" s="272"/>
      <c r="D255" s="273"/>
      <c r="E255" s="129" t="str">
        <f>'Obra Civil'!C264</f>
        <v>m</v>
      </c>
      <c r="F255" s="130">
        <f>'Obra Civil'!G264</f>
        <v>34.58</v>
      </c>
      <c r="G255" s="131">
        <f>'Obra Civil'!D264</f>
        <v>4</v>
      </c>
      <c r="H255" s="132">
        <v>0</v>
      </c>
      <c r="I255" s="132">
        <v>0</v>
      </c>
      <c r="J255" s="132">
        <f t="shared" si="35"/>
        <v>138.32</v>
      </c>
      <c r="K255" s="132">
        <f t="shared" si="36"/>
        <v>0</v>
      </c>
      <c r="L255" s="133">
        <f t="shared" si="37"/>
        <v>0</v>
      </c>
    </row>
    <row r="256" spans="1:12">
      <c r="A256" s="128" t="str">
        <f>'Obra Civil'!A265</f>
        <v>16.2</v>
      </c>
      <c r="B256" s="271" t="str">
        <f>'Obra Civil'!B265</f>
        <v>SANIT. INFANTIS  (Feminino / Masculino/ Banho I/ Creche II )</v>
      </c>
      <c r="C256" s="272"/>
      <c r="D256" s="273"/>
      <c r="E256" s="129"/>
      <c r="F256" s="130"/>
      <c r="G256" s="131"/>
      <c r="H256" s="132"/>
      <c r="I256" s="132"/>
      <c r="J256" s="132"/>
      <c r="K256" s="132"/>
      <c r="L256" s="133">
        <f t="shared" si="37"/>
        <v>0</v>
      </c>
    </row>
    <row r="257" spans="1:12" ht="14.25" customHeight="1">
      <c r="A257" s="128" t="str">
        <f>'Obra Civil'!A266</f>
        <v>16.2.1</v>
      </c>
      <c r="B257" s="271" t="str">
        <f>'Obra Civil'!B266</f>
        <v>Banheira plástica (cor braca de 20x45x77 cm), com dreno para escoamento de água</v>
      </c>
      <c r="C257" s="272"/>
      <c r="D257" s="273"/>
      <c r="E257" s="129" t="str">
        <f>'Obra Civil'!C266</f>
        <v>un</v>
      </c>
      <c r="F257" s="130">
        <f>'Obra Civil'!G266</f>
        <v>45.71</v>
      </c>
      <c r="G257" s="131">
        <f>'Obra Civil'!D266</f>
        <v>2</v>
      </c>
      <c r="H257" s="132">
        <v>0</v>
      </c>
      <c r="I257" s="132">
        <v>0</v>
      </c>
      <c r="J257" s="132">
        <f t="shared" ref="J257:J263" si="38">F257*G257</f>
        <v>91.42</v>
      </c>
      <c r="K257" s="132">
        <f t="shared" ref="K257:K263" si="39">H257*F257</f>
        <v>0</v>
      </c>
      <c r="L257" s="133">
        <f t="shared" si="37"/>
        <v>0</v>
      </c>
    </row>
    <row r="258" spans="1:12" ht="26.25" customHeight="1">
      <c r="A258" s="128" t="str">
        <f>'Obra Civil'!A267</f>
        <v>16.2.2</v>
      </c>
      <c r="B258" s="294" t="str">
        <f>'Obra Civil'!B267</f>
        <v>Cuba louca branca em bancada inclusive torneira e complementos (válvula, sifao e engate flexível cromados)</v>
      </c>
      <c r="C258" s="295"/>
      <c r="D258" s="296"/>
      <c r="E258" s="129" t="str">
        <f>'Obra Civil'!C267</f>
        <v>un</v>
      </c>
      <c r="F258" s="130">
        <f>'Obra Civil'!G267</f>
        <v>145.65</v>
      </c>
      <c r="G258" s="131">
        <f>'Obra Civil'!D267</f>
        <v>1</v>
      </c>
      <c r="H258" s="132">
        <v>0</v>
      </c>
      <c r="I258" s="132">
        <v>0</v>
      </c>
      <c r="J258" s="132">
        <f t="shared" si="38"/>
        <v>145.65</v>
      </c>
      <c r="K258" s="132">
        <f t="shared" si="39"/>
        <v>0</v>
      </c>
      <c r="L258" s="133">
        <f t="shared" si="37"/>
        <v>0</v>
      </c>
    </row>
    <row r="259" spans="1:12" ht="15" customHeight="1">
      <c r="A259" s="128" t="str">
        <f>'Obra Civil'!A268</f>
        <v>16.2.3</v>
      </c>
      <c r="B259" s="271" t="str">
        <f>'Obra Civil'!B268</f>
        <v>Instalacao de papeleira - fornecimento e colocacao</v>
      </c>
      <c r="C259" s="272"/>
      <c r="D259" s="273"/>
      <c r="E259" s="129" t="str">
        <f>'Obra Civil'!C268</f>
        <v>un</v>
      </c>
      <c r="F259" s="130">
        <f>'Obra Civil'!G268</f>
        <v>13.12</v>
      </c>
      <c r="G259" s="131">
        <f>'Obra Civil'!D268</f>
        <v>9</v>
      </c>
      <c r="H259" s="132">
        <v>0</v>
      </c>
      <c r="I259" s="132">
        <v>0</v>
      </c>
      <c r="J259" s="132">
        <f t="shared" si="38"/>
        <v>118.08</v>
      </c>
      <c r="K259" s="132">
        <f t="shared" si="39"/>
        <v>0</v>
      </c>
      <c r="L259" s="133">
        <f t="shared" si="37"/>
        <v>0</v>
      </c>
    </row>
    <row r="260" spans="1:12">
      <c r="A260" s="128" t="str">
        <f>'Obra Civil'!A269</f>
        <v>16.2.4</v>
      </c>
      <c r="B260" s="271" t="str">
        <f>'Obra Civil'!B269</f>
        <v>Porta sabonete liquido fornecimento e instalação</v>
      </c>
      <c r="C260" s="272"/>
      <c r="D260" s="273"/>
      <c r="E260" s="129" t="str">
        <f>'Obra Civil'!C269</f>
        <v>un</v>
      </c>
      <c r="F260" s="130">
        <f>'Obra Civil'!G269</f>
        <v>12.45</v>
      </c>
      <c r="G260" s="131">
        <f>'Obra Civil'!D269</f>
        <v>11</v>
      </c>
      <c r="H260" s="132">
        <v>0</v>
      </c>
      <c r="I260" s="132">
        <v>0</v>
      </c>
      <c r="J260" s="132">
        <f t="shared" si="38"/>
        <v>136.94999999999999</v>
      </c>
      <c r="K260" s="132">
        <f t="shared" si="39"/>
        <v>0</v>
      </c>
      <c r="L260" s="133">
        <f t="shared" si="37"/>
        <v>0</v>
      </c>
    </row>
    <row r="261" spans="1:12">
      <c r="A261" s="128" t="str">
        <f>'Obra Civil'!A270</f>
        <v>16.2.5</v>
      </c>
      <c r="B261" s="271" t="str">
        <f>'Obra Civil'!B270</f>
        <v>Torneira cromada 3/4" para jardim ou tanque, padrao alto</v>
      </c>
      <c r="C261" s="272"/>
      <c r="D261" s="273"/>
      <c r="E261" s="129" t="str">
        <f>'Obra Civil'!C270</f>
        <v>un</v>
      </c>
      <c r="F261" s="130">
        <f>'Obra Civil'!G270</f>
        <v>18.559999999999999</v>
      </c>
      <c r="G261" s="131">
        <f>'Obra Civil'!D270</f>
        <v>4</v>
      </c>
      <c r="H261" s="132">
        <v>0</v>
      </c>
      <c r="I261" s="132">
        <v>0</v>
      </c>
      <c r="J261" s="132">
        <f t="shared" si="38"/>
        <v>74.239999999999995</v>
      </c>
      <c r="K261" s="132">
        <f t="shared" si="39"/>
        <v>0</v>
      </c>
      <c r="L261" s="133">
        <f t="shared" si="37"/>
        <v>0</v>
      </c>
    </row>
    <row r="262" spans="1:12">
      <c r="A262" s="128" t="str">
        <f>'Obra Civil'!A271</f>
        <v>16.2.6</v>
      </c>
      <c r="B262" s="271" t="str">
        <f>'Obra Civil'!B271</f>
        <v>Torneira cromada longa 3/4" de parede para pia, padrao popular</v>
      </c>
      <c r="C262" s="272"/>
      <c r="D262" s="273"/>
      <c r="E262" s="129" t="str">
        <f>'Obra Civil'!C271</f>
        <v>un</v>
      </c>
      <c r="F262" s="130">
        <f>'Obra Civil'!G271</f>
        <v>16.420000000000002</v>
      </c>
      <c r="G262" s="131">
        <f>'Obra Civil'!D271</f>
        <v>9</v>
      </c>
      <c r="H262" s="132">
        <v>0</v>
      </c>
      <c r="I262" s="132">
        <v>0</v>
      </c>
      <c r="J262" s="132">
        <f t="shared" si="38"/>
        <v>147.78000000000003</v>
      </c>
      <c r="K262" s="132">
        <f t="shared" si="39"/>
        <v>0</v>
      </c>
      <c r="L262" s="133">
        <f t="shared" si="37"/>
        <v>0</v>
      </c>
    </row>
    <row r="263" spans="1:12" ht="24" customHeight="1">
      <c r="A263" s="128" t="str">
        <f>'Obra Civil'!A272</f>
        <v>16.2.7</v>
      </c>
      <c r="B263" s="294" t="str">
        <f>'Obra Civil'!B272</f>
        <v>Vaso sanitario infantil sifonado, para valvula de descarga, em louca branca, com acessorios, inclusive assento plastico, anel de vedação, tubo pvc ligacao - fornecimento e instalacao</v>
      </c>
      <c r="C263" s="295"/>
      <c r="D263" s="296"/>
      <c r="E263" s="129" t="str">
        <f>'Obra Civil'!C272</f>
        <v>un</v>
      </c>
      <c r="F263" s="130">
        <f>'Obra Civil'!G272</f>
        <v>135.11000000000001</v>
      </c>
      <c r="G263" s="131">
        <f>'Obra Civil'!D272</f>
        <v>9</v>
      </c>
      <c r="H263" s="132">
        <v>0</v>
      </c>
      <c r="I263" s="132">
        <v>0</v>
      </c>
      <c r="J263" s="132">
        <f t="shared" si="38"/>
        <v>1215.9900000000002</v>
      </c>
      <c r="K263" s="132">
        <f t="shared" si="39"/>
        <v>0</v>
      </c>
      <c r="L263" s="133">
        <f t="shared" si="37"/>
        <v>0</v>
      </c>
    </row>
    <row r="264" spans="1:12">
      <c r="A264" s="125" t="str">
        <f>'Obra Civil'!A273</f>
        <v>16.3</v>
      </c>
      <c r="B264" s="291" t="str">
        <f>'Obra Civil'!B273</f>
        <v>SANIT. ADULTOS ( Fem. e Masc. Funcionários )</v>
      </c>
      <c r="C264" s="292"/>
      <c r="D264" s="293"/>
      <c r="E264" s="129"/>
      <c r="F264" s="130"/>
      <c r="G264" s="131"/>
      <c r="H264" s="132"/>
      <c r="I264" s="132"/>
      <c r="J264" s="132"/>
      <c r="K264" s="132"/>
      <c r="L264" s="133">
        <f t="shared" si="37"/>
        <v>0</v>
      </c>
    </row>
    <row r="265" spans="1:12">
      <c r="A265" s="128" t="str">
        <f>'Obra Civil'!A274</f>
        <v>16.3.1</v>
      </c>
      <c r="B265" s="271" t="str">
        <f>'Obra Civil'!B274</f>
        <v>Torneira cromada 3/4" para jardim ou tanque, padrao alto</v>
      </c>
      <c r="C265" s="272"/>
      <c r="D265" s="273"/>
      <c r="E265" s="129" t="str">
        <f>'Obra Civil'!C274</f>
        <v>un</v>
      </c>
      <c r="F265" s="130">
        <f>'Obra Civil'!G274</f>
        <v>18.559999999999999</v>
      </c>
      <c r="G265" s="131">
        <f>'Obra Civil'!D274</f>
        <v>2</v>
      </c>
      <c r="H265" s="132">
        <v>0</v>
      </c>
      <c r="I265" s="132">
        <v>0</v>
      </c>
      <c r="J265" s="132">
        <f t="shared" ref="J265:J278" si="40">F265*G265</f>
        <v>37.119999999999997</v>
      </c>
      <c r="K265" s="132">
        <f t="shared" ref="K265:K278" si="41">H265*F265</f>
        <v>0</v>
      </c>
      <c r="L265" s="133">
        <f t="shared" si="37"/>
        <v>0</v>
      </c>
    </row>
    <row r="266" spans="1:12">
      <c r="A266" s="128" t="str">
        <f>'Obra Civil'!A275</f>
        <v>16.3.2</v>
      </c>
      <c r="B266" s="271" t="str">
        <f>'Obra Civil'!B275</f>
        <v>Torneira cromada longa 3/4" de parede para pia, padrao popular</v>
      </c>
      <c r="C266" s="272"/>
      <c r="D266" s="273"/>
      <c r="E266" s="129" t="str">
        <f>'Obra Civil'!C275</f>
        <v>un</v>
      </c>
      <c r="F266" s="130">
        <f>'Obra Civil'!G275</f>
        <v>16.420000000000002</v>
      </c>
      <c r="G266" s="131">
        <f>'Obra Civil'!D275</f>
        <v>5</v>
      </c>
      <c r="H266" s="132">
        <v>0</v>
      </c>
      <c r="I266" s="132">
        <v>0</v>
      </c>
      <c r="J266" s="132">
        <f t="shared" si="40"/>
        <v>82.100000000000009</v>
      </c>
      <c r="K266" s="132">
        <f t="shared" si="41"/>
        <v>0</v>
      </c>
      <c r="L266" s="133">
        <f t="shared" si="37"/>
        <v>0</v>
      </c>
    </row>
    <row r="267" spans="1:12" ht="26.25" customHeight="1">
      <c r="A267" s="128" t="str">
        <f>'Obra Civil'!A276</f>
        <v>16.3.3</v>
      </c>
      <c r="B267" s="294" t="str">
        <f>'Obra Civil'!B276</f>
        <v>Vaso sanitario sifonado, para valvula de descarga, em louca branca, com acessorios, inclusive assento plastico, bolsa de borracha para ligacao, tubo pvc ligacao - fornecimento e instalacao</v>
      </c>
      <c r="C267" s="295"/>
      <c r="D267" s="296"/>
      <c r="E267" s="129" t="str">
        <f>'Obra Civil'!C276</f>
        <v>un</v>
      </c>
      <c r="F267" s="130">
        <f>'Obra Civil'!G276</f>
        <v>135.11000000000001</v>
      </c>
      <c r="G267" s="131">
        <f>'Obra Civil'!D276</f>
        <v>4</v>
      </c>
      <c r="H267" s="132">
        <v>0</v>
      </c>
      <c r="I267" s="132">
        <v>0</v>
      </c>
      <c r="J267" s="132">
        <f t="shared" si="40"/>
        <v>540.44000000000005</v>
      </c>
      <c r="K267" s="132">
        <f t="shared" si="41"/>
        <v>0</v>
      </c>
      <c r="L267" s="133">
        <f t="shared" si="37"/>
        <v>0</v>
      </c>
    </row>
    <row r="268" spans="1:12">
      <c r="A268" s="128" t="str">
        <f>'Obra Civil'!A277</f>
        <v>16.3.4</v>
      </c>
      <c r="B268" s="271" t="str">
        <f>'Obra Civil'!B277</f>
        <v>Instalação de papeleira - fornecimento e colocacao</v>
      </c>
      <c r="C268" s="272"/>
      <c r="D268" s="273"/>
      <c r="E268" s="129" t="str">
        <f>'Obra Civil'!C277</f>
        <v>un</v>
      </c>
      <c r="F268" s="130">
        <f>'Obra Civil'!G277</f>
        <v>13.12</v>
      </c>
      <c r="G268" s="131">
        <f>'Obra Civil'!D277</f>
        <v>4</v>
      </c>
      <c r="H268" s="132">
        <v>0</v>
      </c>
      <c r="I268" s="132">
        <v>0</v>
      </c>
      <c r="J268" s="132">
        <f t="shared" si="40"/>
        <v>52.48</v>
      </c>
      <c r="K268" s="132">
        <f t="shared" si="41"/>
        <v>0</v>
      </c>
      <c r="L268" s="133">
        <f t="shared" si="37"/>
        <v>0</v>
      </c>
    </row>
    <row r="269" spans="1:12">
      <c r="A269" s="128" t="str">
        <f>'Obra Civil'!A278</f>
        <v>16.3.5</v>
      </c>
      <c r="B269" s="271" t="str">
        <f>'Obra Civil'!B278</f>
        <v>Porta sabonete liquido fornecimento e instalação</v>
      </c>
      <c r="C269" s="272"/>
      <c r="D269" s="273"/>
      <c r="E269" s="129" t="str">
        <f>'Obra Civil'!C278</f>
        <v>un</v>
      </c>
      <c r="F269" s="130">
        <f>'Obra Civil'!G278</f>
        <v>12.45</v>
      </c>
      <c r="G269" s="131">
        <f>'Obra Civil'!D278</f>
        <v>3</v>
      </c>
      <c r="H269" s="132">
        <v>0</v>
      </c>
      <c r="I269" s="132">
        <v>0</v>
      </c>
      <c r="J269" s="132">
        <f t="shared" si="40"/>
        <v>37.349999999999994</v>
      </c>
      <c r="K269" s="132">
        <f t="shared" si="41"/>
        <v>0</v>
      </c>
      <c r="L269" s="133">
        <f t="shared" si="37"/>
        <v>0</v>
      </c>
    </row>
    <row r="270" spans="1:12">
      <c r="A270" s="125" t="str">
        <f>'Obra Civil'!A279</f>
        <v>16.4</v>
      </c>
      <c r="B270" s="291" t="str">
        <f>'Obra Civil'!B279</f>
        <v>COZINHA/ LAVANDERIA/ HIGIENIZAÇÃO/ LACTÁRIO</v>
      </c>
      <c r="C270" s="292"/>
      <c r="D270" s="293"/>
      <c r="E270" s="129"/>
      <c r="F270" s="130">
        <f>'Obra Civil'!G279</f>
        <v>0</v>
      </c>
      <c r="G270" s="131">
        <f>'Obra Civil'!D279</f>
        <v>0</v>
      </c>
      <c r="H270" s="132">
        <v>0</v>
      </c>
      <c r="I270" s="132">
        <v>0</v>
      </c>
      <c r="J270" s="132">
        <f t="shared" si="40"/>
        <v>0</v>
      </c>
      <c r="K270" s="132">
        <f t="shared" si="41"/>
        <v>0</v>
      </c>
      <c r="L270" s="133">
        <f t="shared" si="37"/>
        <v>0</v>
      </c>
    </row>
    <row r="271" spans="1:12">
      <c r="A271" s="128" t="str">
        <f>'Obra Civil'!A280</f>
        <v>16.4.1</v>
      </c>
      <c r="B271" s="294" t="str">
        <f>'Obra Civil'!B280</f>
        <v>Cuba aço inoxidável 40,0x34,0x11,5 cm, com sifão em metal cromado 1.1/2x1.1/2", válvula em metal cromado tipo americana 3.1/2"x1.1/2" para pia - fornecimento e instalação</v>
      </c>
      <c r="C271" s="295"/>
      <c r="D271" s="296"/>
      <c r="E271" s="129" t="str">
        <f>'Obra Civil'!C280</f>
        <v>un.</v>
      </c>
      <c r="F271" s="130">
        <f>'Obra Civil'!G280</f>
        <v>77.92</v>
      </c>
      <c r="G271" s="131">
        <f>'Obra Civil'!D280</f>
        <v>5</v>
      </c>
      <c r="H271" s="132">
        <v>0</v>
      </c>
      <c r="I271" s="132">
        <v>0</v>
      </c>
      <c r="J271" s="132">
        <f t="shared" si="40"/>
        <v>389.6</v>
      </c>
      <c r="K271" s="132">
        <f t="shared" si="41"/>
        <v>0</v>
      </c>
      <c r="L271" s="133">
        <f t="shared" si="37"/>
        <v>0</v>
      </c>
    </row>
    <row r="272" spans="1:12" ht="22.5" customHeight="1">
      <c r="A272" s="128" t="str">
        <f>'Obra Civil'!A281</f>
        <v>16.4.2</v>
      </c>
      <c r="B272" s="294" t="str">
        <f>'Obra Civil'!B281</f>
        <v>Cuba louça branca em bancada inclusive torneira e complementos (válvula, sifao e engate flexível cromados)</v>
      </c>
      <c r="C272" s="295"/>
      <c r="D272" s="296"/>
      <c r="E272" s="129" t="str">
        <f>'Obra Civil'!C281</f>
        <v>un</v>
      </c>
      <c r="F272" s="130">
        <f>'Obra Civil'!G281</f>
        <v>145.65</v>
      </c>
      <c r="G272" s="131">
        <f>'Obra Civil'!D281</f>
        <v>1</v>
      </c>
      <c r="H272" s="132">
        <v>0</v>
      </c>
      <c r="I272" s="132">
        <v>0</v>
      </c>
      <c r="J272" s="132">
        <f t="shared" si="40"/>
        <v>145.65</v>
      </c>
      <c r="K272" s="132">
        <f t="shared" si="41"/>
        <v>0</v>
      </c>
      <c r="L272" s="133">
        <f t="shared" si="37"/>
        <v>0</v>
      </c>
    </row>
    <row r="273" spans="1:12" ht="21.75" customHeight="1">
      <c r="A273" s="128" t="str">
        <f>'Obra Civil'!A282</f>
        <v>16.4.3</v>
      </c>
      <c r="B273" s="294" t="str">
        <f>'Obra Civil'!B282</f>
        <v>Lavatório louça branca, sem coluna, torneira metálica cromada simples, (válvula, sifao e engate flexível cromados)</v>
      </c>
      <c r="C273" s="295"/>
      <c r="D273" s="296"/>
      <c r="E273" s="129" t="str">
        <f>'Obra Civil'!C282</f>
        <v>un</v>
      </c>
      <c r="F273" s="130">
        <f>'Obra Civil'!G282</f>
        <v>132.68</v>
      </c>
      <c r="G273" s="131">
        <f>'Obra Civil'!D282</f>
        <v>1</v>
      </c>
      <c r="H273" s="132">
        <v>0</v>
      </c>
      <c r="I273" s="132">
        <v>0</v>
      </c>
      <c r="J273" s="132">
        <f t="shared" si="40"/>
        <v>132.68</v>
      </c>
      <c r="K273" s="132">
        <f t="shared" si="41"/>
        <v>0</v>
      </c>
      <c r="L273" s="133">
        <f t="shared" si="37"/>
        <v>0</v>
      </c>
    </row>
    <row r="274" spans="1:12">
      <c r="A274" s="128" t="str">
        <f>'Obra Civil'!A283</f>
        <v>16.4.4</v>
      </c>
      <c r="B274" s="271" t="str">
        <f>'Obra Civil'!B283</f>
        <v>Torneira cromada 3/4" para jardim ou tanque, padrao alto</v>
      </c>
      <c r="C274" s="272"/>
      <c r="D274" s="273"/>
      <c r="E274" s="129" t="str">
        <f>'Obra Civil'!C283</f>
        <v>un</v>
      </c>
      <c r="F274" s="130">
        <f>'Obra Civil'!G283</f>
        <v>18.559999999999999</v>
      </c>
      <c r="G274" s="131">
        <f>'Obra Civil'!D283</f>
        <v>2</v>
      </c>
      <c r="H274" s="132">
        <v>0</v>
      </c>
      <c r="I274" s="132">
        <v>0</v>
      </c>
      <c r="J274" s="132">
        <f t="shared" si="40"/>
        <v>37.119999999999997</v>
      </c>
      <c r="K274" s="132">
        <f t="shared" si="41"/>
        <v>0</v>
      </c>
      <c r="L274" s="133">
        <f t="shared" si="37"/>
        <v>0</v>
      </c>
    </row>
    <row r="275" spans="1:12">
      <c r="A275" s="128" t="str">
        <f>'Obra Civil'!A284</f>
        <v>16.4.5</v>
      </c>
      <c r="B275" s="271" t="str">
        <f>'Obra Civil'!B284</f>
        <v>Torneira cromada longa 3/4" de parede para pia, padrao popular</v>
      </c>
      <c r="C275" s="272"/>
      <c r="D275" s="273"/>
      <c r="E275" s="129" t="str">
        <f>'Obra Civil'!C284</f>
        <v>un</v>
      </c>
      <c r="F275" s="130">
        <f>'Obra Civil'!G284</f>
        <v>16.420000000000002</v>
      </c>
      <c r="G275" s="131">
        <f>'Obra Civil'!D284</f>
        <v>4</v>
      </c>
      <c r="H275" s="132">
        <v>0</v>
      </c>
      <c r="I275" s="132">
        <v>0</v>
      </c>
      <c r="J275" s="132">
        <f t="shared" si="40"/>
        <v>65.680000000000007</v>
      </c>
      <c r="K275" s="132">
        <f t="shared" si="41"/>
        <v>0</v>
      </c>
      <c r="L275" s="133">
        <f t="shared" si="37"/>
        <v>0</v>
      </c>
    </row>
    <row r="276" spans="1:12" ht="23.25" customHeight="1">
      <c r="A276" s="128" t="str">
        <f>'Obra Civil'!A285</f>
        <v>16.4.6</v>
      </c>
      <c r="B276" s="294" t="str">
        <f>'Obra Civil'!B285</f>
        <v>Torneira cromada tubo movel para bancada 3/4" para pia de cozinha, padrao alto - fornecimento e instalacao</v>
      </c>
      <c r="C276" s="295"/>
      <c r="D276" s="296"/>
      <c r="E276" s="129" t="str">
        <f>'Obra Civil'!C285</f>
        <v>un</v>
      </c>
      <c r="F276" s="130">
        <f>'Obra Civil'!G285</f>
        <v>34.869999999999997</v>
      </c>
      <c r="G276" s="131">
        <f>'Obra Civil'!D285</f>
        <v>5</v>
      </c>
      <c r="H276" s="132">
        <v>0</v>
      </c>
      <c r="I276" s="132">
        <v>0</v>
      </c>
      <c r="J276" s="132">
        <f t="shared" si="40"/>
        <v>174.35</v>
      </c>
      <c r="K276" s="132">
        <f t="shared" si="41"/>
        <v>0</v>
      </c>
      <c r="L276" s="133">
        <f t="shared" si="37"/>
        <v>0</v>
      </c>
    </row>
    <row r="277" spans="1:12">
      <c r="A277" s="128" t="str">
        <f>'Obra Civil'!A286</f>
        <v>16.4.7</v>
      </c>
      <c r="B277" s="271" t="str">
        <f>'Obra Civil'!B286</f>
        <v>Porta sabonete liquido fornecimento e instalação</v>
      </c>
      <c r="C277" s="272"/>
      <c r="D277" s="273"/>
      <c r="E277" s="129" t="str">
        <f>'Obra Civil'!C286</f>
        <v>un</v>
      </c>
      <c r="F277" s="130">
        <f>'Obra Civil'!G286</f>
        <v>12.45</v>
      </c>
      <c r="G277" s="131">
        <f>'Obra Civil'!D286</f>
        <v>3</v>
      </c>
      <c r="H277" s="132">
        <v>0</v>
      </c>
      <c r="I277" s="132">
        <v>0</v>
      </c>
      <c r="J277" s="132">
        <f t="shared" si="40"/>
        <v>37.349999999999994</v>
      </c>
      <c r="K277" s="132">
        <f t="shared" si="41"/>
        <v>0</v>
      </c>
      <c r="L277" s="133">
        <f t="shared" si="37"/>
        <v>0</v>
      </c>
    </row>
    <row r="278" spans="1:12">
      <c r="A278" s="128" t="str">
        <f>'Obra Civil'!A287</f>
        <v>16.4.8</v>
      </c>
      <c r="B278" s="271" t="str">
        <f>'Obra Civil'!B287</f>
        <v>Tanque louca branco sem coluna, completo inclusive torneira metalica</v>
      </c>
      <c r="C278" s="272"/>
      <c r="D278" s="273"/>
      <c r="E278" s="129" t="str">
        <f>'Obra Civil'!C287</f>
        <v>un</v>
      </c>
      <c r="F278" s="130">
        <f>'Obra Civil'!G287</f>
        <v>143.63999999999999</v>
      </c>
      <c r="G278" s="131">
        <f>'Obra Civil'!D287</f>
        <v>2</v>
      </c>
      <c r="H278" s="132">
        <v>0</v>
      </c>
      <c r="I278" s="132">
        <v>0</v>
      </c>
      <c r="J278" s="132">
        <f t="shared" si="40"/>
        <v>287.27999999999997</v>
      </c>
      <c r="K278" s="132">
        <f t="shared" si="41"/>
        <v>0</v>
      </c>
      <c r="L278" s="133">
        <f t="shared" si="37"/>
        <v>0</v>
      </c>
    </row>
    <row r="279" spans="1:12">
      <c r="A279" s="125" t="str">
        <f>'Obra Civil'!A288</f>
        <v>16.5</v>
      </c>
      <c r="B279" s="291" t="str">
        <f>'Obra Civil'!B288</f>
        <v>SALAS (Creche l, Creche ll, Creche lll, Pré-Escola)</v>
      </c>
      <c r="C279" s="292"/>
      <c r="D279" s="293"/>
      <c r="E279" s="129"/>
      <c r="F279" s="130"/>
      <c r="G279" s="131"/>
      <c r="H279" s="132"/>
      <c r="I279" s="132"/>
      <c r="J279" s="132"/>
      <c r="K279" s="132"/>
      <c r="L279" s="133">
        <f t="shared" si="37"/>
        <v>0</v>
      </c>
    </row>
    <row r="280" spans="1:12" ht="23.25" customHeight="1">
      <c r="A280" s="128" t="str">
        <f>'Obra Civil'!A289</f>
        <v>16.5.1</v>
      </c>
      <c r="B280" s="294" t="str">
        <f>'Obra Civil'!B289</f>
        <v>Cuba louca branca em bancada inclusive torneira e complementos (válvula, sifao e engate flexível cromados)</v>
      </c>
      <c r="C280" s="295"/>
      <c r="D280" s="296"/>
      <c r="E280" s="129" t="str">
        <f>'Obra Civil'!C289</f>
        <v>un</v>
      </c>
      <c r="F280" s="130">
        <f>'Obra Civil'!G289</f>
        <v>145.65</v>
      </c>
      <c r="G280" s="131">
        <f>'Obra Civil'!D289</f>
        <v>4</v>
      </c>
      <c r="H280" s="132">
        <v>0</v>
      </c>
      <c r="I280" s="132">
        <v>0</v>
      </c>
      <c r="J280" s="132">
        <f>F280*G280</f>
        <v>582.6</v>
      </c>
      <c r="K280" s="132">
        <f>H280*F280</f>
        <v>0</v>
      </c>
      <c r="L280" s="133">
        <f t="shared" si="37"/>
        <v>0</v>
      </c>
    </row>
    <row r="281" spans="1:12">
      <c r="A281" s="128" t="str">
        <f>'Obra Civil'!A290</f>
        <v>16.5.2</v>
      </c>
      <c r="B281" s="271" t="str">
        <f>'Obra Civil'!B290</f>
        <v>Porta sabonete liquido fornecimento e instalação</v>
      </c>
      <c r="C281" s="272"/>
      <c r="D281" s="273"/>
      <c r="E281" s="129" t="str">
        <f>'Obra Civil'!C290</f>
        <v>un</v>
      </c>
      <c r="F281" s="130">
        <f>'Obra Civil'!G290</f>
        <v>12.45</v>
      </c>
      <c r="G281" s="131">
        <f>'Obra Civil'!D290</f>
        <v>4</v>
      </c>
      <c r="H281" s="132">
        <v>0</v>
      </c>
      <c r="I281" s="132">
        <v>0</v>
      </c>
      <c r="J281" s="132">
        <f>F281*G281</f>
        <v>49.8</v>
      </c>
      <c r="K281" s="132">
        <f>H281*F281</f>
        <v>0</v>
      </c>
      <c r="L281" s="133">
        <f t="shared" si="37"/>
        <v>0</v>
      </c>
    </row>
    <row r="282" spans="1:12">
      <c r="A282" s="125" t="str">
        <f>'Obra Civil'!A291</f>
        <v>16.6</v>
      </c>
      <c r="B282" s="291" t="str">
        <f>'Obra Civil'!B291</f>
        <v>JARDINS E PÁTIOS</v>
      </c>
      <c r="C282" s="292"/>
      <c r="D282" s="293"/>
      <c r="E282" s="129"/>
      <c r="F282" s="130"/>
      <c r="G282" s="131"/>
      <c r="H282" s="132"/>
      <c r="I282" s="132"/>
      <c r="J282" s="132"/>
      <c r="K282" s="132"/>
      <c r="L282" s="133">
        <f t="shared" si="37"/>
        <v>0</v>
      </c>
    </row>
    <row r="283" spans="1:12">
      <c r="A283" s="128" t="str">
        <f>'Obra Civil'!A292</f>
        <v>16.6.1</v>
      </c>
      <c r="B283" s="271" t="str">
        <f>'Obra Civil'!B292</f>
        <v>Torneira cromada 3/4" para jardim ou tanque, padrao alto</v>
      </c>
      <c r="C283" s="272"/>
      <c r="D283" s="273"/>
      <c r="E283" s="129" t="str">
        <f>'Obra Civil'!C292</f>
        <v>un</v>
      </c>
      <c r="F283" s="130">
        <f>'Obra Civil'!G292</f>
        <v>18.559999999999999</v>
      </c>
      <c r="G283" s="131">
        <f>'Obra Civil'!D292</f>
        <v>3</v>
      </c>
      <c r="H283" s="132">
        <v>0</v>
      </c>
      <c r="I283" s="132">
        <v>0</v>
      </c>
      <c r="J283" s="132">
        <f>F283*G283</f>
        <v>55.679999999999993</v>
      </c>
      <c r="K283" s="132">
        <f>H283*F283</f>
        <v>0</v>
      </c>
      <c r="L283" s="133">
        <f t="shared" si="37"/>
        <v>0</v>
      </c>
    </row>
    <row r="284" spans="1:12">
      <c r="A284" s="143" t="str">
        <f>'Obra Civil'!A294</f>
        <v>17.0</v>
      </c>
      <c r="B284" s="268" t="str">
        <f>'Obra Civil'!B294</f>
        <v xml:space="preserve">BANCADAS </v>
      </c>
      <c r="C284" s="269"/>
      <c r="D284" s="270"/>
      <c r="E284" s="146"/>
      <c r="F284" s="147"/>
      <c r="G284" s="148"/>
      <c r="H284" s="149"/>
      <c r="I284" s="149"/>
      <c r="J284" s="149"/>
      <c r="K284" s="149"/>
      <c r="L284" s="150">
        <f t="shared" si="37"/>
        <v>0</v>
      </c>
    </row>
    <row r="285" spans="1:12">
      <c r="A285" s="128" t="str">
        <f>'Obra Civil'!A295</f>
        <v>17.1</v>
      </c>
      <c r="B285" s="271" t="str">
        <f>'Obra Civil'!B295</f>
        <v>Bancada em granito cinza andorinha - espessura 2cm, conforme projeto</v>
      </c>
      <c r="C285" s="272"/>
      <c r="D285" s="273"/>
      <c r="E285" s="129" t="str">
        <f>'Obra Civil'!C295</f>
        <v>m²</v>
      </c>
      <c r="F285" s="130">
        <f>'Obra Civil'!G295</f>
        <v>161.32</v>
      </c>
      <c r="G285" s="131">
        <f>'Obra Civil'!D295</f>
        <v>21.43</v>
      </c>
      <c r="H285" s="132">
        <v>0</v>
      </c>
      <c r="I285" s="132">
        <v>0</v>
      </c>
      <c r="J285" s="132">
        <f>F285*G285</f>
        <v>3457.0875999999998</v>
      </c>
      <c r="K285" s="132">
        <f>H285*F285</f>
        <v>0</v>
      </c>
      <c r="L285" s="133">
        <f t="shared" si="37"/>
        <v>0</v>
      </c>
    </row>
    <row r="286" spans="1:12">
      <c r="A286" s="128" t="str">
        <f>'Obra Civil'!A296</f>
        <v>17.2</v>
      </c>
      <c r="B286" s="271" t="str">
        <f>'Obra Civil'!B296</f>
        <v>Prateleira em granito cinza andorinha - espessura 2cm, conforme projeto</v>
      </c>
      <c r="C286" s="272"/>
      <c r="D286" s="273"/>
      <c r="E286" s="129" t="str">
        <f>'Obra Civil'!C296</f>
        <v>m²</v>
      </c>
      <c r="F286" s="130">
        <f>'Obra Civil'!G296</f>
        <v>161.32</v>
      </c>
      <c r="G286" s="131">
        <f>'Obra Civil'!D296</f>
        <v>13.88</v>
      </c>
      <c r="H286" s="132">
        <v>0</v>
      </c>
      <c r="I286" s="132">
        <v>0</v>
      </c>
      <c r="J286" s="132">
        <f>F286*G286</f>
        <v>2239.1215999999999</v>
      </c>
      <c r="K286" s="132">
        <f>H286*F286</f>
        <v>0</v>
      </c>
      <c r="L286" s="133">
        <f t="shared" si="37"/>
        <v>0</v>
      </c>
    </row>
    <row r="287" spans="1:12" ht="21" customHeight="1">
      <c r="A287" s="128" t="str">
        <f>'Obra Civil'!A297</f>
        <v>17.3</v>
      </c>
      <c r="B287" s="294" t="str">
        <f>'Obra Civil'!B297</f>
        <v>Prateleira em mármore branco, inclusive esquadros de apoio - espessura 2cm, conforme projeto</v>
      </c>
      <c r="C287" s="295"/>
      <c r="D287" s="296"/>
      <c r="E287" s="129" t="str">
        <f>'Obra Civil'!C297</f>
        <v>m²</v>
      </c>
      <c r="F287" s="130">
        <f>'Obra Civil'!G297</f>
        <v>199.23</v>
      </c>
      <c r="G287" s="131">
        <f>'Obra Civil'!D297</f>
        <v>7</v>
      </c>
      <c r="H287" s="132">
        <v>0</v>
      </c>
      <c r="I287" s="132">
        <v>0</v>
      </c>
      <c r="J287" s="132">
        <f>F287*G287</f>
        <v>1394.61</v>
      </c>
      <c r="K287" s="132">
        <f>H287*F287</f>
        <v>0</v>
      </c>
      <c r="L287" s="133">
        <f t="shared" si="37"/>
        <v>0</v>
      </c>
    </row>
    <row r="288" spans="1:12">
      <c r="A288" s="128" t="str">
        <f>'Obra Civil'!A298</f>
        <v>17.4</v>
      </c>
      <c r="B288" s="271" t="str">
        <f>'Obra Civil'!B298</f>
        <v>Lavatório em granito cinza andorinha , espessura 2 cm, conforme projeto</v>
      </c>
      <c r="C288" s="272"/>
      <c r="D288" s="273"/>
      <c r="E288" s="129" t="str">
        <f>'Obra Civil'!C298</f>
        <v>m</v>
      </c>
      <c r="F288" s="130">
        <f>'Obra Civil'!G298</f>
        <v>99.3</v>
      </c>
      <c r="G288" s="131">
        <f>'Obra Civil'!D298</f>
        <v>9.5</v>
      </c>
      <c r="H288" s="132">
        <v>0</v>
      </c>
      <c r="I288" s="132">
        <v>0</v>
      </c>
      <c r="J288" s="132">
        <f>F288*G288</f>
        <v>943.35</v>
      </c>
      <c r="K288" s="132">
        <f>H288*F288</f>
        <v>0</v>
      </c>
      <c r="L288" s="133">
        <f t="shared" si="37"/>
        <v>0</v>
      </c>
    </row>
    <row r="289" spans="1:13" ht="23.25" customHeight="1">
      <c r="A289" s="128" t="str">
        <f>'Obra Civil'!A299</f>
        <v>17.5</v>
      </c>
      <c r="B289" s="271" t="str">
        <f>'Obra Civil'!B299</f>
        <v>Banco em granito cinza andorinha , espessura 2 cm, conforme projeto</v>
      </c>
      <c r="C289" s="272"/>
      <c r="D289" s="273"/>
      <c r="E289" s="129" t="str">
        <f>'Obra Civil'!C299</f>
        <v>m²</v>
      </c>
      <c r="F289" s="130">
        <f>'Obra Civil'!G299</f>
        <v>78.12</v>
      </c>
      <c r="G289" s="131">
        <f>'Obra Civil'!D299</f>
        <v>2.94</v>
      </c>
      <c r="H289" s="132">
        <v>0</v>
      </c>
      <c r="I289" s="132">
        <v>0</v>
      </c>
      <c r="J289" s="132">
        <f>F289*G289</f>
        <v>229.6728</v>
      </c>
      <c r="K289" s="132">
        <f>H289*F289</f>
        <v>0</v>
      </c>
      <c r="L289" s="133">
        <f t="shared" si="37"/>
        <v>0</v>
      </c>
    </row>
    <row r="290" spans="1:13">
      <c r="A290" s="143" t="str">
        <f>'Obra Civil'!A301</f>
        <v>18.0</v>
      </c>
      <c r="B290" s="268" t="str">
        <f>'Obra Civil'!B301</f>
        <v>CASTELO D'AGUA</v>
      </c>
      <c r="C290" s="269"/>
      <c r="D290" s="270"/>
      <c r="E290" s="146"/>
      <c r="F290" s="147"/>
      <c r="G290" s="148"/>
      <c r="H290" s="149"/>
      <c r="I290" s="149"/>
      <c r="J290" s="149"/>
      <c r="K290" s="149"/>
      <c r="L290" s="150">
        <f t="shared" si="37"/>
        <v>0</v>
      </c>
    </row>
    <row r="291" spans="1:13">
      <c r="A291" s="125" t="str">
        <f>'Obra Civil'!A302</f>
        <v>18.1</v>
      </c>
      <c r="B291" s="291" t="str">
        <f>'Obra Civil'!B302</f>
        <v xml:space="preserve">INFRA-ESTRUTURA: FUNDAÇÕES </v>
      </c>
      <c r="C291" s="292"/>
      <c r="D291" s="293"/>
      <c r="E291" s="129"/>
      <c r="F291" s="130"/>
      <c r="G291" s="131"/>
      <c r="H291" s="132"/>
      <c r="I291" s="132"/>
      <c r="J291" s="132"/>
      <c r="K291" s="132"/>
      <c r="L291" s="133">
        <f t="shared" si="37"/>
        <v>0</v>
      </c>
    </row>
    <row r="292" spans="1:13">
      <c r="A292" s="128" t="str">
        <f>'Obra Civil'!A303</f>
        <v>18.1.1</v>
      </c>
      <c r="B292" s="271" t="str">
        <f>'Obra Civil'!B303</f>
        <v>CONCRETO ARMADO PARA FUNDAÇÕES - ESTACAS</v>
      </c>
      <c r="C292" s="272"/>
      <c r="D292" s="273"/>
      <c r="E292" s="129"/>
      <c r="F292" s="130"/>
      <c r="G292" s="131"/>
      <c r="H292" s="132"/>
      <c r="I292" s="132"/>
      <c r="J292" s="132"/>
      <c r="K292" s="132"/>
      <c r="L292" s="133">
        <f t="shared" si="37"/>
        <v>0</v>
      </c>
    </row>
    <row r="293" spans="1:13">
      <c r="A293" s="128" t="str">
        <f>'Obra Civil'!A304</f>
        <v>18.1.2</v>
      </c>
      <c r="B293" s="271" t="str">
        <f>'Obra Civil'!B304</f>
        <v>Escavação</v>
      </c>
      <c r="C293" s="272"/>
      <c r="D293" s="273"/>
      <c r="E293" s="129" t="str">
        <f>'Obra Civil'!C304</f>
        <v>m³</v>
      </c>
      <c r="F293" s="130">
        <f>'Obra Civil'!G304</f>
        <v>19.829999999999998</v>
      </c>
      <c r="G293" s="131">
        <f>'Obra Civil'!D304</f>
        <v>12</v>
      </c>
      <c r="H293" s="132">
        <v>0</v>
      </c>
      <c r="I293" s="132">
        <v>0</v>
      </c>
      <c r="J293" s="132">
        <f>F293*G293</f>
        <v>237.95999999999998</v>
      </c>
      <c r="K293" s="132">
        <f>H293*F293</f>
        <v>0</v>
      </c>
      <c r="L293" s="133">
        <f t="shared" si="37"/>
        <v>0</v>
      </c>
    </row>
    <row r="294" spans="1:13">
      <c r="A294" s="128" t="str">
        <f>'Obra Civil'!A305</f>
        <v>18.1.3</v>
      </c>
      <c r="B294" s="271" t="str">
        <f>'Obra Civil'!B305</f>
        <v>Concreto armado, conforme projeto</v>
      </c>
      <c r="C294" s="272"/>
      <c r="D294" s="273"/>
      <c r="E294" s="129" t="str">
        <f>'Obra Civil'!C305</f>
        <v>m³</v>
      </c>
      <c r="F294" s="130">
        <f>'Obra Civil'!G305</f>
        <v>1320</v>
      </c>
      <c r="G294" s="131">
        <f>'Obra Civil'!D305</f>
        <v>6.16</v>
      </c>
      <c r="H294" s="132">
        <v>0</v>
      </c>
      <c r="I294" s="132">
        <v>0</v>
      </c>
      <c r="J294" s="132">
        <f t="shared" ref="J294:J301" si="42">F294*G294</f>
        <v>8131.2</v>
      </c>
      <c r="K294" s="132">
        <f>H294*F294</f>
        <v>0</v>
      </c>
      <c r="L294" s="133">
        <f t="shared" si="37"/>
        <v>0</v>
      </c>
    </row>
    <row r="295" spans="1:13">
      <c r="A295" s="125" t="str">
        <f>'Obra Civil'!A306</f>
        <v>18.2</v>
      </c>
      <c r="B295" s="291" t="str">
        <f>'Obra Civil'!B306</f>
        <v xml:space="preserve">SUPERESTRUTURA </v>
      </c>
      <c r="C295" s="292"/>
      <c r="D295" s="293"/>
      <c r="E295" s="129"/>
      <c r="F295" s="130"/>
      <c r="G295" s="131"/>
      <c r="H295" s="132"/>
      <c r="I295" s="132"/>
      <c r="J295" s="132"/>
      <c r="K295" s="132"/>
      <c r="L295" s="133">
        <f t="shared" si="37"/>
        <v>0</v>
      </c>
    </row>
    <row r="296" spans="1:13">
      <c r="A296" s="128" t="str">
        <f>'Obra Civil'!A307</f>
        <v>18.2.1</v>
      </c>
      <c r="B296" s="271" t="str">
        <f>'Obra Civil'!B307</f>
        <v>CONCRETO ARMADO PARA SUPERESTRUTURA - PILARES</v>
      </c>
      <c r="C296" s="272"/>
      <c r="D296" s="273"/>
      <c r="E296" s="129"/>
      <c r="F296" s="130"/>
      <c r="G296" s="131"/>
      <c r="H296" s="132"/>
      <c r="I296" s="132"/>
      <c r="J296" s="132"/>
      <c r="K296" s="132"/>
      <c r="L296" s="133">
        <f t="shared" si="37"/>
        <v>0</v>
      </c>
    </row>
    <row r="297" spans="1:13" ht="24.75" customHeight="1">
      <c r="A297" s="128" t="str">
        <f>'Obra Civil'!A308</f>
        <v>18.2.1.1</v>
      </c>
      <c r="B297" s="294" t="str">
        <f>'Obra Civil'!B308</f>
        <v>Concreto armado - para pilares (fck25MPa), incluindo preparo, lançamento, adensamento e cura. Inclusive formas para reutilização 2x, conforme projeto</v>
      </c>
      <c r="C297" s="295"/>
      <c r="D297" s="296"/>
      <c r="E297" s="129" t="str">
        <f>'Obra Civil'!C308</f>
        <v>m³</v>
      </c>
      <c r="F297" s="130">
        <f>'Obra Civil'!G308</f>
        <v>1698.1639458300001</v>
      </c>
      <c r="G297" s="131">
        <f>'Obra Civil'!D308</f>
        <v>20.18</v>
      </c>
      <c r="H297" s="132">
        <v>0</v>
      </c>
      <c r="I297" s="132">
        <v>0</v>
      </c>
      <c r="J297" s="132">
        <f t="shared" si="42"/>
        <v>34268.948426849398</v>
      </c>
      <c r="K297" s="132">
        <f>H297*F297</f>
        <v>0</v>
      </c>
      <c r="L297" s="133">
        <f t="shared" si="37"/>
        <v>0</v>
      </c>
    </row>
    <row r="298" spans="1:13">
      <c r="A298" s="128" t="str">
        <f>'Obra Civil'!A309</f>
        <v>18.2.2</v>
      </c>
      <c r="B298" s="271" t="str">
        <f>'Obra Civil'!B309</f>
        <v xml:space="preserve">CONCRETO ARMADO PARA SUPERESTRUTURA - VIGAS </v>
      </c>
      <c r="C298" s="272"/>
      <c r="D298" s="273"/>
      <c r="E298" s="129"/>
      <c r="F298" s="130"/>
      <c r="G298" s="131"/>
      <c r="H298" s="132"/>
      <c r="I298" s="132"/>
      <c r="J298" s="132"/>
      <c r="K298" s="132"/>
      <c r="L298" s="133">
        <f t="shared" si="37"/>
        <v>0</v>
      </c>
    </row>
    <row r="299" spans="1:13" ht="23.25" customHeight="1">
      <c r="A299" s="128" t="str">
        <f>'Obra Civil'!A310</f>
        <v>18.2.2.1</v>
      </c>
      <c r="B299" s="294" t="str">
        <f>'Obra Civil'!B310</f>
        <v>Concreto armado - para vigas (fck25MPa), incluindo preparo, lançamento, adensamento e cura. Inclusive formas para reutilização 2x, conforme projeto</v>
      </c>
      <c r="C299" s="295"/>
      <c r="D299" s="296"/>
      <c r="E299" s="129" t="str">
        <f>'Obra Civil'!C310</f>
        <v>m³</v>
      </c>
      <c r="F299" s="130">
        <f>'Obra Civil'!G310</f>
        <v>1698.1639458300001</v>
      </c>
      <c r="G299" s="131">
        <f>'Obra Civil'!D310</f>
        <v>6.53</v>
      </c>
      <c r="H299" s="132">
        <v>0</v>
      </c>
      <c r="I299" s="132">
        <v>0</v>
      </c>
      <c r="J299" s="132">
        <f t="shared" si="42"/>
        <v>11089.010566269901</v>
      </c>
      <c r="K299" s="132">
        <f>H299*F299</f>
        <v>0</v>
      </c>
      <c r="L299" s="133">
        <f t="shared" si="37"/>
        <v>0</v>
      </c>
      <c r="M299" s="142"/>
    </row>
    <row r="300" spans="1:13">
      <c r="A300" s="125" t="str">
        <f>'Obra Civil'!A311</f>
        <v>18.2.3</v>
      </c>
      <c r="B300" s="291" t="str">
        <f>'Obra Civil'!B311</f>
        <v>LAJE MACIÇA</v>
      </c>
      <c r="C300" s="292"/>
      <c r="D300" s="293"/>
      <c r="E300" s="129"/>
      <c r="F300" s="130"/>
      <c r="G300" s="131"/>
      <c r="H300" s="132"/>
      <c r="I300" s="132"/>
      <c r="J300" s="132"/>
      <c r="K300" s="132"/>
      <c r="L300" s="133">
        <f t="shared" si="37"/>
        <v>0</v>
      </c>
    </row>
    <row r="301" spans="1:13" ht="23.25" customHeight="1">
      <c r="A301" s="128" t="str">
        <f>'Obra Civil'!A312</f>
        <v>18.2.3.1</v>
      </c>
      <c r="B301" s="294" t="str">
        <f>'Obra Civil'!B312</f>
        <v>Concreto armado - para lajes (fck25MPa), incluindo preparo, lançamento, adensamento e cura. Inclusive formas para reutilização 2x, conforme projeto</v>
      </c>
      <c r="C301" s="295"/>
      <c r="D301" s="296"/>
      <c r="E301" s="129" t="str">
        <f>'Obra Civil'!C312</f>
        <v>m³</v>
      </c>
      <c r="F301" s="130">
        <f>'Obra Civil'!G312</f>
        <v>1698.1639458300001</v>
      </c>
      <c r="G301" s="131">
        <f>'Obra Civil'!D312</f>
        <v>5.78</v>
      </c>
      <c r="H301" s="132">
        <v>0</v>
      </c>
      <c r="I301" s="132">
        <v>0</v>
      </c>
      <c r="J301" s="132">
        <f t="shared" si="42"/>
        <v>9815.3876068974005</v>
      </c>
      <c r="K301" s="132">
        <f>H301*F301</f>
        <v>0</v>
      </c>
      <c r="L301" s="133">
        <f t="shared" si="37"/>
        <v>0</v>
      </c>
    </row>
    <row r="302" spans="1:13">
      <c r="A302" s="143" t="str">
        <f>'Obra Civil'!A314</f>
        <v>19.0</v>
      </c>
      <c r="B302" s="268" t="str">
        <f>'Obra Civil'!B314</f>
        <v>SISTEMA DE PROTEÇÃO CONTRA DESCARGAS ATMOSFÉRICAS (SPDA)</v>
      </c>
      <c r="C302" s="269"/>
      <c r="D302" s="270"/>
      <c r="E302" s="146"/>
      <c r="F302" s="147"/>
      <c r="G302" s="148"/>
      <c r="H302" s="149"/>
      <c r="I302" s="149"/>
      <c r="J302" s="149"/>
      <c r="K302" s="149"/>
      <c r="L302" s="150">
        <f t="shared" si="37"/>
        <v>0</v>
      </c>
    </row>
    <row r="303" spans="1:13">
      <c r="A303" s="125" t="str">
        <f>'Obra Civil'!A315</f>
        <v>19.1</v>
      </c>
      <c r="B303" s="291" t="str">
        <f>'Obra Civil'!B315</f>
        <v>CAPTAÇÃO</v>
      </c>
      <c r="C303" s="292"/>
      <c r="D303" s="293"/>
      <c r="E303" s="129"/>
      <c r="F303" s="130"/>
      <c r="G303" s="131"/>
      <c r="H303" s="132"/>
      <c r="I303" s="132"/>
      <c r="J303" s="132"/>
      <c r="K303" s="132"/>
      <c r="L303" s="133">
        <f t="shared" si="37"/>
        <v>0</v>
      </c>
    </row>
    <row r="304" spans="1:13">
      <c r="A304" s="128" t="str">
        <f>'Obra Civil'!A316</f>
        <v>19.1.1</v>
      </c>
      <c r="B304" s="271" t="str">
        <f>'Obra Civil'!B316</f>
        <v>Fita de alumínio 7/8"x1/8"x 6m, instaladas conforme projeto</v>
      </c>
      <c r="C304" s="272"/>
      <c r="D304" s="273"/>
      <c r="E304" s="129" t="str">
        <f>'Obra Civil'!C316</f>
        <v>un</v>
      </c>
      <c r="F304" s="130">
        <f>'Obra Civil'!G316</f>
        <v>12.56</v>
      </c>
      <c r="G304" s="131">
        <f>'Obra Civil'!D316</f>
        <v>58</v>
      </c>
      <c r="H304" s="132">
        <v>0</v>
      </c>
      <c r="I304" s="132">
        <v>0</v>
      </c>
      <c r="J304" s="132">
        <f>F304*G304</f>
        <v>728.48</v>
      </c>
      <c r="K304" s="132">
        <f>H304*F304</f>
        <v>0</v>
      </c>
      <c r="L304" s="133">
        <f t="shared" si="37"/>
        <v>0</v>
      </c>
    </row>
    <row r="305" spans="1:12">
      <c r="A305" s="128" t="str">
        <f>'Obra Civil'!A317</f>
        <v>19.1.2</v>
      </c>
      <c r="B305" s="271" t="str">
        <f>'Obra Civil'!B317</f>
        <v>Terminal aéreo de alumínio 7/8"x1/8"x600mm fixação com chapa de encosto horizontal</v>
      </c>
      <c r="C305" s="272"/>
      <c r="D305" s="273"/>
      <c r="E305" s="129" t="str">
        <f>'Obra Civil'!C317</f>
        <v>un</v>
      </c>
      <c r="F305" s="130">
        <f>'Obra Civil'!G317</f>
        <v>30.68</v>
      </c>
      <c r="G305" s="131">
        <f>'Obra Civil'!D317</f>
        <v>33</v>
      </c>
      <c r="H305" s="132">
        <v>0</v>
      </c>
      <c r="I305" s="132">
        <v>0</v>
      </c>
      <c r="J305" s="132">
        <f>F305*G305</f>
        <v>1012.4399999999999</v>
      </c>
      <c r="K305" s="132">
        <f>H305*F305</f>
        <v>0</v>
      </c>
      <c r="L305" s="133">
        <f t="shared" si="37"/>
        <v>0</v>
      </c>
    </row>
    <row r="306" spans="1:12">
      <c r="A306" s="128" t="str">
        <f>'Obra Civil'!A318</f>
        <v>19.1.3</v>
      </c>
      <c r="B306" s="271" t="str">
        <f>'Obra Civil'!B318</f>
        <v>Curva 90º em fita de alumínio 7/8" x 1/8"</v>
      </c>
      <c r="C306" s="272"/>
      <c r="D306" s="273"/>
      <c r="E306" s="129" t="str">
        <f>'Obra Civil'!C318</f>
        <v>un</v>
      </c>
      <c r="F306" s="130">
        <f>'Obra Civil'!G318</f>
        <v>5.48</v>
      </c>
      <c r="G306" s="131">
        <f>'Obra Civil'!D318</f>
        <v>22</v>
      </c>
      <c r="H306" s="132">
        <v>0</v>
      </c>
      <c r="I306" s="132">
        <v>0</v>
      </c>
      <c r="J306" s="132">
        <f>F306*G306</f>
        <v>120.56</v>
      </c>
      <c r="K306" s="132">
        <f>H306*F306</f>
        <v>0</v>
      </c>
      <c r="L306" s="133">
        <f t="shared" si="37"/>
        <v>0</v>
      </c>
    </row>
    <row r="307" spans="1:12">
      <c r="A307" s="128" t="str">
        <f>'Obra Civil'!A319</f>
        <v>19.1.4</v>
      </c>
      <c r="B307" s="271" t="str">
        <f>'Obra Civil'!B319</f>
        <v>Pára-raios tipo Franklin em aço inox 3 pontas em haste de 3 m. x 1.1/2" tipo simples</v>
      </c>
      <c r="C307" s="272"/>
      <c r="D307" s="273"/>
      <c r="E307" s="129" t="str">
        <f>'Obra Civil'!C319</f>
        <v>un</v>
      </c>
      <c r="F307" s="130">
        <f>'Obra Civil'!G319</f>
        <v>45.67</v>
      </c>
      <c r="G307" s="131">
        <f>'Obra Civil'!D319</f>
        <v>1</v>
      </c>
      <c r="H307" s="132">
        <v>0</v>
      </c>
      <c r="I307" s="132">
        <v>0</v>
      </c>
      <c r="J307" s="132">
        <f>F307*G307</f>
        <v>45.67</v>
      </c>
      <c r="K307" s="132">
        <f>H307*F307</f>
        <v>0</v>
      </c>
      <c r="L307" s="133">
        <f t="shared" si="37"/>
        <v>0</v>
      </c>
    </row>
    <row r="308" spans="1:12">
      <c r="A308" s="125" t="str">
        <f>'Obra Civil'!A320</f>
        <v>19.2</v>
      </c>
      <c r="B308" s="291" t="str">
        <f>'Obra Civil'!B320</f>
        <v>CONDUTORES DE DESCIDA</v>
      </c>
      <c r="C308" s="292"/>
      <c r="D308" s="293"/>
      <c r="E308" s="129"/>
      <c r="F308" s="130"/>
      <c r="G308" s="131"/>
      <c r="H308" s="132"/>
      <c r="I308" s="132"/>
      <c r="J308" s="132"/>
      <c r="K308" s="132"/>
      <c r="L308" s="133">
        <f t="shared" si="37"/>
        <v>0</v>
      </c>
    </row>
    <row r="309" spans="1:12">
      <c r="A309" s="128" t="str">
        <f>'Obra Civil'!A321</f>
        <v>19.2.1</v>
      </c>
      <c r="B309" s="271" t="str">
        <f>'Obra Civil'!B321</f>
        <v xml:space="preserve">Condulete de inspeção c/ tampa em PVC 1" </v>
      </c>
      <c r="C309" s="272"/>
      <c r="D309" s="273"/>
      <c r="E309" s="129" t="str">
        <f>'Obra Civil'!C321</f>
        <v>un</v>
      </c>
      <c r="F309" s="130">
        <f>'Obra Civil'!G321</f>
        <v>16.32</v>
      </c>
      <c r="G309" s="131">
        <f>'Obra Civil'!D321</f>
        <v>17</v>
      </c>
      <c r="H309" s="132">
        <v>0</v>
      </c>
      <c r="I309" s="132">
        <v>0</v>
      </c>
      <c r="J309" s="132">
        <f t="shared" ref="J309:J315" si="43">F309*G309</f>
        <v>277.44</v>
      </c>
      <c r="K309" s="132">
        <f t="shared" ref="K309:K315" si="44">H309*F309</f>
        <v>0</v>
      </c>
      <c r="L309" s="133">
        <f t="shared" si="37"/>
        <v>0</v>
      </c>
    </row>
    <row r="310" spans="1:12">
      <c r="A310" s="128" t="str">
        <f>'Obra Civil'!A322</f>
        <v>19.2.2</v>
      </c>
      <c r="B310" s="271" t="str">
        <f>'Obra Civil'!B322</f>
        <v>Conector de medição em bronze</v>
      </c>
      <c r="C310" s="272"/>
      <c r="D310" s="273"/>
      <c r="E310" s="129" t="str">
        <f>'Obra Civil'!C322</f>
        <v>un</v>
      </c>
      <c r="F310" s="130">
        <f>'Obra Civil'!G322</f>
        <v>14.32</v>
      </c>
      <c r="G310" s="131">
        <f>'Obra Civil'!D322</f>
        <v>17</v>
      </c>
      <c r="H310" s="132">
        <v>0</v>
      </c>
      <c r="I310" s="132">
        <v>0</v>
      </c>
      <c r="J310" s="132">
        <f t="shared" si="43"/>
        <v>243.44</v>
      </c>
      <c r="K310" s="132">
        <f t="shared" si="44"/>
        <v>0</v>
      </c>
      <c r="L310" s="133">
        <f t="shared" si="37"/>
        <v>0</v>
      </c>
    </row>
    <row r="311" spans="1:12">
      <c r="A311" s="128" t="str">
        <f>'Obra Civil'!A323</f>
        <v>19.2.3</v>
      </c>
      <c r="B311" s="271" t="str">
        <f>'Obra Civil'!B323</f>
        <v>Abraçadeira tipo "U" simples 1"</v>
      </c>
      <c r="C311" s="272"/>
      <c r="D311" s="273"/>
      <c r="E311" s="129" t="str">
        <f>'Obra Civil'!C323</f>
        <v>un</v>
      </c>
      <c r="F311" s="130">
        <f>'Obra Civil'!G323</f>
        <v>3.25</v>
      </c>
      <c r="G311" s="131">
        <f>'Obra Civil'!D323</f>
        <v>68</v>
      </c>
      <c r="H311" s="132">
        <v>0</v>
      </c>
      <c r="I311" s="132">
        <v>0</v>
      </c>
      <c r="J311" s="132">
        <f t="shared" si="43"/>
        <v>221</v>
      </c>
      <c r="K311" s="132">
        <f t="shared" si="44"/>
        <v>0</v>
      </c>
      <c r="L311" s="133">
        <f t="shared" si="37"/>
        <v>0</v>
      </c>
    </row>
    <row r="312" spans="1:12">
      <c r="A312" s="128" t="str">
        <f>'Obra Civil'!A324</f>
        <v>19.2.4</v>
      </c>
      <c r="B312" s="271" t="str">
        <f>'Obra Civil'!B324</f>
        <v>Eletroduto roscável pvc 1" x 3,0m.</v>
      </c>
      <c r="C312" s="272"/>
      <c r="D312" s="273"/>
      <c r="E312" s="129" t="str">
        <f>'Obra Civil'!C324</f>
        <v>un</v>
      </c>
      <c r="F312" s="130">
        <f>'Obra Civil'!G324</f>
        <v>2.74</v>
      </c>
      <c r="G312" s="131">
        <f>'Obra Civil'!D324</f>
        <v>17</v>
      </c>
      <c r="H312" s="132">
        <v>0</v>
      </c>
      <c r="I312" s="132">
        <v>0</v>
      </c>
      <c r="J312" s="132">
        <f t="shared" si="43"/>
        <v>46.580000000000005</v>
      </c>
      <c r="K312" s="132">
        <f t="shared" si="44"/>
        <v>0</v>
      </c>
      <c r="L312" s="133">
        <f t="shared" si="37"/>
        <v>0</v>
      </c>
    </row>
    <row r="313" spans="1:12">
      <c r="A313" s="128" t="str">
        <f>'Obra Civil'!A325</f>
        <v>19.2.5</v>
      </c>
      <c r="B313" s="271" t="str">
        <f>'Obra Civil'!B325</f>
        <v>Cordoalha de cobre nu 35 mm2</v>
      </c>
      <c r="C313" s="272"/>
      <c r="D313" s="273"/>
      <c r="E313" s="129" t="str">
        <f>'Obra Civil'!C325</f>
        <v>m</v>
      </c>
      <c r="F313" s="130">
        <f>'Obra Civil'!G325</f>
        <v>20.71</v>
      </c>
      <c r="G313" s="131">
        <f>'Obra Civil'!D325</f>
        <v>118</v>
      </c>
      <c r="H313" s="132">
        <v>0</v>
      </c>
      <c r="I313" s="132">
        <v>0</v>
      </c>
      <c r="J313" s="132">
        <f t="shared" si="43"/>
        <v>2443.7800000000002</v>
      </c>
      <c r="K313" s="132">
        <f t="shared" si="44"/>
        <v>0</v>
      </c>
      <c r="L313" s="133">
        <f t="shared" si="37"/>
        <v>0</v>
      </c>
    </row>
    <row r="314" spans="1:12">
      <c r="A314" s="128" t="str">
        <f>'Obra Civil'!A326</f>
        <v>19.2.6</v>
      </c>
      <c r="B314" s="271" t="str">
        <f>'Obra Civil'!B326</f>
        <v>Isolador simples com chapa de encosto h=100 mm</v>
      </c>
      <c r="C314" s="272"/>
      <c r="D314" s="273"/>
      <c r="E314" s="129" t="str">
        <f>'Obra Civil'!C326</f>
        <v>un</v>
      </c>
      <c r="F314" s="130">
        <f>'Obra Civil'!G326</f>
        <v>8.35</v>
      </c>
      <c r="G314" s="131">
        <f>'Obra Civil'!D326</f>
        <v>5</v>
      </c>
      <c r="H314" s="132">
        <v>0</v>
      </c>
      <c r="I314" s="132">
        <v>0</v>
      </c>
      <c r="J314" s="132">
        <f t="shared" si="43"/>
        <v>41.75</v>
      </c>
      <c r="K314" s="132">
        <f t="shared" si="44"/>
        <v>0</v>
      </c>
      <c r="L314" s="133">
        <f t="shared" si="37"/>
        <v>0</v>
      </c>
    </row>
    <row r="315" spans="1:12">
      <c r="A315" s="128" t="str">
        <f>'Obra Civil'!A327</f>
        <v>19.2.7</v>
      </c>
      <c r="B315" s="271" t="str">
        <f>'Obra Civil'!B327</f>
        <v>Isolador simples para quinas 90º com chapa de encosto h=100 mm</v>
      </c>
      <c r="C315" s="272"/>
      <c r="D315" s="273"/>
      <c r="E315" s="129" t="str">
        <f>'Obra Civil'!C327</f>
        <v>un</v>
      </c>
      <c r="F315" s="130">
        <f>'Obra Civil'!G327</f>
        <v>12.35</v>
      </c>
      <c r="G315" s="131">
        <f>'Obra Civil'!D327</f>
        <v>1</v>
      </c>
      <c r="H315" s="132">
        <v>0</v>
      </c>
      <c r="I315" s="132">
        <v>0</v>
      </c>
      <c r="J315" s="132">
        <f t="shared" si="43"/>
        <v>12.35</v>
      </c>
      <c r="K315" s="132">
        <f t="shared" si="44"/>
        <v>0</v>
      </c>
      <c r="L315" s="133">
        <f t="shared" si="37"/>
        <v>0</v>
      </c>
    </row>
    <row r="316" spans="1:12">
      <c r="A316" s="125" t="str">
        <f>'Obra Civil'!A328</f>
        <v>19.3</v>
      </c>
      <c r="B316" s="291" t="str">
        <f>'Obra Civil'!B328</f>
        <v>ATERRAMENTO E EQUIPOTENCIALIZAÇÃO</v>
      </c>
      <c r="C316" s="292"/>
      <c r="D316" s="293"/>
      <c r="E316" s="129"/>
      <c r="F316" s="130"/>
      <c r="G316" s="131"/>
      <c r="H316" s="132"/>
      <c r="I316" s="132"/>
      <c r="J316" s="132"/>
      <c r="K316" s="132"/>
      <c r="L316" s="133">
        <f t="shared" si="37"/>
        <v>0</v>
      </c>
    </row>
    <row r="317" spans="1:12">
      <c r="A317" s="128" t="str">
        <f>'Obra Civil'!A329</f>
        <v>19.3.1</v>
      </c>
      <c r="B317" s="271" t="str">
        <f>'Obra Civil'!B329</f>
        <v>Haste tipo coopperweld 5/8" x 3,00m.</v>
      </c>
      <c r="C317" s="272"/>
      <c r="D317" s="273"/>
      <c r="E317" s="129" t="str">
        <f>'Obra Civil'!C329</f>
        <v>un</v>
      </c>
      <c r="F317" s="130">
        <f>'Obra Civil'!G329</f>
        <v>39.479999999999997</v>
      </c>
      <c r="G317" s="131">
        <f>'Obra Civil'!D329</f>
        <v>19</v>
      </c>
      <c r="H317" s="132">
        <v>0</v>
      </c>
      <c r="I317" s="132">
        <v>0</v>
      </c>
      <c r="J317" s="132">
        <f>F317*G317</f>
        <v>750.11999999999989</v>
      </c>
      <c r="K317" s="132">
        <f>H317*F317</f>
        <v>0</v>
      </c>
      <c r="L317" s="133">
        <f t="shared" ref="L317:L328" si="45">I317*F317</f>
        <v>0</v>
      </c>
    </row>
    <row r="318" spans="1:12">
      <c r="A318" s="128" t="str">
        <f>'Obra Civil'!A330</f>
        <v>19.3.2</v>
      </c>
      <c r="B318" s="271" t="str">
        <f>'Obra Civil'!B330</f>
        <v>Cordoalha de cobre nu 50 mm2</v>
      </c>
      <c r="C318" s="272"/>
      <c r="D318" s="273"/>
      <c r="E318" s="129" t="str">
        <f>'Obra Civil'!C330</f>
        <v>m</v>
      </c>
      <c r="F318" s="130">
        <f>'Obra Civil'!G330</f>
        <v>34.25</v>
      </c>
      <c r="G318" s="131">
        <f>'Obra Civil'!D330</f>
        <v>168</v>
      </c>
      <c r="H318" s="132">
        <v>0</v>
      </c>
      <c r="I318" s="132">
        <v>0</v>
      </c>
      <c r="J318" s="132">
        <f>F318*G318</f>
        <v>5754</v>
      </c>
      <c r="K318" s="132">
        <f>H318*F318</f>
        <v>0</v>
      </c>
      <c r="L318" s="133">
        <f t="shared" si="45"/>
        <v>0</v>
      </c>
    </row>
    <row r="319" spans="1:12" ht="14.25" customHeight="1">
      <c r="A319" s="128" t="str">
        <f>'Obra Civil'!A331</f>
        <v>19.3.3</v>
      </c>
      <c r="B319" s="271" t="str">
        <f>'Obra Civil'!B331</f>
        <v>Caixa de inspeção, PVC de 12", com tampa de aço galvanizado,conforme detalhe no projeto</v>
      </c>
      <c r="C319" s="272"/>
      <c r="D319" s="273"/>
      <c r="E319" s="129" t="str">
        <f>'Obra Civil'!C331</f>
        <v>un</v>
      </c>
      <c r="F319" s="130">
        <f>'Obra Civil'!G331</f>
        <v>28.74</v>
      </c>
      <c r="G319" s="131">
        <f>'Obra Civil'!D331</f>
        <v>5</v>
      </c>
      <c r="H319" s="132">
        <v>0</v>
      </c>
      <c r="I319" s="132">
        <v>0</v>
      </c>
      <c r="J319" s="132">
        <f>F319*G319</f>
        <v>143.69999999999999</v>
      </c>
      <c r="K319" s="132">
        <f>H319*F319</f>
        <v>0</v>
      </c>
      <c r="L319" s="133">
        <f t="shared" si="45"/>
        <v>0</v>
      </c>
    </row>
    <row r="320" spans="1:12">
      <c r="A320" s="128" t="str">
        <f>'Obra Civil'!A332</f>
        <v>19.3.4</v>
      </c>
      <c r="B320" s="271" t="str">
        <f>'Obra Civil'!B332</f>
        <v>Conector  de bronze para haste de 5/8" e cabo de 50 mm²</v>
      </c>
      <c r="C320" s="272"/>
      <c r="D320" s="273"/>
      <c r="E320" s="129" t="str">
        <f>'Obra Civil'!C332</f>
        <v>un</v>
      </c>
      <c r="F320" s="130">
        <f>'Obra Civil'!G332</f>
        <v>10.130000000000001</v>
      </c>
      <c r="G320" s="131">
        <f>'Obra Civil'!D332</f>
        <v>19</v>
      </c>
      <c r="H320" s="132">
        <v>0</v>
      </c>
      <c r="I320" s="132">
        <v>0</v>
      </c>
      <c r="J320" s="132">
        <f>F320*G320</f>
        <v>192.47000000000003</v>
      </c>
      <c r="K320" s="132">
        <f>H320*F320</f>
        <v>0</v>
      </c>
      <c r="L320" s="133">
        <f t="shared" si="45"/>
        <v>0</v>
      </c>
    </row>
    <row r="321" spans="1:13">
      <c r="A321" s="128" t="str">
        <f>'Obra Civil'!A333</f>
        <v>19.3.5</v>
      </c>
      <c r="B321" s="271" t="str">
        <f>'Obra Civil'!B333</f>
        <v>Tela para equipotencialização em inox 300mm x 1,4mm para casa de gás</v>
      </c>
      <c r="C321" s="272"/>
      <c r="D321" s="273"/>
      <c r="E321" s="129" t="str">
        <f>'Obra Civil'!C333</f>
        <v>m</v>
      </c>
      <c r="F321" s="130">
        <f>'Obra Civil'!G333</f>
        <v>78.599999999999994</v>
      </c>
      <c r="G321" s="131">
        <f>'Obra Civil'!D333</f>
        <v>1.9</v>
      </c>
      <c r="H321" s="132">
        <v>0</v>
      </c>
      <c r="I321" s="132">
        <v>0</v>
      </c>
      <c r="J321" s="132">
        <f>F321*G321</f>
        <v>149.33999999999997</v>
      </c>
      <c r="K321" s="132">
        <f>H321*F321</f>
        <v>0</v>
      </c>
      <c r="L321" s="133">
        <f t="shared" si="45"/>
        <v>0</v>
      </c>
    </row>
    <row r="322" spans="1:13">
      <c r="A322" s="143" t="str">
        <f>'Obra Civil'!A335</f>
        <v>20.0</v>
      </c>
      <c r="B322" s="268" t="str">
        <f>'Obra Civil'!B335</f>
        <v>SERVIÇOS DIVERSOS</v>
      </c>
      <c r="C322" s="269"/>
      <c r="D322" s="270"/>
      <c r="E322" s="146"/>
      <c r="F322" s="147"/>
      <c r="G322" s="148"/>
      <c r="H322" s="149"/>
      <c r="I322" s="149"/>
      <c r="J322" s="149"/>
      <c r="K322" s="149"/>
      <c r="L322" s="150">
        <f t="shared" si="45"/>
        <v>0</v>
      </c>
    </row>
    <row r="323" spans="1:13">
      <c r="A323" s="128" t="str">
        <f>'Obra Civil'!A336</f>
        <v>20.1.1</v>
      </c>
      <c r="B323" s="271" t="str">
        <f>'Obra Civil'!B336</f>
        <v>Grama - fornecimento e plantio (inclusive camada de terra vegetal - 3,0 cm)</v>
      </c>
      <c r="C323" s="272"/>
      <c r="D323" s="273"/>
      <c r="E323" s="129" t="str">
        <f>'Obra Civil'!C336</f>
        <v>m²</v>
      </c>
      <c r="F323" s="130">
        <f>'Obra Civil'!G336</f>
        <v>8.6300000000000008</v>
      </c>
      <c r="G323" s="131">
        <f>'Obra Civil'!D336</f>
        <v>400</v>
      </c>
      <c r="H323" s="132">
        <v>0</v>
      </c>
      <c r="I323" s="132">
        <v>0</v>
      </c>
      <c r="J323" s="132">
        <f>F323*G323</f>
        <v>3452.0000000000005</v>
      </c>
      <c r="K323" s="132">
        <f>H323*F323</f>
        <v>0</v>
      </c>
      <c r="L323" s="133">
        <f t="shared" si="45"/>
        <v>0</v>
      </c>
    </row>
    <row r="324" spans="1:13">
      <c r="A324" s="128" t="str">
        <f>'Obra Civil'!A337</f>
        <v>20.1.2</v>
      </c>
      <c r="B324" s="271" t="str">
        <f>'Obra Civil'!B337</f>
        <v>Banco em concreto armado tipo 1 (1,30x0,40m), conforme projeto</v>
      </c>
      <c r="C324" s="272"/>
      <c r="D324" s="273"/>
      <c r="E324" s="129" t="str">
        <f>'Obra Civil'!C337</f>
        <v>un</v>
      </c>
      <c r="F324" s="130">
        <f>'Obra Civil'!G337</f>
        <v>96.74</v>
      </c>
      <c r="G324" s="131">
        <f>'Obra Civil'!D337</f>
        <v>11</v>
      </c>
      <c r="H324" s="132">
        <v>0</v>
      </c>
      <c r="I324" s="132">
        <v>0</v>
      </c>
      <c r="J324" s="132">
        <f>F324*G324</f>
        <v>1064.1399999999999</v>
      </c>
      <c r="K324" s="132">
        <f>H324*F324</f>
        <v>0</v>
      </c>
      <c r="L324" s="133">
        <f t="shared" si="45"/>
        <v>0</v>
      </c>
    </row>
    <row r="325" spans="1:13">
      <c r="A325" s="128" t="str">
        <f>'Obra Civil'!A338</f>
        <v>20.1.3</v>
      </c>
      <c r="B325" s="271" t="str">
        <f>'Obra Civil'!B338</f>
        <v>Banco em concreto armado tipo 2 (2,80x0,40m), conforme projeto</v>
      </c>
      <c r="C325" s="272"/>
      <c r="D325" s="273"/>
      <c r="E325" s="129" t="str">
        <f>'Obra Civil'!C338</f>
        <v>un</v>
      </c>
      <c r="F325" s="130">
        <f>'Obra Civil'!G338</f>
        <v>201.44</v>
      </c>
      <c r="G325" s="131">
        <f>'Obra Civil'!D338</f>
        <v>5</v>
      </c>
      <c r="H325" s="132">
        <v>0</v>
      </c>
      <c r="I325" s="132">
        <v>0</v>
      </c>
      <c r="J325" s="132">
        <f>F325*G325</f>
        <v>1007.2</v>
      </c>
      <c r="K325" s="132">
        <f>H325*F325</f>
        <v>0</v>
      </c>
      <c r="L325" s="133">
        <f t="shared" si="45"/>
        <v>0</v>
      </c>
    </row>
    <row r="326" spans="1:13" ht="13.5" customHeight="1">
      <c r="A326" s="128" t="str">
        <f>'Obra Civil'!A339</f>
        <v>20.1.4</v>
      </c>
      <c r="B326" s="271" t="str">
        <f>'Obra Civil'!B339</f>
        <v>Mastros para bandeiras em tubo ferro galvanizado telescópico (alt= 7m (3mx2" + 4mx1 1/2")</v>
      </c>
      <c r="C326" s="272"/>
      <c r="D326" s="273"/>
      <c r="E326" s="129" t="str">
        <f>'Obra Civil'!C339</f>
        <v>un</v>
      </c>
      <c r="F326" s="130">
        <f>'Obra Civil'!G339</f>
        <v>243.18</v>
      </c>
      <c r="G326" s="131">
        <f>'Obra Civil'!D339</f>
        <v>3</v>
      </c>
      <c r="H326" s="132">
        <v>0</v>
      </c>
      <c r="I326" s="132">
        <v>0</v>
      </c>
      <c r="J326" s="132">
        <f>F326*G326</f>
        <v>729.54</v>
      </c>
      <c r="K326" s="132">
        <f>H326*F326</f>
        <v>0</v>
      </c>
      <c r="L326" s="133">
        <f t="shared" si="45"/>
        <v>0</v>
      </c>
    </row>
    <row r="327" spans="1:13">
      <c r="A327" s="143" t="str">
        <f>'Obra Civil'!A341</f>
        <v>21.0</v>
      </c>
      <c r="B327" s="268" t="str">
        <f>'Obra Civil'!B341</f>
        <v>SERVIÇOS FINAIS</v>
      </c>
      <c r="C327" s="269"/>
      <c r="D327" s="270"/>
      <c r="E327" s="146"/>
      <c r="F327" s="147"/>
      <c r="G327" s="148"/>
      <c r="H327" s="149"/>
      <c r="I327" s="149"/>
      <c r="J327" s="149"/>
      <c r="K327" s="149"/>
      <c r="L327" s="150">
        <f t="shared" si="45"/>
        <v>0</v>
      </c>
    </row>
    <row r="328" spans="1:13" ht="12" customHeight="1">
      <c r="A328" s="128" t="str">
        <f>'Obra Civil'!A342</f>
        <v>21.1.1</v>
      </c>
      <c r="B328" s="271" t="str">
        <f>'Obra Civil'!B342</f>
        <v>Limpeza final da obra</v>
      </c>
      <c r="C328" s="272"/>
      <c r="D328" s="273"/>
      <c r="E328" s="129" t="str">
        <f>'Obra Civil'!C342</f>
        <v>m²</v>
      </c>
      <c r="F328" s="130">
        <f>'Obra Civil'!G342</f>
        <v>1.1299999999999999</v>
      </c>
      <c r="G328" s="131">
        <f>'Obra Civil'!D342</f>
        <v>564.5</v>
      </c>
      <c r="H328" s="132">
        <v>0</v>
      </c>
      <c r="I328" s="132">
        <v>0</v>
      </c>
      <c r="J328" s="132">
        <f>F328*G328</f>
        <v>637.88499999999999</v>
      </c>
      <c r="K328" s="132">
        <f>H328*F328</f>
        <v>0</v>
      </c>
      <c r="L328" s="133">
        <f t="shared" si="45"/>
        <v>0</v>
      </c>
    </row>
    <row r="329" spans="1:13" ht="21" customHeight="1">
      <c r="A329" s="128"/>
      <c r="B329" s="294"/>
      <c r="C329" s="295"/>
      <c r="D329" s="296"/>
      <c r="E329" s="129"/>
      <c r="F329" s="130"/>
      <c r="G329" s="134"/>
      <c r="H329" s="134"/>
      <c r="I329" s="132"/>
      <c r="J329" s="132"/>
      <c r="K329" s="132"/>
      <c r="L329" s="133"/>
    </row>
    <row r="330" spans="1:13" ht="10.5" customHeight="1" thickBot="1">
      <c r="A330" s="135"/>
      <c r="B330" s="310"/>
      <c r="C330" s="311"/>
      <c r="D330" s="312"/>
      <c r="E330" s="126"/>
      <c r="F330" s="126"/>
      <c r="G330" s="126"/>
      <c r="H330" s="126"/>
      <c r="I330" s="126"/>
      <c r="J330" s="126"/>
      <c r="K330" s="126"/>
      <c r="L330" s="127"/>
    </row>
    <row r="331" spans="1:13" ht="13.5" thickBot="1">
      <c r="A331" s="313" t="s">
        <v>0</v>
      </c>
      <c r="B331" s="314"/>
      <c r="C331" s="314"/>
      <c r="D331" s="314"/>
      <c r="E331" s="315"/>
      <c r="F331" s="315"/>
      <c r="G331" s="315"/>
      <c r="H331" s="136"/>
      <c r="I331" s="136"/>
      <c r="J331" s="137">
        <f>SUM(J15:J329)</f>
        <v>657764.76730001613</v>
      </c>
      <c r="K331" s="137">
        <f>SUM(K15:K329)</f>
        <v>55528.60530000001</v>
      </c>
      <c r="L331" s="173">
        <f>SUM(L15:L330)+0.01</f>
        <v>327067.11089999997</v>
      </c>
      <c r="M331" s="142">
        <f>'B04'!M331+'B0 5'!K331</f>
        <v>327067.10090000002</v>
      </c>
    </row>
    <row r="332" spans="1:13" ht="49.5" customHeight="1">
      <c r="A332" s="316" t="s">
        <v>725</v>
      </c>
      <c r="B332" s="301"/>
      <c r="C332" s="301"/>
      <c r="E332" s="302"/>
      <c r="F332" s="302"/>
      <c r="G332" s="302"/>
      <c r="H332" s="302"/>
      <c r="J332" s="297"/>
      <c r="K332" s="297"/>
      <c r="L332" s="297"/>
    </row>
    <row r="333" spans="1:13" ht="12" customHeight="1">
      <c r="A333" s="298" t="s">
        <v>694</v>
      </c>
      <c r="B333" s="298"/>
      <c r="C333" s="298"/>
      <c r="E333" s="299" t="s">
        <v>695</v>
      </c>
      <c r="F333" s="299"/>
      <c r="G333" s="299"/>
      <c r="H333" s="299"/>
      <c r="J333" s="300" t="s">
        <v>696</v>
      </c>
      <c r="K333" s="300"/>
      <c r="L333" s="300"/>
    </row>
    <row r="334" spans="1:13">
      <c r="E334" s="309" t="s">
        <v>708</v>
      </c>
      <c r="F334" s="309"/>
      <c r="G334" s="309"/>
      <c r="H334" s="309"/>
    </row>
    <row r="1045806" spans="2:12">
      <c r="B1045806" s="271">
        <f>'Obra Civil'!B1048570</f>
        <v>0</v>
      </c>
      <c r="C1045806" s="272"/>
      <c r="D1045806" s="273"/>
      <c r="E1045806" s="129">
        <f>'Obra Civil'!C1048570</f>
        <v>0</v>
      </c>
      <c r="F1045806" s="130">
        <f>'Obra Civil'!G1048570</f>
        <v>0</v>
      </c>
      <c r="G1045806" s="131" t="e">
        <f>'[2]Duque licitaddo'!#REF!</f>
        <v>#REF!</v>
      </c>
      <c r="H1045806" s="132">
        <v>0</v>
      </c>
      <c r="I1045806" s="132">
        <v>0</v>
      </c>
      <c r="J1045806" s="132" t="e">
        <f>F1045806*G1045806</f>
        <v>#REF!</v>
      </c>
      <c r="K1045806" s="132">
        <f>H1045806*F1045806</f>
        <v>0</v>
      </c>
      <c r="L1045806" s="133">
        <f>I1045806*F1045806</f>
        <v>0</v>
      </c>
    </row>
  </sheetData>
  <mergeCells count="358">
    <mergeCell ref="A5:D5"/>
    <mergeCell ref="E5:H5"/>
    <mergeCell ref="I5:J5"/>
    <mergeCell ref="K5:L5"/>
    <mergeCell ref="A6:D6"/>
    <mergeCell ref="E6:H6"/>
    <mergeCell ref="I6:J6"/>
    <mergeCell ref="K6:L6"/>
    <mergeCell ref="A1:L2"/>
    <mergeCell ref="A3:C3"/>
    <mergeCell ref="D3:G3"/>
    <mergeCell ref="H3:L3"/>
    <mergeCell ref="A4:C4"/>
    <mergeCell ref="D4:G4"/>
    <mergeCell ref="H4:L4"/>
    <mergeCell ref="A8:D8"/>
    <mergeCell ref="E8:F8"/>
    <mergeCell ref="G8:H8"/>
    <mergeCell ref="I8:J8"/>
    <mergeCell ref="K8:L8"/>
    <mergeCell ref="A9:D9"/>
    <mergeCell ref="E9:F9"/>
    <mergeCell ref="G9:H9"/>
    <mergeCell ref="I9:J9"/>
    <mergeCell ref="K9:L9"/>
    <mergeCell ref="B14:D14"/>
    <mergeCell ref="B15:D15"/>
    <mergeCell ref="B16:D16"/>
    <mergeCell ref="B17:D17"/>
    <mergeCell ref="B18:D18"/>
    <mergeCell ref="B19:D19"/>
    <mergeCell ref="A11:L11"/>
    <mergeCell ref="A12:A13"/>
    <mergeCell ref="B12:D13"/>
    <mergeCell ref="E12:F12"/>
    <mergeCell ref="G12:I12"/>
    <mergeCell ref="J12:L12"/>
    <mergeCell ref="B26:D26"/>
    <mergeCell ref="B27:D27"/>
    <mergeCell ref="B28:D28"/>
    <mergeCell ref="B29:D29"/>
    <mergeCell ref="B30:D30"/>
    <mergeCell ref="B31:D31"/>
    <mergeCell ref="B20:D20"/>
    <mergeCell ref="B21:D21"/>
    <mergeCell ref="B22:D22"/>
    <mergeCell ref="B23:D23"/>
    <mergeCell ref="B24:D24"/>
    <mergeCell ref="B25:D25"/>
    <mergeCell ref="B38:D38"/>
    <mergeCell ref="B39:D39"/>
    <mergeCell ref="B40:D40"/>
    <mergeCell ref="B41:D41"/>
    <mergeCell ref="B42:D42"/>
    <mergeCell ref="B43:D43"/>
    <mergeCell ref="B32:D32"/>
    <mergeCell ref="B33:D33"/>
    <mergeCell ref="B34:D34"/>
    <mergeCell ref="B35:D35"/>
    <mergeCell ref="B36:D36"/>
    <mergeCell ref="B37:D37"/>
    <mergeCell ref="B50:D50"/>
    <mergeCell ref="B51:D51"/>
    <mergeCell ref="B52:D52"/>
    <mergeCell ref="B53:D53"/>
    <mergeCell ref="B54:D54"/>
    <mergeCell ref="B55:D55"/>
    <mergeCell ref="B44:D44"/>
    <mergeCell ref="B45:D45"/>
    <mergeCell ref="B46:D46"/>
    <mergeCell ref="B47:D47"/>
    <mergeCell ref="B48:D48"/>
    <mergeCell ref="B49:D49"/>
    <mergeCell ref="B62:D62"/>
    <mergeCell ref="B63:D63"/>
    <mergeCell ref="B64:D64"/>
    <mergeCell ref="B65:D65"/>
    <mergeCell ref="B66:D66"/>
    <mergeCell ref="B67:D67"/>
    <mergeCell ref="B56:D56"/>
    <mergeCell ref="B57:D57"/>
    <mergeCell ref="B58:D58"/>
    <mergeCell ref="B59:D59"/>
    <mergeCell ref="B60:D60"/>
    <mergeCell ref="B61:D61"/>
    <mergeCell ref="B74:D74"/>
    <mergeCell ref="B75:D75"/>
    <mergeCell ref="B76:D76"/>
    <mergeCell ref="B77:D77"/>
    <mergeCell ref="B78:D78"/>
    <mergeCell ref="B79:D79"/>
    <mergeCell ref="B68:D68"/>
    <mergeCell ref="B69:D69"/>
    <mergeCell ref="B70:D70"/>
    <mergeCell ref="B71:D71"/>
    <mergeCell ref="B72:D72"/>
    <mergeCell ref="B73:D73"/>
    <mergeCell ref="B86:D86"/>
    <mergeCell ref="B87:D87"/>
    <mergeCell ref="B88:D88"/>
    <mergeCell ref="B89:D89"/>
    <mergeCell ref="B90:D90"/>
    <mergeCell ref="B91:D91"/>
    <mergeCell ref="B80:D80"/>
    <mergeCell ref="B81:D81"/>
    <mergeCell ref="B82:D82"/>
    <mergeCell ref="B83:D83"/>
    <mergeCell ref="B84:D84"/>
    <mergeCell ref="B85:D85"/>
    <mergeCell ref="B98:D98"/>
    <mergeCell ref="B99:D99"/>
    <mergeCell ref="B100:D100"/>
    <mergeCell ref="B101:D101"/>
    <mergeCell ref="B102:D102"/>
    <mergeCell ref="B103:D103"/>
    <mergeCell ref="B92:D92"/>
    <mergeCell ref="B93:D93"/>
    <mergeCell ref="B94:D94"/>
    <mergeCell ref="B95:D95"/>
    <mergeCell ref="B96:D96"/>
    <mergeCell ref="B97:D97"/>
    <mergeCell ref="B110:D110"/>
    <mergeCell ref="B111:D111"/>
    <mergeCell ref="B112:D112"/>
    <mergeCell ref="B113:D113"/>
    <mergeCell ref="B114:D114"/>
    <mergeCell ref="B115:D115"/>
    <mergeCell ref="B104:D104"/>
    <mergeCell ref="B105:D105"/>
    <mergeCell ref="B106:D106"/>
    <mergeCell ref="B107:D107"/>
    <mergeCell ref="B108:D108"/>
    <mergeCell ref="B109:D109"/>
    <mergeCell ref="B122:D122"/>
    <mergeCell ref="B123:D123"/>
    <mergeCell ref="B124:D124"/>
    <mergeCell ref="B125:D125"/>
    <mergeCell ref="B126:D126"/>
    <mergeCell ref="B127:D127"/>
    <mergeCell ref="B116:D116"/>
    <mergeCell ref="B117:D117"/>
    <mergeCell ref="B118:D118"/>
    <mergeCell ref="B119:D119"/>
    <mergeCell ref="B120:D120"/>
    <mergeCell ref="B121:D121"/>
    <mergeCell ref="B134:D134"/>
    <mergeCell ref="B135:D135"/>
    <mergeCell ref="B136:D136"/>
    <mergeCell ref="B137:D137"/>
    <mergeCell ref="B138:D138"/>
    <mergeCell ref="B139:D139"/>
    <mergeCell ref="B128:D128"/>
    <mergeCell ref="B129:D129"/>
    <mergeCell ref="B130:D130"/>
    <mergeCell ref="B131:D131"/>
    <mergeCell ref="B132:D132"/>
    <mergeCell ref="B133:D133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58:D158"/>
    <mergeCell ref="B159:D159"/>
    <mergeCell ref="B160:D160"/>
    <mergeCell ref="B161:D161"/>
    <mergeCell ref="B162:D162"/>
    <mergeCell ref="B163:D163"/>
    <mergeCell ref="B152:D152"/>
    <mergeCell ref="B153:D153"/>
    <mergeCell ref="B154:D154"/>
    <mergeCell ref="B155:D155"/>
    <mergeCell ref="B156:D156"/>
    <mergeCell ref="B157:D157"/>
    <mergeCell ref="B170:D170"/>
    <mergeCell ref="B171:D171"/>
    <mergeCell ref="B172:D172"/>
    <mergeCell ref="B173:D173"/>
    <mergeCell ref="B174:D174"/>
    <mergeCell ref="B175:D175"/>
    <mergeCell ref="B164:D164"/>
    <mergeCell ref="B165:D165"/>
    <mergeCell ref="B166:D166"/>
    <mergeCell ref="B167:D167"/>
    <mergeCell ref="B168:D168"/>
    <mergeCell ref="B169:D169"/>
    <mergeCell ref="B182:D182"/>
    <mergeCell ref="B183:D183"/>
    <mergeCell ref="B184:D184"/>
    <mergeCell ref="B185:D185"/>
    <mergeCell ref="B186:D186"/>
    <mergeCell ref="B187:D187"/>
    <mergeCell ref="B176:D176"/>
    <mergeCell ref="B177:D177"/>
    <mergeCell ref="B178:D178"/>
    <mergeCell ref="B179:D179"/>
    <mergeCell ref="B180:D180"/>
    <mergeCell ref="B181:D181"/>
    <mergeCell ref="B194:D194"/>
    <mergeCell ref="B195:D195"/>
    <mergeCell ref="B196:D196"/>
    <mergeCell ref="B197:D197"/>
    <mergeCell ref="B198:D198"/>
    <mergeCell ref="B199:D199"/>
    <mergeCell ref="B188:D188"/>
    <mergeCell ref="B189:D189"/>
    <mergeCell ref="B190:D190"/>
    <mergeCell ref="B191:D191"/>
    <mergeCell ref="B192:D192"/>
    <mergeCell ref="B193:D193"/>
    <mergeCell ref="B206:D206"/>
    <mergeCell ref="B207:D207"/>
    <mergeCell ref="B208:D208"/>
    <mergeCell ref="B209:D209"/>
    <mergeCell ref="B210:D210"/>
    <mergeCell ref="B211:D211"/>
    <mergeCell ref="B200:D200"/>
    <mergeCell ref="B201:D201"/>
    <mergeCell ref="B202:D202"/>
    <mergeCell ref="B203:D203"/>
    <mergeCell ref="B204:D204"/>
    <mergeCell ref="B205:D205"/>
    <mergeCell ref="B218:D218"/>
    <mergeCell ref="B219:D219"/>
    <mergeCell ref="B220:D220"/>
    <mergeCell ref="B221:D221"/>
    <mergeCell ref="B222:D222"/>
    <mergeCell ref="B223:D223"/>
    <mergeCell ref="B212:D212"/>
    <mergeCell ref="B213:D213"/>
    <mergeCell ref="B214:D214"/>
    <mergeCell ref="B215:D215"/>
    <mergeCell ref="B216:D216"/>
    <mergeCell ref="B217:D217"/>
    <mergeCell ref="B230:D230"/>
    <mergeCell ref="B231:D231"/>
    <mergeCell ref="B232:D232"/>
    <mergeCell ref="B233:D233"/>
    <mergeCell ref="B234:D234"/>
    <mergeCell ref="B235:D235"/>
    <mergeCell ref="B224:D224"/>
    <mergeCell ref="B225:D225"/>
    <mergeCell ref="B226:D226"/>
    <mergeCell ref="B227:D227"/>
    <mergeCell ref="B228:D228"/>
    <mergeCell ref="B229:D229"/>
    <mergeCell ref="B242:D242"/>
    <mergeCell ref="B243:D243"/>
    <mergeCell ref="B244:D244"/>
    <mergeCell ref="B245:D245"/>
    <mergeCell ref="B246:D246"/>
    <mergeCell ref="B247:D247"/>
    <mergeCell ref="B236:D236"/>
    <mergeCell ref="B237:D237"/>
    <mergeCell ref="B238:D238"/>
    <mergeCell ref="B239:D239"/>
    <mergeCell ref="B240:D240"/>
    <mergeCell ref="B241:D241"/>
    <mergeCell ref="B254:D254"/>
    <mergeCell ref="B255:D255"/>
    <mergeCell ref="B256:D256"/>
    <mergeCell ref="B257:D257"/>
    <mergeCell ref="B258:D258"/>
    <mergeCell ref="B259:D259"/>
    <mergeCell ref="B248:D248"/>
    <mergeCell ref="B249:D249"/>
    <mergeCell ref="B250:D250"/>
    <mergeCell ref="B251:D251"/>
    <mergeCell ref="B252:D252"/>
    <mergeCell ref="B253:D253"/>
    <mergeCell ref="B266:D266"/>
    <mergeCell ref="B267:D267"/>
    <mergeCell ref="B268:D268"/>
    <mergeCell ref="B269:D269"/>
    <mergeCell ref="B270:D270"/>
    <mergeCell ref="B271:D271"/>
    <mergeCell ref="B260:D260"/>
    <mergeCell ref="B261:D261"/>
    <mergeCell ref="B262:D262"/>
    <mergeCell ref="B263:D263"/>
    <mergeCell ref="B264:D264"/>
    <mergeCell ref="B265:D265"/>
    <mergeCell ref="B278:D278"/>
    <mergeCell ref="B279:D279"/>
    <mergeCell ref="B280:D280"/>
    <mergeCell ref="B281:D281"/>
    <mergeCell ref="B282:D282"/>
    <mergeCell ref="B283:D283"/>
    <mergeCell ref="B272:D272"/>
    <mergeCell ref="B273:D273"/>
    <mergeCell ref="B274:D274"/>
    <mergeCell ref="B275:D275"/>
    <mergeCell ref="B276:D276"/>
    <mergeCell ref="B277:D277"/>
    <mergeCell ref="B290:D290"/>
    <mergeCell ref="B291:D291"/>
    <mergeCell ref="B292:D292"/>
    <mergeCell ref="B293:D293"/>
    <mergeCell ref="B294:D294"/>
    <mergeCell ref="B295:D295"/>
    <mergeCell ref="B284:D284"/>
    <mergeCell ref="B285:D285"/>
    <mergeCell ref="B286:D286"/>
    <mergeCell ref="B287:D287"/>
    <mergeCell ref="B288:D288"/>
    <mergeCell ref="B289:D289"/>
    <mergeCell ref="B302:D302"/>
    <mergeCell ref="B303:D303"/>
    <mergeCell ref="B304:D304"/>
    <mergeCell ref="B305:D305"/>
    <mergeCell ref="B306:D306"/>
    <mergeCell ref="B307:D307"/>
    <mergeCell ref="B296:D296"/>
    <mergeCell ref="B297:D297"/>
    <mergeCell ref="B298:D298"/>
    <mergeCell ref="B299:D299"/>
    <mergeCell ref="B300:D300"/>
    <mergeCell ref="B301:D301"/>
    <mergeCell ref="B314:D314"/>
    <mergeCell ref="B315:D315"/>
    <mergeCell ref="B316:D316"/>
    <mergeCell ref="B317:D317"/>
    <mergeCell ref="B318:D318"/>
    <mergeCell ref="B319:D319"/>
    <mergeCell ref="B308:D308"/>
    <mergeCell ref="B309:D309"/>
    <mergeCell ref="B310:D310"/>
    <mergeCell ref="B311:D311"/>
    <mergeCell ref="B312:D312"/>
    <mergeCell ref="B313:D313"/>
    <mergeCell ref="B326:D326"/>
    <mergeCell ref="B327:D327"/>
    <mergeCell ref="B328:D328"/>
    <mergeCell ref="B329:D329"/>
    <mergeCell ref="B330:D330"/>
    <mergeCell ref="A331:D331"/>
    <mergeCell ref="B320:D320"/>
    <mergeCell ref="B321:D321"/>
    <mergeCell ref="B322:D322"/>
    <mergeCell ref="B323:D323"/>
    <mergeCell ref="B324:D324"/>
    <mergeCell ref="B325:D325"/>
    <mergeCell ref="E334:H334"/>
    <mergeCell ref="B1045806:D1045806"/>
    <mergeCell ref="E331:G331"/>
    <mergeCell ref="A332:C332"/>
    <mergeCell ref="E332:H332"/>
    <mergeCell ref="J332:L332"/>
    <mergeCell ref="A333:C333"/>
    <mergeCell ref="E333:H333"/>
    <mergeCell ref="J333:L333"/>
  </mergeCells>
  <pageMargins left="0.19685039370078741" right="0.19685039370078741" top="0.78740157480314965" bottom="0.59055118110236227" header="0.11811023622047245" footer="0.11811023622047245"/>
  <pageSetup scale="90" orientation="landscape" r:id="rId1"/>
  <headerFooter alignWithMargins="0"/>
  <rowBreaks count="3" manualBreakCount="3">
    <brk id="40" max="16383" man="1"/>
    <brk id="72" max="16383" man="1"/>
    <brk id="110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N1045806"/>
  <sheetViews>
    <sheetView view="pageBreakPreview" zoomScaleSheetLayoutView="100" workbookViewId="0">
      <selection activeCell="M331" sqref="M331"/>
    </sheetView>
  </sheetViews>
  <sheetFormatPr defaultRowHeight="12.75"/>
  <cols>
    <col min="1" max="1" width="6.5703125" style="120" bestFit="1" customWidth="1"/>
    <col min="2" max="2" width="9.140625" style="120"/>
    <col min="3" max="3" width="16.85546875" style="120" customWidth="1"/>
    <col min="4" max="4" width="39.85546875" style="120" customWidth="1"/>
    <col min="5" max="5" width="3.5703125" style="120" customWidth="1"/>
    <col min="6" max="6" width="9.7109375" style="120" customWidth="1"/>
    <col min="7" max="7" width="8" style="120" customWidth="1"/>
    <col min="8" max="8" width="9.7109375" style="120" customWidth="1"/>
    <col min="9" max="9" width="11" style="120" bestFit="1" customWidth="1"/>
    <col min="10" max="10" width="12" style="120" customWidth="1"/>
    <col min="11" max="12" width="13.28515625" style="120" bestFit="1" customWidth="1"/>
    <col min="13" max="14" width="11.28515625" style="120" bestFit="1" customWidth="1"/>
    <col min="15" max="256" width="9.140625" style="120"/>
    <col min="257" max="257" width="5" style="120" customWidth="1"/>
    <col min="258" max="258" width="9.140625" style="120"/>
    <col min="259" max="259" width="16.85546875" style="120" customWidth="1"/>
    <col min="260" max="260" width="12.140625" style="120" customWidth="1"/>
    <col min="261" max="261" width="4" style="120" bestFit="1" customWidth="1"/>
    <col min="262" max="262" width="10.140625" style="120" bestFit="1" customWidth="1"/>
    <col min="263" max="263" width="8.140625" style="120" bestFit="1" customWidth="1"/>
    <col min="264" max="264" width="10.140625" style="120" bestFit="1" customWidth="1"/>
    <col min="265" max="266" width="11" style="120" bestFit="1" customWidth="1"/>
    <col min="267" max="267" width="11.5703125" style="120" customWidth="1"/>
    <col min="268" max="268" width="11" style="120" bestFit="1" customWidth="1"/>
    <col min="269" max="512" width="9.140625" style="120"/>
    <col min="513" max="513" width="5" style="120" customWidth="1"/>
    <col min="514" max="514" width="9.140625" style="120"/>
    <col min="515" max="515" width="16.85546875" style="120" customWidth="1"/>
    <col min="516" max="516" width="12.140625" style="120" customWidth="1"/>
    <col min="517" max="517" width="4" style="120" bestFit="1" customWidth="1"/>
    <col min="518" max="518" width="10.140625" style="120" bestFit="1" customWidth="1"/>
    <col min="519" max="519" width="8.140625" style="120" bestFit="1" customWidth="1"/>
    <col min="520" max="520" width="10.140625" style="120" bestFit="1" customWidth="1"/>
    <col min="521" max="522" width="11" style="120" bestFit="1" customWidth="1"/>
    <col min="523" max="523" width="11.5703125" style="120" customWidth="1"/>
    <col min="524" max="524" width="11" style="120" bestFit="1" customWidth="1"/>
    <col min="525" max="768" width="9.140625" style="120"/>
    <col min="769" max="769" width="5" style="120" customWidth="1"/>
    <col min="770" max="770" width="9.140625" style="120"/>
    <col min="771" max="771" width="16.85546875" style="120" customWidth="1"/>
    <col min="772" max="772" width="12.140625" style="120" customWidth="1"/>
    <col min="773" max="773" width="4" style="120" bestFit="1" customWidth="1"/>
    <col min="774" max="774" width="10.140625" style="120" bestFit="1" customWidth="1"/>
    <col min="775" max="775" width="8.140625" style="120" bestFit="1" customWidth="1"/>
    <col min="776" max="776" width="10.140625" style="120" bestFit="1" customWidth="1"/>
    <col min="777" max="778" width="11" style="120" bestFit="1" customWidth="1"/>
    <col min="779" max="779" width="11.5703125" style="120" customWidth="1"/>
    <col min="780" max="780" width="11" style="120" bestFit="1" customWidth="1"/>
    <col min="781" max="1024" width="9.140625" style="120"/>
    <col min="1025" max="1025" width="5" style="120" customWidth="1"/>
    <col min="1026" max="1026" width="9.140625" style="120"/>
    <col min="1027" max="1027" width="16.85546875" style="120" customWidth="1"/>
    <col min="1028" max="1028" width="12.140625" style="120" customWidth="1"/>
    <col min="1029" max="1029" width="4" style="120" bestFit="1" customWidth="1"/>
    <col min="1030" max="1030" width="10.140625" style="120" bestFit="1" customWidth="1"/>
    <col min="1031" max="1031" width="8.140625" style="120" bestFit="1" customWidth="1"/>
    <col min="1032" max="1032" width="10.140625" style="120" bestFit="1" customWidth="1"/>
    <col min="1033" max="1034" width="11" style="120" bestFit="1" customWidth="1"/>
    <col min="1035" max="1035" width="11.5703125" style="120" customWidth="1"/>
    <col min="1036" max="1036" width="11" style="120" bestFit="1" customWidth="1"/>
    <col min="1037" max="1280" width="9.140625" style="120"/>
    <col min="1281" max="1281" width="5" style="120" customWidth="1"/>
    <col min="1282" max="1282" width="9.140625" style="120"/>
    <col min="1283" max="1283" width="16.85546875" style="120" customWidth="1"/>
    <col min="1284" max="1284" width="12.140625" style="120" customWidth="1"/>
    <col min="1285" max="1285" width="4" style="120" bestFit="1" customWidth="1"/>
    <col min="1286" max="1286" width="10.140625" style="120" bestFit="1" customWidth="1"/>
    <col min="1287" max="1287" width="8.140625" style="120" bestFit="1" customWidth="1"/>
    <col min="1288" max="1288" width="10.140625" style="120" bestFit="1" customWidth="1"/>
    <col min="1289" max="1290" width="11" style="120" bestFit="1" customWidth="1"/>
    <col min="1291" max="1291" width="11.5703125" style="120" customWidth="1"/>
    <col min="1292" max="1292" width="11" style="120" bestFit="1" customWidth="1"/>
    <col min="1293" max="1536" width="9.140625" style="120"/>
    <col min="1537" max="1537" width="5" style="120" customWidth="1"/>
    <col min="1538" max="1538" width="9.140625" style="120"/>
    <col min="1539" max="1539" width="16.85546875" style="120" customWidth="1"/>
    <col min="1540" max="1540" width="12.140625" style="120" customWidth="1"/>
    <col min="1541" max="1541" width="4" style="120" bestFit="1" customWidth="1"/>
    <col min="1542" max="1542" width="10.140625" style="120" bestFit="1" customWidth="1"/>
    <col min="1543" max="1543" width="8.140625" style="120" bestFit="1" customWidth="1"/>
    <col min="1544" max="1544" width="10.140625" style="120" bestFit="1" customWidth="1"/>
    <col min="1545" max="1546" width="11" style="120" bestFit="1" customWidth="1"/>
    <col min="1547" max="1547" width="11.5703125" style="120" customWidth="1"/>
    <col min="1548" max="1548" width="11" style="120" bestFit="1" customWidth="1"/>
    <col min="1549" max="1792" width="9.140625" style="120"/>
    <col min="1793" max="1793" width="5" style="120" customWidth="1"/>
    <col min="1794" max="1794" width="9.140625" style="120"/>
    <col min="1795" max="1795" width="16.85546875" style="120" customWidth="1"/>
    <col min="1796" max="1796" width="12.140625" style="120" customWidth="1"/>
    <col min="1797" max="1797" width="4" style="120" bestFit="1" customWidth="1"/>
    <col min="1798" max="1798" width="10.140625" style="120" bestFit="1" customWidth="1"/>
    <col min="1799" max="1799" width="8.140625" style="120" bestFit="1" customWidth="1"/>
    <col min="1800" max="1800" width="10.140625" style="120" bestFit="1" customWidth="1"/>
    <col min="1801" max="1802" width="11" style="120" bestFit="1" customWidth="1"/>
    <col min="1803" max="1803" width="11.5703125" style="120" customWidth="1"/>
    <col min="1804" max="1804" width="11" style="120" bestFit="1" customWidth="1"/>
    <col min="1805" max="2048" width="9.140625" style="120"/>
    <col min="2049" max="2049" width="5" style="120" customWidth="1"/>
    <col min="2050" max="2050" width="9.140625" style="120"/>
    <col min="2051" max="2051" width="16.85546875" style="120" customWidth="1"/>
    <col min="2052" max="2052" width="12.140625" style="120" customWidth="1"/>
    <col min="2053" max="2053" width="4" style="120" bestFit="1" customWidth="1"/>
    <col min="2054" max="2054" width="10.140625" style="120" bestFit="1" customWidth="1"/>
    <col min="2055" max="2055" width="8.140625" style="120" bestFit="1" customWidth="1"/>
    <col min="2056" max="2056" width="10.140625" style="120" bestFit="1" customWidth="1"/>
    <col min="2057" max="2058" width="11" style="120" bestFit="1" customWidth="1"/>
    <col min="2059" max="2059" width="11.5703125" style="120" customWidth="1"/>
    <col min="2060" max="2060" width="11" style="120" bestFit="1" customWidth="1"/>
    <col min="2061" max="2304" width="9.140625" style="120"/>
    <col min="2305" max="2305" width="5" style="120" customWidth="1"/>
    <col min="2306" max="2306" width="9.140625" style="120"/>
    <col min="2307" max="2307" width="16.85546875" style="120" customWidth="1"/>
    <col min="2308" max="2308" width="12.140625" style="120" customWidth="1"/>
    <col min="2309" max="2309" width="4" style="120" bestFit="1" customWidth="1"/>
    <col min="2310" max="2310" width="10.140625" style="120" bestFit="1" customWidth="1"/>
    <col min="2311" max="2311" width="8.140625" style="120" bestFit="1" customWidth="1"/>
    <col min="2312" max="2312" width="10.140625" style="120" bestFit="1" customWidth="1"/>
    <col min="2313" max="2314" width="11" style="120" bestFit="1" customWidth="1"/>
    <col min="2315" max="2315" width="11.5703125" style="120" customWidth="1"/>
    <col min="2316" max="2316" width="11" style="120" bestFit="1" customWidth="1"/>
    <col min="2317" max="2560" width="9.140625" style="120"/>
    <col min="2561" max="2561" width="5" style="120" customWidth="1"/>
    <col min="2562" max="2562" width="9.140625" style="120"/>
    <col min="2563" max="2563" width="16.85546875" style="120" customWidth="1"/>
    <col min="2564" max="2564" width="12.140625" style="120" customWidth="1"/>
    <col min="2565" max="2565" width="4" style="120" bestFit="1" customWidth="1"/>
    <col min="2566" max="2566" width="10.140625" style="120" bestFit="1" customWidth="1"/>
    <col min="2567" max="2567" width="8.140625" style="120" bestFit="1" customWidth="1"/>
    <col min="2568" max="2568" width="10.140625" style="120" bestFit="1" customWidth="1"/>
    <col min="2569" max="2570" width="11" style="120" bestFit="1" customWidth="1"/>
    <col min="2571" max="2571" width="11.5703125" style="120" customWidth="1"/>
    <col min="2572" max="2572" width="11" style="120" bestFit="1" customWidth="1"/>
    <col min="2573" max="2816" width="9.140625" style="120"/>
    <col min="2817" max="2817" width="5" style="120" customWidth="1"/>
    <col min="2818" max="2818" width="9.140625" style="120"/>
    <col min="2819" max="2819" width="16.85546875" style="120" customWidth="1"/>
    <col min="2820" max="2820" width="12.140625" style="120" customWidth="1"/>
    <col min="2821" max="2821" width="4" style="120" bestFit="1" customWidth="1"/>
    <col min="2822" max="2822" width="10.140625" style="120" bestFit="1" customWidth="1"/>
    <col min="2823" max="2823" width="8.140625" style="120" bestFit="1" customWidth="1"/>
    <col min="2824" max="2824" width="10.140625" style="120" bestFit="1" customWidth="1"/>
    <col min="2825" max="2826" width="11" style="120" bestFit="1" customWidth="1"/>
    <col min="2827" max="2827" width="11.5703125" style="120" customWidth="1"/>
    <col min="2828" max="2828" width="11" style="120" bestFit="1" customWidth="1"/>
    <col min="2829" max="3072" width="9.140625" style="120"/>
    <col min="3073" max="3073" width="5" style="120" customWidth="1"/>
    <col min="3074" max="3074" width="9.140625" style="120"/>
    <col min="3075" max="3075" width="16.85546875" style="120" customWidth="1"/>
    <col min="3076" max="3076" width="12.140625" style="120" customWidth="1"/>
    <col min="3077" max="3077" width="4" style="120" bestFit="1" customWidth="1"/>
    <col min="3078" max="3078" width="10.140625" style="120" bestFit="1" customWidth="1"/>
    <col min="3079" max="3079" width="8.140625" style="120" bestFit="1" customWidth="1"/>
    <col min="3080" max="3080" width="10.140625" style="120" bestFit="1" customWidth="1"/>
    <col min="3081" max="3082" width="11" style="120" bestFit="1" customWidth="1"/>
    <col min="3083" max="3083" width="11.5703125" style="120" customWidth="1"/>
    <col min="3084" max="3084" width="11" style="120" bestFit="1" customWidth="1"/>
    <col min="3085" max="3328" width="9.140625" style="120"/>
    <col min="3329" max="3329" width="5" style="120" customWidth="1"/>
    <col min="3330" max="3330" width="9.140625" style="120"/>
    <col min="3331" max="3331" width="16.85546875" style="120" customWidth="1"/>
    <col min="3332" max="3332" width="12.140625" style="120" customWidth="1"/>
    <col min="3333" max="3333" width="4" style="120" bestFit="1" customWidth="1"/>
    <col min="3334" max="3334" width="10.140625" style="120" bestFit="1" customWidth="1"/>
    <col min="3335" max="3335" width="8.140625" style="120" bestFit="1" customWidth="1"/>
    <col min="3336" max="3336" width="10.140625" style="120" bestFit="1" customWidth="1"/>
    <col min="3337" max="3338" width="11" style="120" bestFit="1" customWidth="1"/>
    <col min="3339" max="3339" width="11.5703125" style="120" customWidth="1"/>
    <col min="3340" max="3340" width="11" style="120" bestFit="1" customWidth="1"/>
    <col min="3341" max="3584" width="9.140625" style="120"/>
    <col min="3585" max="3585" width="5" style="120" customWidth="1"/>
    <col min="3586" max="3586" width="9.140625" style="120"/>
    <col min="3587" max="3587" width="16.85546875" style="120" customWidth="1"/>
    <col min="3588" max="3588" width="12.140625" style="120" customWidth="1"/>
    <col min="3589" max="3589" width="4" style="120" bestFit="1" customWidth="1"/>
    <col min="3590" max="3590" width="10.140625" style="120" bestFit="1" customWidth="1"/>
    <col min="3591" max="3591" width="8.140625" style="120" bestFit="1" customWidth="1"/>
    <col min="3592" max="3592" width="10.140625" style="120" bestFit="1" customWidth="1"/>
    <col min="3593" max="3594" width="11" style="120" bestFit="1" customWidth="1"/>
    <col min="3595" max="3595" width="11.5703125" style="120" customWidth="1"/>
    <col min="3596" max="3596" width="11" style="120" bestFit="1" customWidth="1"/>
    <col min="3597" max="3840" width="9.140625" style="120"/>
    <col min="3841" max="3841" width="5" style="120" customWidth="1"/>
    <col min="3842" max="3842" width="9.140625" style="120"/>
    <col min="3843" max="3843" width="16.85546875" style="120" customWidth="1"/>
    <col min="3844" max="3844" width="12.140625" style="120" customWidth="1"/>
    <col min="3845" max="3845" width="4" style="120" bestFit="1" customWidth="1"/>
    <col min="3846" max="3846" width="10.140625" style="120" bestFit="1" customWidth="1"/>
    <col min="3847" max="3847" width="8.140625" style="120" bestFit="1" customWidth="1"/>
    <col min="3848" max="3848" width="10.140625" style="120" bestFit="1" customWidth="1"/>
    <col min="3849" max="3850" width="11" style="120" bestFit="1" customWidth="1"/>
    <col min="3851" max="3851" width="11.5703125" style="120" customWidth="1"/>
    <col min="3852" max="3852" width="11" style="120" bestFit="1" customWidth="1"/>
    <col min="3853" max="4096" width="9.140625" style="120"/>
    <col min="4097" max="4097" width="5" style="120" customWidth="1"/>
    <col min="4098" max="4098" width="9.140625" style="120"/>
    <col min="4099" max="4099" width="16.85546875" style="120" customWidth="1"/>
    <col min="4100" max="4100" width="12.140625" style="120" customWidth="1"/>
    <col min="4101" max="4101" width="4" style="120" bestFit="1" customWidth="1"/>
    <col min="4102" max="4102" width="10.140625" style="120" bestFit="1" customWidth="1"/>
    <col min="4103" max="4103" width="8.140625" style="120" bestFit="1" customWidth="1"/>
    <col min="4104" max="4104" width="10.140625" style="120" bestFit="1" customWidth="1"/>
    <col min="4105" max="4106" width="11" style="120" bestFit="1" customWidth="1"/>
    <col min="4107" max="4107" width="11.5703125" style="120" customWidth="1"/>
    <col min="4108" max="4108" width="11" style="120" bestFit="1" customWidth="1"/>
    <col min="4109" max="4352" width="9.140625" style="120"/>
    <col min="4353" max="4353" width="5" style="120" customWidth="1"/>
    <col min="4354" max="4354" width="9.140625" style="120"/>
    <col min="4355" max="4355" width="16.85546875" style="120" customWidth="1"/>
    <col min="4356" max="4356" width="12.140625" style="120" customWidth="1"/>
    <col min="4357" max="4357" width="4" style="120" bestFit="1" customWidth="1"/>
    <col min="4358" max="4358" width="10.140625" style="120" bestFit="1" customWidth="1"/>
    <col min="4359" max="4359" width="8.140625" style="120" bestFit="1" customWidth="1"/>
    <col min="4360" max="4360" width="10.140625" style="120" bestFit="1" customWidth="1"/>
    <col min="4361" max="4362" width="11" style="120" bestFit="1" customWidth="1"/>
    <col min="4363" max="4363" width="11.5703125" style="120" customWidth="1"/>
    <col min="4364" max="4364" width="11" style="120" bestFit="1" customWidth="1"/>
    <col min="4365" max="4608" width="9.140625" style="120"/>
    <col min="4609" max="4609" width="5" style="120" customWidth="1"/>
    <col min="4610" max="4610" width="9.140625" style="120"/>
    <col min="4611" max="4611" width="16.85546875" style="120" customWidth="1"/>
    <col min="4612" max="4612" width="12.140625" style="120" customWidth="1"/>
    <col min="4613" max="4613" width="4" style="120" bestFit="1" customWidth="1"/>
    <col min="4614" max="4614" width="10.140625" style="120" bestFit="1" customWidth="1"/>
    <col min="4615" max="4615" width="8.140625" style="120" bestFit="1" customWidth="1"/>
    <col min="4616" max="4616" width="10.140625" style="120" bestFit="1" customWidth="1"/>
    <col min="4617" max="4618" width="11" style="120" bestFit="1" customWidth="1"/>
    <col min="4619" max="4619" width="11.5703125" style="120" customWidth="1"/>
    <col min="4620" max="4620" width="11" style="120" bestFit="1" customWidth="1"/>
    <col min="4621" max="4864" width="9.140625" style="120"/>
    <col min="4865" max="4865" width="5" style="120" customWidth="1"/>
    <col min="4866" max="4866" width="9.140625" style="120"/>
    <col min="4867" max="4867" width="16.85546875" style="120" customWidth="1"/>
    <col min="4868" max="4868" width="12.140625" style="120" customWidth="1"/>
    <col min="4869" max="4869" width="4" style="120" bestFit="1" customWidth="1"/>
    <col min="4870" max="4870" width="10.140625" style="120" bestFit="1" customWidth="1"/>
    <col min="4871" max="4871" width="8.140625" style="120" bestFit="1" customWidth="1"/>
    <col min="4872" max="4872" width="10.140625" style="120" bestFit="1" customWidth="1"/>
    <col min="4873" max="4874" width="11" style="120" bestFit="1" customWidth="1"/>
    <col min="4875" max="4875" width="11.5703125" style="120" customWidth="1"/>
    <col min="4876" max="4876" width="11" style="120" bestFit="1" customWidth="1"/>
    <col min="4877" max="5120" width="9.140625" style="120"/>
    <col min="5121" max="5121" width="5" style="120" customWidth="1"/>
    <col min="5122" max="5122" width="9.140625" style="120"/>
    <col min="5123" max="5123" width="16.85546875" style="120" customWidth="1"/>
    <col min="5124" max="5124" width="12.140625" style="120" customWidth="1"/>
    <col min="5125" max="5125" width="4" style="120" bestFit="1" customWidth="1"/>
    <col min="5126" max="5126" width="10.140625" style="120" bestFit="1" customWidth="1"/>
    <col min="5127" max="5127" width="8.140625" style="120" bestFit="1" customWidth="1"/>
    <col min="5128" max="5128" width="10.140625" style="120" bestFit="1" customWidth="1"/>
    <col min="5129" max="5130" width="11" style="120" bestFit="1" customWidth="1"/>
    <col min="5131" max="5131" width="11.5703125" style="120" customWidth="1"/>
    <col min="5132" max="5132" width="11" style="120" bestFit="1" customWidth="1"/>
    <col min="5133" max="5376" width="9.140625" style="120"/>
    <col min="5377" max="5377" width="5" style="120" customWidth="1"/>
    <col min="5378" max="5378" width="9.140625" style="120"/>
    <col min="5379" max="5379" width="16.85546875" style="120" customWidth="1"/>
    <col min="5380" max="5380" width="12.140625" style="120" customWidth="1"/>
    <col min="5381" max="5381" width="4" style="120" bestFit="1" customWidth="1"/>
    <col min="5382" max="5382" width="10.140625" style="120" bestFit="1" customWidth="1"/>
    <col min="5383" max="5383" width="8.140625" style="120" bestFit="1" customWidth="1"/>
    <col min="5384" max="5384" width="10.140625" style="120" bestFit="1" customWidth="1"/>
    <col min="5385" max="5386" width="11" style="120" bestFit="1" customWidth="1"/>
    <col min="5387" max="5387" width="11.5703125" style="120" customWidth="1"/>
    <col min="5388" max="5388" width="11" style="120" bestFit="1" customWidth="1"/>
    <col min="5389" max="5632" width="9.140625" style="120"/>
    <col min="5633" max="5633" width="5" style="120" customWidth="1"/>
    <col min="5634" max="5634" width="9.140625" style="120"/>
    <col min="5635" max="5635" width="16.85546875" style="120" customWidth="1"/>
    <col min="5636" max="5636" width="12.140625" style="120" customWidth="1"/>
    <col min="5637" max="5637" width="4" style="120" bestFit="1" customWidth="1"/>
    <col min="5638" max="5638" width="10.140625" style="120" bestFit="1" customWidth="1"/>
    <col min="5639" max="5639" width="8.140625" style="120" bestFit="1" customWidth="1"/>
    <col min="5640" max="5640" width="10.140625" style="120" bestFit="1" customWidth="1"/>
    <col min="5641" max="5642" width="11" style="120" bestFit="1" customWidth="1"/>
    <col min="5643" max="5643" width="11.5703125" style="120" customWidth="1"/>
    <col min="5644" max="5644" width="11" style="120" bestFit="1" customWidth="1"/>
    <col min="5645" max="5888" width="9.140625" style="120"/>
    <col min="5889" max="5889" width="5" style="120" customWidth="1"/>
    <col min="5890" max="5890" width="9.140625" style="120"/>
    <col min="5891" max="5891" width="16.85546875" style="120" customWidth="1"/>
    <col min="5892" max="5892" width="12.140625" style="120" customWidth="1"/>
    <col min="5893" max="5893" width="4" style="120" bestFit="1" customWidth="1"/>
    <col min="5894" max="5894" width="10.140625" style="120" bestFit="1" customWidth="1"/>
    <col min="5895" max="5895" width="8.140625" style="120" bestFit="1" customWidth="1"/>
    <col min="5896" max="5896" width="10.140625" style="120" bestFit="1" customWidth="1"/>
    <col min="5897" max="5898" width="11" style="120" bestFit="1" customWidth="1"/>
    <col min="5899" max="5899" width="11.5703125" style="120" customWidth="1"/>
    <col min="5900" max="5900" width="11" style="120" bestFit="1" customWidth="1"/>
    <col min="5901" max="6144" width="9.140625" style="120"/>
    <col min="6145" max="6145" width="5" style="120" customWidth="1"/>
    <col min="6146" max="6146" width="9.140625" style="120"/>
    <col min="6147" max="6147" width="16.85546875" style="120" customWidth="1"/>
    <col min="6148" max="6148" width="12.140625" style="120" customWidth="1"/>
    <col min="6149" max="6149" width="4" style="120" bestFit="1" customWidth="1"/>
    <col min="6150" max="6150" width="10.140625" style="120" bestFit="1" customWidth="1"/>
    <col min="6151" max="6151" width="8.140625" style="120" bestFit="1" customWidth="1"/>
    <col min="6152" max="6152" width="10.140625" style="120" bestFit="1" customWidth="1"/>
    <col min="6153" max="6154" width="11" style="120" bestFit="1" customWidth="1"/>
    <col min="6155" max="6155" width="11.5703125" style="120" customWidth="1"/>
    <col min="6156" max="6156" width="11" style="120" bestFit="1" customWidth="1"/>
    <col min="6157" max="6400" width="9.140625" style="120"/>
    <col min="6401" max="6401" width="5" style="120" customWidth="1"/>
    <col min="6402" max="6402" width="9.140625" style="120"/>
    <col min="6403" max="6403" width="16.85546875" style="120" customWidth="1"/>
    <col min="6404" max="6404" width="12.140625" style="120" customWidth="1"/>
    <col min="6405" max="6405" width="4" style="120" bestFit="1" customWidth="1"/>
    <col min="6406" max="6406" width="10.140625" style="120" bestFit="1" customWidth="1"/>
    <col min="6407" max="6407" width="8.140625" style="120" bestFit="1" customWidth="1"/>
    <col min="6408" max="6408" width="10.140625" style="120" bestFit="1" customWidth="1"/>
    <col min="6409" max="6410" width="11" style="120" bestFit="1" customWidth="1"/>
    <col min="6411" max="6411" width="11.5703125" style="120" customWidth="1"/>
    <col min="6412" max="6412" width="11" style="120" bestFit="1" customWidth="1"/>
    <col min="6413" max="6656" width="9.140625" style="120"/>
    <col min="6657" max="6657" width="5" style="120" customWidth="1"/>
    <col min="6658" max="6658" width="9.140625" style="120"/>
    <col min="6659" max="6659" width="16.85546875" style="120" customWidth="1"/>
    <col min="6660" max="6660" width="12.140625" style="120" customWidth="1"/>
    <col min="6661" max="6661" width="4" style="120" bestFit="1" customWidth="1"/>
    <col min="6662" max="6662" width="10.140625" style="120" bestFit="1" customWidth="1"/>
    <col min="6663" max="6663" width="8.140625" style="120" bestFit="1" customWidth="1"/>
    <col min="6664" max="6664" width="10.140625" style="120" bestFit="1" customWidth="1"/>
    <col min="6665" max="6666" width="11" style="120" bestFit="1" customWidth="1"/>
    <col min="6667" max="6667" width="11.5703125" style="120" customWidth="1"/>
    <col min="6668" max="6668" width="11" style="120" bestFit="1" customWidth="1"/>
    <col min="6669" max="6912" width="9.140625" style="120"/>
    <col min="6913" max="6913" width="5" style="120" customWidth="1"/>
    <col min="6914" max="6914" width="9.140625" style="120"/>
    <col min="6915" max="6915" width="16.85546875" style="120" customWidth="1"/>
    <col min="6916" max="6916" width="12.140625" style="120" customWidth="1"/>
    <col min="6917" max="6917" width="4" style="120" bestFit="1" customWidth="1"/>
    <col min="6918" max="6918" width="10.140625" style="120" bestFit="1" customWidth="1"/>
    <col min="6919" max="6919" width="8.140625" style="120" bestFit="1" customWidth="1"/>
    <col min="6920" max="6920" width="10.140625" style="120" bestFit="1" customWidth="1"/>
    <col min="6921" max="6922" width="11" style="120" bestFit="1" customWidth="1"/>
    <col min="6923" max="6923" width="11.5703125" style="120" customWidth="1"/>
    <col min="6924" max="6924" width="11" style="120" bestFit="1" customWidth="1"/>
    <col min="6925" max="7168" width="9.140625" style="120"/>
    <col min="7169" max="7169" width="5" style="120" customWidth="1"/>
    <col min="7170" max="7170" width="9.140625" style="120"/>
    <col min="7171" max="7171" width="16.85546875" style="120" customWidth="1"/>
    <col min="7172" max="7172" width="12.140625" style="120" customWidth="1"/>
    <col min="7173" max="7173" width="4" style="120" bestFit="1" customWidth="1"/>
    <col min="7174" max="7174" width="10.140625" style="120" bestFit="1" customWidth="1"/>
    <col min="7175" max="7175" width="8.140625" style="120" bestFit="1" customWidth="1"/>
    <col min="7176" max="7176" width="10.140625" style="120" bestFit="1" customWidth="1"/>
    <col min="7177" max="7178" width="11" style="120" bestFit="1" customWidth="1"/>
    <col min="7179" max="7179" width="11.5703125" style="120" customWidth="1"/>
    <col min="7180" max="7180" width="11" style="120" bestFit="1" customWidth="1"/>
    <col min="7181" max="7424" width="9.140625" style="120"/>
    <col min="7425" max="7425" width="5" style="120" customWidth="1"/>
    <col min="7426" max="7426" width="9.140625" style="120"/>
    <col min="7427" max="7427" width="16.85546875" style="120" customWidth="1"/>
    <col min="7428" max="7428" width="12.140625" style="120" customWidth="1"/>
    <col min="7429" max="7429" width="4" style="120" bestFit="1" customWidth="1"/>
    <col min="7430" max="7430" width="10.140625" style="120" bestFit="1" customWidth="1"/>
    <col min="7431" max="7431" width="8.140625" style="120" bestFit="1" customWidth="1"/>
    <col min="7432" max="7432" width="10.140625" style="120" bestFit="1" customWidth="1"/>
    <col min="7433" max="7434" width="11" style="120" bestFit="1" customWidth="1"/>
    <col min="7435" max="7435" width="11.5703125" style="120" customWidth="1"/>
    <col min="7436" max="7436" width="11" style="120" bestFit="1" customWidth="1"/>
    <col min="7437" max="7680" width="9.140625" style="120"/>
    <col min="7681" max="7681" width="5" style="120" customWidth="1"/>
    <col min="7682" max="7682" width="9.140625" style="120"/>
    <col min="7683" max="7683" width="16.85546875" style="120" customWidth="1"/>
    <col min="7684" max="7684" width="12.140625" style="120" customWidth="1"/>
    <col min="7685" max="7685" width="4" style="120" bestFit="1" customWidth="1"/>
    <col min="7686" max="7686" width="10.140625" style="120" bestFit="1" customWidth="1"/>
    <col min="7687" max="7687" width="8.140625" style="120" bestFit="1" customWidth="1"/>
    <col min="7688" max="7688" width="10.140625" style="120" bestFit="1" customWidth="1"/>
    <col min="7689" max="7690" width="11" style="120" bestFit="1" customWidth="1"/>
    <col min="7691" max="7691" width="11.5703125" style="120" customWidth="1"/>
    <col min="7692" max="7692" width="11" style="120" bestFit="1" customWidth="1"/>
    <col min="7693" max="7936" width="9.140625" style="120"/>
    <col min="7937" max="7937" width="5" style="120" customWidth="1"/>
    <col min="7938" max="7938" width="9.140625" style="120"/>
    <col min="7939" max="7939" width="16.85546875" style="120" customWidth="1"/>
    <col min="7940" max="7940" width="12.140625" style="120" customWidth="1"/>
    <col min="7941" max="7941" width="4" style="120" bestFit="1" customWidth="1"/>
    <col min="7942" max="7942" width="10.140625" style="120" bestFit="1" customWidth="1"/>
    <col min="7943" max="7943" width="8.140625" style="120" bestFit="1" customWidth="1"/>
    <col min="7944" max="7944" width="10.140625" style="120" bestFit="1" customWidth="1"/>
    <col min="7945" max="7946" width="11" style="120" bestFit="1" customWidth="1"/>
    <col min="7947" max="7947" width="11.5703125" style="120" customWidth="1"/>
    <col min="7948" max="7948" width="11" style="120" bestFit="1" customWidth="1"/>
    <col min="7949" max="8192" width="9.140625" style="120"/>
    <col min="8193" max="8193" width="5" style="120" customWidth="1"/>
    <col min="8194" max="8194" width="9.140625" style="120"/>
    <col min="8195" max="8195" width="16.85546875" style="120" customWidth="1"/>
    <col min="8196" max="8196" width="12.140625" style="120" customWidth="1"/>
    <col min="8197" max="8197" width="4" style="120" bestFit="1" customWidth="1"/>
    <col min="8198" max="8198" width="10.140625" style="120" bestFit="1" customWidth="1"/>
    <col min="8199" max="8199" width="8.140625" style="120" bestFit="1" customWidth="1"/>
    <col min="8200" max="8200" width="10.140625" style="120" bestFit="1" customWidth="1"/>
    <col min="8201" max="8202" width="11" style="120" bestFit="1" customWidth="1"/>
    <col min="8203" max="8203" width="11.5703125" style="120" customWidth="1"/>
    <col min="8204" max="8204" width="11" style="120" bestFit="1" customWidth="1"/>
    <col min="8205" max="8448" width="9.140625" style="120"/>
    <col min="8449" max="8449" width="5" style="120" customWidth="1"/>
    <col min="8450" max="8450" width="9.140625" style="120"/>
    <col min="8451" max="8451" width="16.85546875" style="120" customWidth="1"/>
    <col min="8452" max="8452" width="12.140625" style="120" customWidth="1"/>
    <col min="8453" max="8453" width="4" style="120" bestFit="1" customWidth="1"/>
    <col min="8454" max="8454" width="10.140625" style="120" bestFit="1" customWidth="1"/>
    <col min="8455" max="8455" width="8.140625" style="120" bestFit="1" customWidth="1"/>
    <col min="8456" max="8456" width="10.140625" style="120" bestFit="1" customWidth="1"/>
    <col min="8457" max="8458" width="11" style="120" bestFit="1" customWidth="1"/>
    <col min="8459" max="8459" width="11.5703125" style="120" customWidth="1"/>
    <col min="8460" max="8460" width="11" style="120" bestFit="1" customWidth="1"/>
    <col min="8461" max="8704" width="9.140625" style="120"/>
    <col min="8705" max="8705" width="5" style="120" customWidth="1"/>
    <col min="8706" max="8706" width="9.140625" style="120"/>
    <col min="8707" max="8707" width="16.85546875" style="120" customWidth="1"/>
    <col min="8708" max="8708" width="12.140625" style="120" customWidth="1"/>
    <col min="8709" max="8709" width="4" style="120" bestFit="1" customWidth="1"/>
    <col min="8710" max="8710" width="10.140625" style="120" bestFit="1" customWidth="1"/>
    <col min="8711" max="8711" width="8.140625" style="120" bestFit="1" customWidth="1"/>
    <col min="8712" max="8712" width="10.140625" style="120" bestFit="1" customWidth="1"/>
    <col min="8713" max="8714" width="11" style="120" bestFit="1" customWidth="1"/>
    <col min="8715" max="8715" width="11.5703125" style="120" customWidth="1"/>
    <col min="8716" max="8716" width="11" style="120" bestFit="1" customWidth="1"/>
    <col min="8717" max="8960" width="9.140625" style="120"/>
    <col min="8961" max="8961" width="5" style="120" customWidth="1"/>
    <col min="8962" max="8962" width="9.140625" style="120"/>
    <col min="8963" max="8963" width="16.85546875" style="120" customWidth="1"/>
    <col min="8964" max="8964" width="12.140625" style="120" customWidth="1"/>
    <col min="8965" max="8965" width="4" style="120" bestFit="1" customWidth="1"/>
    <col min="8966" max="8966" width="10.140625" style="120" bestFit="1" customWidth="1"/>
    <col min="8967" max="8967" width="8.140625" style="120" bestFit="1" customWidth="1"/>
    <col min="8968" max="8968" width="10.140625" style="120" bestFit="1" customWidth="1"/>
    <col min="8969" max="8970" width="11" style="120" bestFit="1" customWidth="1"/>
    <col min="8971" max="8971" width="11.5703125" style="120" customWidth="1"/>
    <col min="8972" max="8972" width="11" style="120" bestFit="1" customWidth="1"/>
    <col min="8973" max="9216" width="9.140625" style="120"/>
    <col min="9217" max="9217" width="5" style="120" customWidth="1"/>
    <col min="9218" max="9218" width="9.140625" style="120"/>
    <col min="9219" max="9219" width="16.85546875" style="120" customWidth="1"/>
    <col min="9220" max="9220" width="12.140625" style="120" customWidth="1"/>
    <col min="9221" max="9221" width="4" style="120" bestFit="1" customWidth="1"/>
    <col min="9222" max="9222" width="10.140625" style="120" bestFit="1" customWidth="1"/>
    <col min="9223" max="9223" width="8.140625" style="120" bestFit="1" customWidth="1"/>
    <col min="9224" max="9224" width="10.140625" style="120" bestFit="1" customWidth="1"/>
    <col min="9225" max="9226" width="11" style="120" bestFit="1" customWidth="1"/>
    <col min="9227" max="9227" width="11.5703125" style="120" customWidth="1"/>
    <col min="9228" max="9228" width="11" style="120" bestFit="1" customWidth="1"/>
    <col min="9229" max="9472" width="9.140625" style="120"/>
    <col min="9473" max="9473" width="5" style="120" customWidth="1"/>
    <col min="9474" max="9474" width="9.140625" style="120"/>
    <col min="9475" max="9475" width="16.85546875" style="120" customWidth="1"/>
    <col min="9476" max="9476" width="12.140625" style="120" customWidth="1"/>
    <col min="9477" max="9477" width="4" style="120" bestFit="1" customWidth="1"/>
    <col min="9478" max="9478" width="10.140625" style="120" bestFit="1" customWidth="1"/>
    <col min="9479" max="9479" width="8.140625" style="120" bestFit="1" customWidth="1"/>
    <col min="9480" max="9480" width="10.140625" style="120" bestFit="1" customWidth="1"/>
    <col min="9481" max="9482" width="11" style="120" bestFit="1" customWidth="1"/>
    <col min="9483" max="9483" width="11.5703125" style="120" customWidth="1"/>
    <col min="9484" max="9484" width="11" style="120" bestFit="1" customWidth="1"/>
    <col min="9485" max="9728" width="9.140625" style="120"/>
    <col min="9729" max="9729" width="5" style="120" customWidth="1"/>
    <col min="9730" max="9730" width="9.140625" style="120"/>
    <col min="9731" max="9731" width="16.85546875" style="120" customWidth="1"/>
    <col min="9732" max="9732" width="12.140625" style="120" customWidth="1"/>
    <col min="9733" max="9733" width="4" style="120" bestFit="1" customWidth="1"/>
    <col min="9734" max="9734" width="10.140625" style="120" bestFit="1" customWidth="1"/>
    <col min="9735" max="9735" width="8.140625" style="120" bestFit="1" customWidth="1"/>
    <col min="9736" max="9736" width="10.140625" style="120" bestFit="1" customWidth="1"/>
    <col min="9737" max="9738" width="11" style="120" bestFit="1" customWidth="1"/>
    <col min="9739" max="9739" width="11.5703125" style="120" customWidth="1"/>
    <col min="9740" max="9740" width="11" style="120" bestFit="1" customWidth="1"/>
    <col min="9741" max="9984" width="9.140625" style="120"/>
    <col min="9985" max="9985" width="5" style="120" customWidth="1"/>
    <col min="9986" max="9986" width="9.140625" style="120"/>
    <col min="9987" max="9987" width="16.85546875" style="120" customWidth="1"/>
    <col min="9988" max="9988" width="12.140625" style="120" customWidth="1"/>
    <col min="9989" max="9989" width="4" style="120" bestFit="1" customWidth="1"/>
    <col min="9990" max="9990" width="10.140625" style="120" bestFit="1" customWidth="1"/>
    <col min="9991" max="9991" width="8.140625" style="120" bestFit="1" customWidth="1"/>
    <col min="9992" max="9992" width="10.140625" style="120" bestFit="1" customWidth="1"/>
    <col min="9993" max="9994" width="11" style="120" bestFit="1" customWidth="1"/>
    <col min="9995" max="9995" width="11.5703125" style="120" customWidth="1"/>
    <col min="9996" max="9996" width="11" style="120" bestFit="1" customWidth="1"/>
    <col min="9997" max="10240" width="9.140625" style="120"/>
    <col min="10241" max="10241" width="5" style="120" customWidth="1"/>
    <col min="10242" max="10242" width="9.140625" style="120"/>
    <col min="10243" max="10243" width="16.85546875" style="120" customWidth="1"/>
    <col min="10244" max="10244" width="12.140625" style="120" customWidth="1"/>
    <col min="10245" max="10245" width="4" style="120" bestFit="1" customWidth="1"/>
    <col min="10246" max="10246" width="10.140625" style="120" bestFit="1" customWidth="1"/>
    <col min="10247" max="10247" width="8.140625" style="120" bestFit="1" customWidth="1"/>
    <col min="10248" max="10248" width="10.140625" style="120" bestFit="1" customWidth="1"/>
    <col min="10249" max="10250" width="11" style="120" bestFit="1" customWidth="1"/>
    <col min="10251" max="10251" width="11.5703125" style="120" customWidth="1"/>
    <col min="10252" max="10252" width="11" style="120" bestFit="1" customWidth="1"/>
    <col min="10253" max="10496" width="9.140625" style="120"/>
    <col min="10497" max="10497" width="5" style="120" customWidth="1"/>
    <col min="10498" max="10498" width="9.140625" style="120"/>
    <col min="10499" max="10499" width="16.85546875" style="120" customWidth="1"/>
    <col min="10500" max="10500" width="12.140625" style="120" customWidth="1"/>
    <col min="10501" max="10501" width="4" style="120" bestFit="1" customWidth="1"/>
    <col min="10502" max="10502" width="10.140625" style="120" bestFit="1" customWidth="1"/>
    <col min="10503" max="10503" width="8.140625" style="120" bestFit="1" customWidth="1"/>
    <col min="10504" max="10504" width="10.140625" style="120" bestFit="1" customWidth="1"/>
    <col min="10505" max="10506" width="11" style="120" bestFit="1" customWidth="1"/>
    <col min="10507" max="10507" width="11.5703125" style="120" customWidth="1"/>
    <col min="10508" max="10508" width="11" style="120" bestFit="1" customWidth="1"/>
    <col min="10509" max="10752" width="9.140625" style="120"/>
    <col min="10753" max="10753" width="5" style="120" customWidth="1"/>
    <col min="10754" max="10754" width="9.140625" style="120"/>
    <col min="10755" max="10755" width="16.85546875" style="120" customWidth="1"/>
    <col min="10756" max="10756" width="12.140625" style="120" customWidth="1"/>
    <col min="10757" max="10757" width="4" style="120" bestFit="1" customWidth="1"/>
    <col min="10758" max="10758" width="10.140625" style="120" bestFit="1" customWidth="1"/>
    <col min="10759" max="10759" width="8.140625" style="120" bestFit="1" customWidth="1"/>
    <col min="10760" max="10760" width="10.140625" style="120" bestFit="1" customWidth="1"/>
    <col min="10761" max="10762" width="11" style="120" bestFit="1" customWidth="1"/>
    <col min="10763" max="10763" width="11.5703125" style="120" customWidth="1"/>
    <col min="10764" max="10764" width="11" style="120" bestFit="1" customWidth="1"/>
    <col min="10765" max="11008" width="9.140625" style="120"/>
    <col min="11009" max="11009" width="5" style="120" customWidth="1"/>
    <col min="11010" max="11010" width="9.140625" style="120"/>
    <col min="11011" max="11011" width="16.85546875" style="120" customWidth="1"/>
    <col min="11012" max="11012" width="12.140625" style="120" customWidth="1"/>
    <col min="11013" max="11013" width="4" style="120" bestFit="1" customWidth="1"/>
    <col min="11014" max="11014" width="10.140625" style="120" bestFit="1" customWidth="1"/>
    <col min="11015" max="11015" width="8.140625" style="120" bestFit="1" customWidth="1"/>
    <col min="11016" max="11016" width="10.140625" style="120" bestFit="1" customWidth="1"/>
    <col min="11017" max="11018" width="11" style="120" bestFit="1" customWidth="1"/>
    <col min="11019" max="11019" width="11.5703125" style="120" customWidth="1"/>
    <col min="11020" max="11020" width="11" style="120" bestFit="1" customWidth="1"/>
    <col min="11021" max="11264" width="9.140625" style="120"/>
    <col min="11265" max="11265" width="5" style="120" customWidth="1"/>
    <col min="11266" max="11266" width="9.140625" style="120"/>
    <col min="11267" max="11267" width="16.85546875" style="120" customWidth="1"/>
    <col min="11268" max="11268" width="12.140625" style="120" customWidth="1"/>
    <col min="11269" max="11269" width="4" style="120" bestFit="1" customWidth="1"/>
    <col min="11270" max="11270" width="10.140625" style="120" bestFit="1" customWidth="1"/>
    <col min="11271" max="11271" width="8.140625" style="120" bestFit="1" customWidth="1"/>
    <col min="11272" max="11272" width="10.140625" style="120" bestFit="1" customWidth="1"/>
    <col min="11273" max="11274" width="11" style="120" bestFit="1" customWidth="1"/>
    <col min="11275" max="11275" width="11.5703125" style="120" customWidth="1"/>
    <col min="11276" max="11276" width="11" style="120" bestFit="1" customWidth="1"/>
    <col min="11277" max="11520" width="9.140625" style="120"/>
    <col min="11521" max="11521" width="5" style="120" customWidth="1"/>
    <col min="11522" max="11522" width="9.140625" style="120"/>
    <col min="11523" max="11523" width="16.85546875" style="120" customWidth="1"/>
    <col min="11524" max="11524" width="12.140625" style="120" customWidth="1"/>
    <col min="11525" max="11525" width="4" style="120" bestFit="1" customWidth="1"/>
    <col min="11526" max="11526" width="10.140625" style="120" bestFit="1" customWidth="1"/>
    <col min="11527" max="11527" width="8.140625" style="120" bestFit="1" customWidth="1"/>
    <col min="11528" max="11528" width="10.140625" style="120" bestFit="1" customWidth="1"/>
    <col min="11529" max="11530" width="11" style="120" bestFit="1" customWidth="1"/>
    <col min="11531" max="11531" width="11.5703125" style="120" customWidth="1"/>
    <col min="11532" max="11532" width="11" style="120" bestFit="1" customWidth="1"/>
    <col min="11533" max="11776" width="9.140625" style="120"/>
    <col min="11777" max="11777" width="5" style="120" customWidth="1"/>
    <col min="11778" max="11778" width="9.140625" style="120"/>
    <col min="11779" max="11779" width="16.85546875" style="120" customWidth="1"/>
    <col min="11780" max="11780" width="12.140625" style="120" customWidth="1"/>
    <col min="11781" max="11781" width="4" style="120" bestFit="1" customWidth="1"/>
    <col min="11782" max="11782" width="10.140625" style="120" bestFit="1" customWidth="1"/>
    <col min="11783" max="11783" width="8.140625" style="120" bestFit="1" customWidth="1"/>
    <col min="11784" max="11784" width="10.140625" style="120" bestFit="1" customWidth="1"/>
    <col min="11785" max="11786" width="11" style="120" bestFit="1" customWidth="1"/>
    <col min="11787" max="11787" width="11.5703125" style="120" customWidth="1"/>
    <col min="11788" max="11788" width="11" style="120" bestFit="1" customWidth="1"/>
    <col min="11789" max="12032" width="9.140625" style="120"/>
    <col min="12033" max="12033" width="5" style="120" customWidth="1"/>
    <col min="12034" max="12034" width="9.140625" style="120"/>
    <col min="12035" max="12035" width="16.85546875" style="120" customWidth="1"/>
    <col min="12036" max="12036" width="12.140625" style="120" customWidth="1"/>
    <col min="12037" max="12037" width="4" style="120" bestFit="1" customWidth="1"/>
    <col min="12038" max="12038" width="10.140625" style="120" bestFit="1" customWidth="1"/>
    <col min="12039" max="12039" width="8.140625" style="120" bestFit="1" customWidth="1"/>
    <col min="12040" max="12040" width="10.140625" style="120" bestFit="1" customWidth="1"/>
    <col min="12041" max="12042" width="11" style="120" bestFit="1" customWidth="1"/>
    <col min="12043" max="12043" width="11.5703125" style="120" customWidth="1"/>
    <col min="12044" max="12044" width="11" style="120" bestFit="1" customWidth="1"/>
    <col min="12045" max="12288" width="9.140625" style="120"/>
    <col min="12289" max="12289" width="5" style="120" customWidth="1"/>
    <col min="12290" max="12290" width="9.140625" style="120"/>
    <col min="12291" max="12291" width="16.85546875" style="120" customWidth="1"/>
    <col min="12292" max="12292" width="12.140625" style="120" customWidth="1"/>
    <col min="12293" max="12293" width="4" style="120" bestFit="1" customWidth="1"/>
    <col min="12294" max="12294" width="10.140625" style="120" bestFit="1" customWidth="1"/>
    <col min="12295" max="12295" width="8.140625" style="120" bestFit="1" customWidth="1"/>
    <col min="12296" max="12296" width="10.140625" style="120" bestFit="1" customWidth="1"/>
    <col min="12297" max="12298" width="11" style="120" bestFit="1" customWidth="1"/>
    <col min="12299" max="12299" width="11.5703125" style="120" customWidth="1"/>
    <col min="12300" max="12300" width="11" style="120" bestFit="1" customWidth="1"/>
    <col min="12301" max="12544" width="9.140625" style="120"/>
    <col min="12545" max="12545" width="5" style="120" customWidth="1"/>
    <col min="12546" max="12546" width="9.140625" style="120"/>
    <col min="12547" max="12547" width="16.85546875" style="120" customWidth="1"/>
    <col min="12548" max="12548" width="12.140625" style="120" customWidth="1"/>
    <col min="12549" max="12549" width="4" style="120" bestFit="1" customWidth="1"/>
    <col min="12550" max="12550" width="10.140625" style="120" bestFit="1" customWidth="1"/>
    <col min="12551" max="12551" width="8.140625" style="120" bestFit="1" customWidth="1"/>
    <col min="12552" max="12552" width="10.140625" style="120" bestFit="1" customWidth="1"/>
    <col min="12553" max="12554" width="11" style="120" bestFit="1" customWidth="1"/>
    <col min="12555" max="12555" width="11.5703125" style="120" customWidth="1"/>
    <col min="12556" max="12556" width="11" style="120" bestFit="1" customWidth="1"/>
    <col min="12557" max="12800" width="9.140625" style="120"/>
    <col min="12801" max="12801" width="5" style="120" customWidth="1"/>
    <col min="12802" max="12802" width="9.140625" style="120"/>
    <col min="12803" max="12803" width="16.85546875" style="120" customWidth="1"/>
    <col min="12804" max="12804" width="12.140625" style="120" customWidth="1"/>
    <col min="12805" max="12805" width="4" style="120" bestFit="1" customWidth="1"/>
    <col min="12806" max="12806" width="10.140625" style="120" bestFit="1" customWidth="1"/>
    <col min="12807" max="12807" width="8.140625" style="120" bestFit="1" customWidth="1"/>
    <col min="12808" max="12808" width="10.140625" style="120" bestFit="1" customWidth="1"/>
    <col min="12809" max="12810" width="11" style="120" bestFit="1" customWidth="1"/>
    <col min="12811" max="12811" width="11.5703125" style="120" customWidth="1"/>
    <col min="12812" max="12812" width="11" style="120" bestFit="1" customWidth="1"/>
    <col min="12813" max="13056" width="9.140625" style="120"/>
    <col min="13057" max="13057" width="5" style="120" customWidth="1"/>
    <col min="13058" max="13058" width="9.140625" style="120"/>
    <col min="13059" max="13059" width="16.85546875" style="120" customWidth="1"/>
    <col min="13060" max="13060" width="12.140625" style="120" customWidth="1"/>
    <col min="13061" max="13061" width="4" style="120" bestFit="1" customWidth="1"/>
    <col min="13062" max="13062" width="10.140625" style="120" bestFit="1" customWidth="1"/>
    <col min="13063" max="13063" width="8.140625" style="120" bestFit="1" customWidth="1"/>
    <col min="13064" max="13064" width="10.140625" style="120" bestFit="1" customWidth="1"/>
    <col min="13065" max="13066" width="11" style="120" bestFit="1" customWidth="1"/>
    <col min="13067" max="13067" width="11.5703125" style="120" customWidth="1"/>
    <col min="13068" max="13068" width="11" style="120" bestFit="1" customWidth="1"/>
    <col min="13069" max="13312" width="9.140625" style="120"/>
    <col min="13313" max="13313" width="5" style="120" customWidth="1"/>
    <col min="13314" max="13314" width="9.140625" style="120"/>
    <col min="13315" max="13315" width="16.85546875" style="120" customWidth="1"/>
    <col min="13316" max="13316" width="12.140625" style="120" customWidth="1"/>
    <col min="13317" max="13317" width="4" style="120" bestFit="1" customWidth="1"/>
    <col min="13318" max="13318" width="10.140625" style="120" bestFit="1" customWidth="1"/>
    <col min="13319" max="13319" width="8.140625" style="120" bestFit="1" customWidth="1"/>
    <col min="13320" max="13320" width="10.140625" style="120" bestFit="1" customWidth="1"/>
    <col min="13321" max="13322" width="11" style="120" bestFit="1" customWidth="1"/>
    <col min="13323" max="13323" width="11.5703125" style="120" customWidth="1"/>
    <col min="13324" max="13324" width="11" style="120" bestFit="1" customWidth="1"/>
    <col min="13325" max="13568" width="9.140625" style="120"/>
    <col min="13569" max="13569" width="5" style="120" customWidth="1"/>
    <col min="13570" max="13570" width="9.140625" style="120"/>
    <col min="13571" max="13571" width="16.85546875" style="120" customWidth="1"/>
    <col min="13572" max="13572" width="12.140625" style="120" customWidth="1"/>
    <col min="13573" max="13573" width="4" style="120" bestFit="1" customWidth="1"/>
    <col min="13574" max="13574" width="10.140625" style="120" bestFit="1" customWidth="1"/>
    <col min="13575" max="13575" width="8.140625" style="120" bestFit="1" customWidth="1"/>
    <col min="13576" max="13576" width="10.140625" style="120" bestFit="1" customWidth="1"/>
    <col min="13577" max="13578" width="11" style="120" bestFit="1" customWidth="1"/>
    <col min="13579" max="13579" width="11.5703125" style="120" customWidth="1"/>
    <col min="13580" max="13580" width="11" style="120" bestFit="1" customWidth="1"/>
    <col min="13581" max="13824" width="9.140625" style="120"/>
    <col min="13825" max="13825" width="5" style="120" customWidth="1"/>
    <col min="13826" max="13826" width="9.140625" style="120"/>
    <col min="13827" max="13827" width="16.85546875" style="120" customWidth="1"/>
    <col min="13828" max="13828" width="12.140625" style="120" customWidth="1"/>
    <col min="13829" max="13829" width="4" style="120" bestFit="1" customWidth="1"/>
    <col min="13830" max="13830" width="10.140625" style="120" bestFit="1" customWidth="1"/>
    <col min="13831" max="13831" width="8.140625" style="120" bestFit="1" customWidth="1"/>
    <col min="13832" max="13832" width="10.140625" style="120" bestFit="1" customWidth="1"/>
    <col min="13833" max="13834" width="11" style="120" bestFit="1" customWidth="1"/>
    <col min="13835" max="13835" width="11.5703125" style="120" customWidth="1"/>
    <col min="13836" max="13836" width="11" style="120" bestFit="1" customWidth="1"/>
    <col min="13837" max="14080" width="9.140625" style="120"/>
    <col min="14081" max="14081" width="5" style="120" customWidth="1"/>
    <col min="14082" max="14082" width="9.140625" style="120"/>
    <col min="14083" max="14083" width="16.85546875" style="120" customWidth="1"/>
    <col min="14084" max="14084" width="12.140625" style="120" customWidth="1"/>
    <col min="14085" max="14085" width="4" style="120" bestFit="1" customWidth="1"/>
    <col min="14086" max="14086" width="10.140625" style="120" bestFit="1" customWidth="1"/>
    <col min="14087" max="14087" width="8.140625" style="120" bestFit="1" customWidth="1"/>
    <col min="14088" max="14088" width="10.140625" style="120" bestFit="1" customWidth="1"/>
    <col min="14089" max="14090" width="11" style="120" bestFit="1" customWidth="1"/>
    <col min="14091" max="14091" width="11.5703125" style="120" customWidth="1"/>
    <col min="14092" max="14092" width="11" style="120" bestFit="1" customWidth="1"/>
    <col min="14093" max="14336" width="9.140625" style="120"/>
    <col min="14337" max="14337" width="5" style="120" customWidth="1"/>
    <col min="14338" max="14338" width="9.140625" style="120"/>
    <col min="14339" max="14339" width="16.85546875" style="120" customWidth="1"/>
    <col min="14340" max="14340" width="12.140625" style="120" customWidth="1"/>
    <col min="14341" max="14341" width="4" style="120" bestFit="1" customWidth="1"/>
    <col min="14342" max="14342" width="10.140625" style="120" bestFit="1" customWidth="1"/>
    <col min="14343" max="14343" width="8.140625" style="120" bestFit="1" customWidth="1"/>
    <col min="14344" max="14344" width="10.140625" style="120" bestFit="1" customWidth="1"/>
    <col min="14345" max="14346" width="11" style="120" bestFit="1" customWidth="1"/>
    <col min="14347" max="14347" width="11.5703125" style="120" customWidth="1"/>
    <col min="14348" max="14348" width="11" style="120" bestFit="1" customWidth="1"/>
    <col min="14349" max="14592" width="9.140625" style="120"/>
    <col min="14593" max="14593" width="5" style="120" customWidth="1"/>
    <col min="14594" max="14594" width="9.140625" style="120"/>
    <col min="14595" max="14595" width="16.85546875" style="120" customWidth="1"/>
    <col min="14596" max="14596" width="12.140625" style="120" customWidth="1"/>
    <col min="14597" max="14597" width="4" style="120" bestFit="1" customWidth="1"/>
    <col min="14598" max="14598" width="10.140625" style="120" bestFit="1" customWidth="1"/>
    <col min="14599" max="14599" width="8.140625" style="120" bestFit="1" customWidth="1"/>
    <col min="14600" max="14600" width="10.140625" style="120" bestFit="1" customWidth="1"/>
    <col min="14601" max="14602" width="11" style="120" bestFit="1" customWidth="1"/>
    <col min="14603" max="14603" width="11.5703125" style="120" customWidth="1"/>
    <col min="14604" max="14604" width="11" style="120" bestFit="1" customWidth="1"/>
    <col min="14605" max="14848" width="9.140625" style="120"/>
    <col min="14849" max="14849" width="5" style="120" customWidth="1"/>
    <col min="14850" max="14850" width="9.140625" style="120"/>
    <col min="14851" max="14851" width="16.85546875" style="120" customWidth="1"/>
    <col min="14852" max="14852" width="12.140625" style="120" customWidth="1"/>
    <col min="14853" max="14853" width="4" style="120" bestFit="1" customWidth="1"/>
    <col min="14854" max="14854" width="10.140625" style="120" bestFit="1" customWidth="1"/>
    <col min="14855" max="14855" width="8.140625" style="120" bestFit="1" customWidth="1"/>
    <col min="14856" max="14856" width="10.140625" style="120" bestFit="1" customWidth="1"/>
    <col min="14857" max="14858" width="11" style="120" bestFit="1" customWidth="1"/>
    <col min="14859" max="14859" width="11.5703125" style="120" customWidth="1"/>
    <col min="14860" max="14860" width="11" style="120" bestFit="1" customWidth="1"/>
    <col min="14861" max="15104" width="9.140625" style="120"/>
    <col min="15105" max="15105" width="5" style="120" customWidth="1"/>
    <col min="15106" max="15106" width="9.140625" style="120"/>
    <col min="15107" max="15107" width="16.85546875" style="120" customWidth="1"/>
    <col min="15108" max="15108" width="12.140625" style="120" customWidth="1"/>
    <col min="15109" max="15109" width="4" style="120" bestFit="1" customWidth="1"/>
    <col min="15110" max="15110" width="10.140625" style="120" bestFit="1" customWidth="1"/>
    <col min="15111" max="15111" width="8.140625" style="120" bestFit="1" customWidth="1"/>
    <col min="15112" max="15112" width="10.140625" style="120" bestFit="1" customWidth="1"/>
    <col min="15113" max="15114" width="11" style="120" bestFit="1" customWidth="1"/>
    <col min="15115" max="15115" width="11.5703125" style="120" customWidth="1"/>
    <col min="15116" max="15116" width="11" style="120" bestFit="1" customWidth="1"/>
    <col min="15117" max="15360" width="9.140625" style="120"/>
    <col min="15361" max="15361" width="5" style="120" customWidth="1"/>
    <col min="15362" max="15362" width="9.140625" style="120"/>
    <col min="15363" max="15363" width="16.85546875" style="120" customWidth="1"/>
    <col min="15364" max="15364" width="12.140625" style="120" customWidth="1"/>
    <col min="15365" max="15365" width="4" style="120" bestFit="1" customWidth="1"/>
    <col min="15366" max="15366" width="10.140625" style="120" bestFit="1" customWidth="1"/>
    <col min="15367" max="15367" width="8.140625" style="120" bestFit="1" customWidth="1"/>
    <col min="15368" max="15368" width="10.140625" style="120" bestFit="1" customWidth="1"/>
    <col min="15369" max="15370" width="11" style="120" bestFit="1" customWidth="1"/>
    <col min="15371" max="15371" width="11.5703125" style="120" customWidth="1"/>
    <col min="15372" max="15372" width="11" style="120" bestFit="1" customWidth="1"/>
    <col min="15373" max="15616" width="9.140625" style="120"/>
    <col min="15617" max="15617" width="5" style="120" customWidth="1"/>
    <col min="15618" max="15618" width="9.140625" style="120"/>
    <col min="15619" max="15619" width="16.85546875" style="120" customWidth="1"/>
    <col min="15620" max="15620" width="12.140625" style="120" customWidth="1"/>
    <col min="15621" max="15621" width="4" style="120" bestFit="1" customWidth="1"/>
    <col min="15622" max="15622" width="10.140625" style="120" bestFit="1" customWidth="1"/>
    <col min="15623" max="15623" width="8.140625" style="120" bestFit="1" customWidth="1"/>
    <col min="15624" max="15624" width="10.140625" style="120" bestFit="1" customWidth="1"/>
    <col min="15625" max="15626" width="11" style="120" bestFit="1" customWidth="1"/>
    <col min="15627" max="15627" width="11.5703125" style="120" customWidth="1"/>
    <col min="15628" max="15628" width="11" style="120" bestFit="1" customWidth="1"/>
    <col min="15629" max="15872" width="9.140625" style="120"/>
    <col min="15873" max="15873" width="5" style="120" customWidth="1"/>
    <col min="15874" max="15874" width="9.140625" style="120"/>
    <col min="15875" max="15875" width="16.85546875" style="120" customWidth="1"/>
    <col min="15876" max="15876" width="12.140625" style="120" customWidth="1"/>
    <col min="15877" max="15877" width="4" style="120" bestFit="1" customWidth="1"/>
    <col min="15878" max="15878" width="10.140625" style="120" bestFit="1" customWidth="1"/>
    <col min="15879" max="15879" width="8.140625" style="120" bestFit="1" customWidth="1"/>
    <col min="15880" max="15880" width="10.140625" style="120" bestFit="1" customWidth="1"/>
    <col min="15881" max="15882" width="11" style="120" bestFit="1" customWidth="1"/>
    <col min="15883" max="15883" width="11.5703125" style="120" customWidth="1"/>
    <col min="15884" max="15884" width="11" style="120" bestFit="1" customWidth="1"/>
    <col min="15885" max="16128" width="9.140625" style="120"/>
    <col min="16129" max="16129" width="5" style="120" customWidth="1"/>
    <col min="16130" max="16130" width="9.140625" style="120"/>
    <col min="16131" max="16131" width="16.85546875" style="120" customWidth="1"/>
    <col min="16132" max="16132" width="12.140625" style="120" customWidth="1"/>
    <col min="16133" max="16133" width="4" style="120" bestFit="1" customWidth="1"/>
    <col min="16134" max="16134" width="10.140625" style="120" bestFit="1" customWidth="1"/>
    <col min="16135" max="16135" width="8.140625" style="120" bestFit="1" customWidth="1"/>
    <col min="16136" max="16136" width="10.140625" style="120" bestFit="1" customWidth="1"/>
    <col min="16137" max="16138" width="11" style="120" bestFit="1" customWidth="1"/>
    <col min="16139" max="16139" width="11.5703125" style="120" customWidth="1"/>
    <col min="16140" max="16140" width="11" style="120" bestFit="1" customWidth="1"/>
    <col min="16141" max="16384" width="9.140625" style="120"/>
  </cols>
  <sheetData>
    <row r="1" spans="1:12" ht="13.5" customHeight="1">
      <c r="A1" s="260" t="s">
        <v>729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2" ht="4.5" customHeight="1">
      <c r="A2" s="261"/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</row>
    <row r="3" spans="1:12" ht="10.5" customHeight="1">
      <c r="A3" s="252" t="s">
        <v>674</v>
      </c>
      <c r="B3" s="252"/>
      <c r="C3" s="252"/>
      <c r="D3" s="252" t="s">
        <v>675</v>
      </c>
      <c r="E3" s="252"/>
      <c r="F3" s="252"/>
      <c r="G3" s="252"/>
      <c r="H3" s="252" t="s">
        <v>676</v>
      </c>
      <c r="I3" s="252"/>
      <c r="J3" s="252"/>
      <c r="K3" s="252"/>
      <c r="L3" s="252"/>
    </row>
    <row r="4" spans="1:12" ht="13.5" thickBot="1">
      <c r="A4" s="255" t="s">
        <v>697</v>
      </c>
      <c r="B4" s="255"/>
      <c r="C4" s="255"/>
      <c r="D4" s="255" t="s">
        <v>698</v>
      </c>
      <c r="E4" s="255"/>
      <c r="F4" s="255"/>
      <c r="G4" s="255"/>
      <c r="H4" s="255" t="s">
        <v>699</v>
      </c>
      <c r="I4" s="255"/>
      <c r="J4" s="255"/>
      <c r="K4" s="255"/>
      <c r="L4" s="255"/>
    </row>
    <row r="5" spans="1:12" ht="10.5" customHeight="1">
      <c r="A5" s="252" t="s">
        <v>677</v>
      </c>
      <c r="B5" s="252"/>
      <c r="C5" s="252"/>
      <c r="D5" s="252"/>
      <c r="E5" s="252" t="s">
        <v>678</v>
      </c>
      <c r="F5" s="252"/>
      <c r="G5" s="252"/>
      <c r="H5" s="253"/>
      <c r="I5" s="254"/>
      <c r="J5" s="253"/>
      <c r="K5" s="254"/>
      <c r="L5" s="252"/>
    </row>
    <row r="6" spans="1:12" ht="13.5" customHeight="1" thickBot="1">
      <c r="A6" s="255" t="s">
        <v>703</v>
      </c>
      <c r="B6" s="255"/>
      <c r="C6" s="255"/>
      <c r="D6" s="255"/>
      <c r="E6" s="255" t="s">
        <v>704</v>
      </c>
      <c r="F6" s="255"/>
      <c r="G6" s="255"/>
      <c r="H6" s="256"/>
      <c r="I6" s="257"/>
      <c r="J6" s="258"/>
      <c r="K6" s="257"/>
      <c r="L6" s="259"/>
    </row>
    <row r="7" spans="1:12" ht="3" customHeight="1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</row>
    <row r="8" spans="1:12" ht="10.5" customHeight="1">
      <c r="A8" s="253" t="s">
        <v>701</v>
      </c>
      <c r="B8" s="262"/>
      <c r="C8" s="262"/>
      <c r="D8" s="254"/>
      <c r="E8" s="252" t="s">
        <v>679</v>
      </c>
      <c r="F8" s="253"/>
      <c r="G8" s="254"/>
      <c r="H8" s="252"/>
      <c r="I8" s="252" t="s">
        <v>680</v>
      </c>
      <c r="J8" s="252"/>
      <c r="K8" s="252" t="s">
        <v>681</v>
      </c>
      <c r="L8" s="252"/>
    </row>
    <row r="9" spans="1:12" ht="12" customHeight="1" thickBot="1">
      <c r="A9" s="263" t="s">
        <v>700</v>
      </c>
      <c r="B9" s="264"/>
      <c r="C9" s="264"/>
      <c r="D9" s="265"/>
      <c r="E9" s="266">
        <f>'Obra Civil'!J345</f>
        <v>657764.7673000166</v>
      </c>
      <c r="F9" s="256"/>
      <c r="G9" s="267"/>
      <c r="H9" s="255"/>
      <c r="I9" s="255" t="s">
        <v>726</v>
      </c>
      <c r="J9" s="255"/>
      <c r="K9" s="255" t="s">
        <v>727</v>
      </c>
      <c r="L9" s="255"/>
    </row>
    <row r="10" spans="1:12" ht="5.25" customHeight="1" thickBot="1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</row>
    <row r="11" spans="1:12" ht="16.5" customHeight="1" thickTop="1" thickBot="1">
      <c r="A11" s="274" t="s">
        <v>682</v>
      </c>
      <c r="B11" s="275"/>
      <c r="C11" s="275"/>
      <c r="D11" s="275"/>
      <c r="E11" s="275"/>
      <c r="F11" s="275"/>
      <c r="G11" s="275"/>
      <c r="H11" s="275"/>
      <c r="I11" s="275"/>
      <c r="J11" s="275"/>
      <c r="K11" s="275"/>
      <c r="L11" s="276"/>
    </row>
    <row r="12" spans="1:12" ht="13.5" thickTop="1">
      <c r="A12" s="277" t="s">
        <v>683</v>
      </c>
      <c r="B12" s="279" t="s">
        <v>684</v>
      </c>
      <c r="C12" s="280"/>
      <c r="D12" s="281"/>
      <c r="E12" s="285"/>
      <c r="F12" s="286"/>
      <c r="G12" s="287" t="s">
        <v>685</v>
      </c>
      <c r="H12" s="288"/>
      <c r="I12" s="289"/>
      <c r="J12" s="287" t="s">
        <v>686</v>
      </c>
      <c r="K12" s="288"/>
      <c r="L12" s="290"/>
    </row>
    <row r="13" spans="1:12" ht="13.5" thickBot="1">
      <c r="A13" s="278"/>
      <c r="B13" s="282"/>
      <c r="C13" s="283"/>
      <c r="D13" s="284"/>
      <c r="E13" s="123" t="s">
        <v>687</v>
      </c>
      <c r="F13" s="123" t="s">
        <v>688</v>
      </c>
      <c r="G13" s="123" t="s">
        <v>689</v>
      </c>
      <c r="H13" s="123" t="s">
        <v>690</v>
      </c>
      <c r="I13" s="123" t="s">
        <v>691</v>
      </c>
      <c r="J13" s="123" t="s">
        <v>692</v>
      </c>
      <c r="K13" s="123" t="s">
        <v>690</v>
      </c>
      <c r="L13" s="124" t="s">
        <v>693</v>
      </c>
    </row>
    <row r="14" spans="1:12">
      <c r="A14" s="143" t="str">
        <f>'Obra Civil'!A8</f>
        <v>1.0</v>
      </c>
      <c r="B14" s="268" t="str">
        <f>'[2]Duque licitaddo'!B14:I14</f>
        <v>SERVIÇOS INICIAIS</v>
      </c>
      <c r="C14" s="269"/>
      <c r="D14" s="270"/>
      <c r="E14" s="144"/>
      <c r="F14" s="144"/>
      <c r="G14" s="144"/>
      <c r="H14" s="144"/>
      <c r="I14" s="144"/>
      <c r="J14" s="144"/>
      <c r="K14" s="144"/>
      <c r="L14" s="145"/>
    </row>
    <row r="15" spans="1:12">
      <c r="A15" s="128" t="str">
        <f>'Obra Civil'!A9</f>
        <v>1.1</v>
      </c>
      <c r="B15" s="271" t="str">
        <f>'Obra Civil'!B9</f>
        <v>Placa da obra - padrão Governo Federal</v>
      </c>
      <c r="C15" s="272"/>
      <c r="D15" s="273"/>
      <c r="E15" s="129" t="str">
        <f>'Obra Civil'!C9</f>
        <v xml:space="preserve"> m²</v>
      </c>
      <c r="F15" s="130">
        <f>'Obra Civil'!G9</f>
        <v>473</v>
      </c>
      <c r="G15" s="131">
        <f>'Obra Civil'!D9</f>
        <v>4</v>
      </c>
      <c r="H15" s="132">
        <v>0</v>
      </c>
      <c r="I15" s="132">
        <v>4</v>
      </c>
      <c r="J15" s="132">
        <f>F15*G15</f>
        <v>1892</v>
      </c>
      <c r="K15" s="132">
        <f>H15*F15</f>
        <v>0</v>
      </c>
      <c r="L15" s="133">
        <f>I15*F15</f>
        <v>1892</v>
      </c>
    </row>
    <row r="16" spans="1:12">
      <c r="A16" s="128" t="str">
        <f>'Obra Civil'!A10</f>
        <v>1.2</v>
      </c>
      <c r="B16" s="271" t="str">
        <f>'Obra Civil'!B10</f>
        <v xml:space="preserve">Ligação provisória de água </v>
      </c>
      <c r="C16" s="272"/>
      <c r="D16" s="273"/>
      <c r="E16" s="129" t="str">
        <f>'Obra Civil'!C10</f>
        <v>unid</v>
      </c>
      <c r="F16" s="130">
        <f>'Obra Civil'!G10</f>
        <v>766</v>
      </c>
      <c r="G16" s="131">
        <f>'Obra Civil'!D10</f>
        <v>1</v>
      </c>
      <c r="H16" s="132">
        <v>0</v>
      </c>
      <c r="I16" s="132">
        <v>1</v>
      </c>
      <c r="J16" s="132">
        <f>F16*G16</f>
        <v>766</v>
      </c>
      <c r="K16" s="132">
        <f>H16*F16</f>
        <v>0</v>
      </c>
      <c r="L16" s="133">
        <f>I16*F16</f>
        <v>766</v>
      </c>
    </row>
    <row r="17" spans="1:12">
      <c r="A17" s="128" t="str">
        <f>'Obra Civil'!A11</f>
        <v>1.3</v>
      </c>
      <c r="B17" s="271" t="str">
        <f>'Obra Civil'!B11</f>
        <v xml:space="preserve">Ligação provisória de energia elétrica em baixa tensão </v>
      </c>
      <c r="C17" s="272"/>
      <c r="D17" s="273"/>
      <c r="E17" s="129" t="str">
        <f>'Obra Civil'!C11</f>
        <v>unid</v>
      </c>
      <c r="F17" s="130">
        <f>'Obra Civil'!G11</f>
        <v>1650</v>
      </c>
      <c r="G17" s="131">
        <f>'Obra Civil'!D11</f>
        <v>1</v>
      </c>
      <c r="H17" s="132">
        <v>0</v>
      </c>
      <c r="I17" s="132">
        <v>1</v>
      </c>
      <c r="J17" s="132">
        <f>F17*G17</f>
        <v>1650</v>
      </c>
      <c r="K17" s="132">
        <f>H17*F17</f>
        <v>0</v>
      </c>
      <c r="L17" s="133">
        <f>I17*F17</f>
        <v>1650</v>
      </c>
    </row>
    <row r="18" spans="1:12">
      <c r="A18" s="128" t="str">
        <f>'Obra Civil'!A12</f>
        <v>1.4</v>
      </c>
      <c r="B18" s="271" t="str">
        <f>'Obra Civil'!B12</f>
        <v>Barracões provisórios (depósito, escritório, vestiário e refeitório) com piso cimentado</v>
      </c>
      <c r="C18" s="272"/>
      <c r="D18" s="273"/>
      <c r="E18" s="129" t="str">
        <f>'Obra Civil'!C12</f>
        <v xml:space="preserve"> m²</v>
      </c>
      <c r="F18" s="130">
        <f>'Obra Civil'!G12</f>
        <v>390</v>
      </c>
      <c r="G18" s="131">
        <f>'Obra Civil'!D12</f>
        <v>20</v>
      </c>
      <c r="H18" s="132">
        <v>0</v>
      </c>
      <c r="I18" s="132">
        <v>20</v>
      </c>
      <c r="J18" s="132">
        <f>F18*G18</f>
        <v>7800</v>
      </c>
      <c r="K18" s="132">
        <f>H18*F18</f>
        <v>0</v>
      </c>
      <c r="L18" s="133">
        <f>I18*F18</f>
        <v>7800</v>
      </c>
    </row>
    <row r="19" spans="1:12">
      <c r="A19" s="128" t="str">
        <f>'Obra Civil'!A13</f>
        <v>1.5</v>
      </c>
      <c r="B19" s="271" t="str">
        <f>'Obra Civil'!B13</f>
        <v xml:space="preserve">Locação da obra (execução de gabarito) </v>
      </c>
      <c r="C19" s="272"/>
      <c r="D19" s="273"/>
      <c r="E19" s="129" t="str">
        <f>'Obra Civil'!C13</f>
        <v xml:space="preserve"> m²</v>
      </c>
      <c r="F19" s="130">
        <f>'Obra Civil'!G13</f>
        <v>4.2</v>
      </c>
      <c r="G19" s="131">
        <f>'Obra Civil'!D13</f>
        <v>564.5</v>
      </c>
      <c r="H19" s="132">
        <v>0</v>
      </c>
      <c r="I19" s="132">
        <v>564.5</v>
      </c>
      <c r="J19" s="132">
        <f>F19*G19</f>
        <v>2370.9</v>
      </c>
      <c r="K19" s="132">
        <f>H19*F19</f>
        <v>0</v>
      </c>
      <c r="L19" s="133">
        <f>I19*F19</f>
        <v>2370.9</v>
      </c>
    </row>
    <row r="20" spans="1:12">
      <c r="A20" s="143" t="str">
        <f>'Obra Civil'!A15</f>
        <v>2.0</v>
      </c>
      <c r="B20" s="268" t="str">
        <f>'Obra Civil'!B15</f>
        <v xml:space="preserve">MOVIMENTO DE TERRAS </v>
      </c>
      <c r="C20" s="269"/>
      <c r="D20" s="270"/>
      <c r="E20" s="146"/>
      <c r="F20" s="147"/>
      <c r="G20" s="148"/>
      <c r="H20" s="149"/>
      <c r="I20" s="149"/>
      <c r="J20" s="149"/>
      <c r="K20" s="149"/>
      <c r="L20" s="150"/>
    </row>
    <row r="21" spans="1:12">
      <c r="A21" s="128" t="str">
        <f>'Obra Civil'!A16</f>
        <v>2.1</v>
      </c>
      <c r="B21" s="271" t="str">
        <f>'Obra Civil'!B16</f>
        <v>Aterro apiloado em camadas de 0,20 m com material argilo - arenoso (entre baldrames)</v>
      </c>
      <c r="C21" s="272"/>
      <c r="D21" s="273"/>
      <c r="E21" s="129" t="str">
        <f>'Obra Civil'!C16</f>
        <v>m³</v>
      </c>
      <c r="F21" s="130">
        <f>'Obra Civil'!G16</f>
        <v>38</v>
      </c>
      <c r="G21" s="131">
        <f>'Obra Civil'!D16</f>
        <v>225.6</v>
      </c>
      <c r="H21" s="132">
        <v>0</v>
      </c>
      <c r="I21" s="132">
        <v>225.6</v>
      </c>
      <c r="J21" s="132">
        <f>F21*G21</f>
        <v>8572.7999999999993</v>
      </c>
      <c r="K21" s="132">
        <f>H21*F21</f>
        <v>0</v>
      </c>
      <c r="L21" s="133">
        <f>I21*F21</f>
        <v>8572.7999999999993</v>
      </c>
    </row>
    <row r="22" spans="1:12">
      <c r="A22" s="128" t="str">
        <f>'Obra Civil'!A17</f>
        <v>2.2</v>
      </c>
      <c r="B22" s="271" t="str">
        <f>'Obra Civil'!B17</f>
        <v xml:space="preserve">Escavação manual de valas em qualquer terreno exceto rocha até h=1,50 m </v>
      </c>
      <c r="C22" s="272"/>
      <c r="D22" s="273"/>
      <c r="E22" s="129" t="str">
        <f>'Obra Civil'!C17</f>
        <v>m³</v>
      </c>
      <c r="F22" s="130">
        <f>'Obra Civil'!G17</f>
        <v>34</v>
      </c>
      <c r="G22" s="131">
        <f>'Obra Civil'!D17</f>
        <v>137.63999999999999</v>
      </c>
      <c r="H22" s="132">
        <v>0</v>
      </c>
      <c r="I22" s="132">
        <v>137.63999999999999</v>
      </c>
      <c r="J22" s="132">
        <f>F22*G22</f>
        <v>4679.7599999999993</v>
      </c>
      <c r="K22" s="132">
        <f>H22*F22</f>
        <v>0</v>
      </c>
      <c r="L22" s="133">
        <f>I22*F22</f>
        <v>4679.7599999999993</v>
      </c>
    </row>
    <row r="23" spans="1:12">
      <c r="A23" s="128" t="str">
        <f>'Obra Civil'!A18</f>
        <v>2.3</v>
      </c>
      <c r="B23" s="271" t="str">
        <f>'Obra Civil'!B18</f>
        <v xml:space="preserve">Regularização e compactação do fundo de valas </v>
      </c>
      <c r="C23" s="272"/>
      <c r="D23" s="273"/>
      <c r="E23" s="129" t="str">
        <f>'Obra Civil'!C18</f>
        <v>m²</v>
      </c>
      <c r="F23" s="130">
        <f>'Obra Civil'!G18</f>
        <v>5.68</v>
      </c>
      <c r="G23" s="131">
        <f>'Obra Civil'!D18</f>
        <v>121.3</v>
      </c>
      <c r="H23" s="132">
        <v>0</v>
      </c>
      <c r="I23" s="132">
        <v>121.3</v>
      </c>
      <c r="J23" s="132">
        <f>F23*G23</f>
        <v>688.98399999999992</v>
      </c>
      <c r="K23" s="132">
        <f>H23*F23</f>
        <v>0</v>
      </c>
      <c r="L23" s="133">
        <f>I23*F23</f>
        <v>688.98399999999992</v>
      </c>
    </row>
    <row r="24" spans="1:12">
      <c r="A24" s="128" t="str">
        <f>'Obra Civil'!A19</f>
        <v>2.4</v>
      </c>
      <c r="B24" s="271" t="str">
        <f>'Obra Civil'!B19</f>
        <v xml:space="preserve">Reaterro apiloado de vala com material da obra  </v>
      </c>
      <c r="C24" s="272"/>
      <c r="D24" s="273"/>
      <c r="E24" s="129" t="str">
        <f>'Obra Civil'!C19</f>
        <v>m³</v>
      </c>
      <c r="F24" s="130">
        <f>'Obra Civil'!G19</f>
        <v>26</v>
      </c>
      <c r="G24" s="131">
        <f>'Obra Civil'!D19</f>
        <v>74.88</v>
      </c>
      <c r="H24" s="132">
        <v>0</v>
      </c>
      <c r="I24" s="132">
        <v>74.88</v>
      </c>
      <c r="J24" s="132">
        <f>F24*G24</f>
        <v>1946.8799999999999</v>
      </c>
      <c r="K24" s="132">
        <f>H24*F24</f>
        <v>0</v>
      </c>
      <c r="L24" s="133">
        <f>I24*F24</f>
        <v>1946.8799999999999</v>
      </c>
    </row>
    <row r="25" spans="1:12">
      <c r="A25" s="143" t="str">
        <f>'Obra Civil'!A21</f>
        <v>3.0</v>
      </c>
      <c r="B25" s="268" t="str">
        <f>'Obra Civil'!B21</f>
        <v xml:space="preserve">INFRA-ESTRUTURA: FUNDAÇÕES </v>
      </c>
      <c r="C25" s="269"/>
      <c r="D25" s="270"/>
      <c r="E25" s="146"/>
      <c r="F25" s="147"/>
      <c r="G25" s="148"/>
      <c r="H25" s="149"/>
      <c r="I25" s="149"/>
      <c r="J25" s="149"/>
      <c r="K25" s="149"/>
      <c r="L25" s="150"/>
    </row>
    <row r="26" spans="1:12">
      <c r="A26" s="125" t="str">
        <f>'Obra Civil'!A22</f>
        <v>3.1</v>
      </c>
      <c r="B26" s="291" t="str">
        <f>'Obra Civil'!B22</f>
        <v>CONCRETO ARMADO PARA FUNDAÇÕES - SAPATAS</v>
      </c>
      <c r="C26" s="292"/>
      <c r="D26" s="293"/>
      <c r="E26" s="129"/>
      <c r="F26" s="130"/>
      <c r="G26" s="131"/>
      <c r="H26" s="132"/>
      <c r="I26" s="132"/>
      <c r="J26" s="132"/>
      <c r="K26" s="132"/>
      <c r="L26" s="133"/>
    </row>
    <row r="27" spans="1:12">
      <c r="A27" s="128" t="str">
        <f>'Obra Civil'!A23</f>
        <v>3.1.1</v>
      </c>
      <c r="B27" s="271" t="str">
        <f>'Obra Civil'!B23</f>
        <v>Lastro de concreto magro (e=3,0 cm) - preparo mecânico - inclusive aditivo</v>
      </c>
      <c r="C27" s="272"/>
      <c r="D27" s="273"/>
      <c r="E27" s="129" t="str">
        <f>'Obra Civil'!C23</f>
        <v>m²</v>
      </c>
      <c r="F27" s="130">
        <f>'Obra Civil'!G23</f>
        <v>15.2</v>
      </c>
      <c r="G27" s="131">
        <f>'Obra Civil'!D23</f>
        <v>84.94</v>
      </c>
      <c r="H27" s="132">
        <v>0</v>
      </c>
      <c r="I27" s="132">
        <v>84.94</v>
      </c>
      <c r="J27" s="132">
        <f>F27*G27</f>
        <v>1291.088</v>
      </c>
      <c r="K27" s="132">
        <f>H27*F27</f>
        <v>0</v>
      </c>
      <c r="L27" s="133">
        <f>I27*F27</f>
        <v>1291.088</v>
      </c>
    </row>
    <row r="28" spans="1:12" ht="25.5" customHeight="1">
      <c r="A28" s="128" t="str">
        <f>'Obra Civil'!A24</f>
        <v>3.1.2</v>
      </c>
      <c r="B28" s="294" t="str">
        <f>'Obra Civil'!B24</f>
        <v>Concreto armado - para sapatas inclusive arranque dos pilares - (fck=25MPa), incluindo preparo, lançamento, adensamento e cura. Inclusive formas para reutilização 2x, conforme projeto.</v>
      </c>
      <c r="C28" s="295"/>
      <c r="D28" s="296"/>
      <c r="E28" s="129" t="str">
        <f>'Obra Civil'!C24</f>
        <v>m³</v>
      </c>
      <c r="F28" s="130">
        <f>'Obra Civil'!G24</f>
        <v>1320</v>
      </c>
      <c r="G28" s="131">
        <f>'Obra Civil'!D24</f>
        <v>26.34</v>
      </c>
      <c r="H28" s="132">
        <v>0</v>
      </c>
      <c r="I28" s="132">
        <v>26.34</v>
      </c>
      <c r="J28" s="132">
        <f>F28*G28</f>
        <v>34768.800000000003</v>
      </c>
      <c r="K28" s="132">
        <f>H28*F28</f>
        <v>0</v>
      </c>
      <c r="L28" s="133">
        <f>I28*F28</f>
        <v>34768.800000000003</v>
      </c>
    </row>
    <row r="29" spans="1:12">
      <c r="A29" s="143" t="str">
        <f>'Obra Civil'!A25</f>
        <v>3.2</v>
      </c>
      <c r="B29" s="268" t="str">
        <f>'Obra Civil'!B25</f>
        <v>CONCRETO ARMADO PARA FUNDAÇÕES - VIGAS BALDRAMES</v>
      </c>
      <c r="C29" s="269"/>
      <c r="D29" s="270"/>
      <c r="E29" s="146"/>
      <c r="F29" s="147"/>
      <c r="G29" s="148"/>
      <c r="H29" s="149"/>
      <c r="I29" s="149"/>
      <c r="J29" s="149"/>
      <c r="K29" s="149"/>
      <c r="L29" s="150"/>
    </row>
    <row r="30" spans="1:12">
      <c r="A30" s="128" t="str">
        <f>'Obra Civil'!A26</f>
        <v>3.2.1</v>
      </c>
      <c r="B30" s="271" t="str">
        <f>'Obra Civil'!B26</f>
        <v>Lastro de concreto magro, e=3,0 cm-reparo mecânico - inclusive aditivo, conforme projeto.</v>
      </c>
      <c r="C30" s="272"/>
      <c r="D30" s="273"/>
      <c r="E30" s="129" t="str">
        <f>'Obra Civil'!C26</f>
        <v>m²</v>
      </c>
      <c r="F30" s="130">
        <f>'Obra Civil'!G26</f>
        <v>15.2</v>
      </c>
      <c r="G30" s="131">
        <f>'Obra Civil'!D26</f>
        <v>87.74</v>
      </c>
      <c r="H30" s="132">
        <v>0</v>
      </c>
      <c r="I30" s="132">
        <v>87.74</v>
      </c>
      <c r="J30" s="132">
        <f>F30*G30</f>
        <v>1333.6479999999999</v>
      </c>
      <c r="K30" s="132">
        <f>H30*F30</f>
        <v>0</v>
      </c>
      <c r="L30" s="133">
        <f>I30*F30</f>
        <v>1333.6479999999999</v>
      </c>
    </row>
    <row r="31" spans="1:12" ht="23.25" customHeight="1">
      <c r="A31" s="128" t="str">
        <f>'Obra Civil'!A27</f>
        <v>3.2.2</v>
      </c>
      <c r="B31" s="294" t="str">
        <f>'Obra Civil'!B27</f>
        <v>Concreto armado - para vigas baldrames (fck25MPa), incluindo preparo, lançamento, adensamento e cura. Inclusive formas para reutilização 2x, conforme projeto.</v>
      </c>
      <c r="C31" s="295"/>
      <c r="D31" s="296"/>
      <c r="E31" s="129" t="str">
        <f>'Obra Civil'!C27</f>
        <v>m³</v>
      </c>
      <c r="F31" s="130">
        <f>'Obra Civil'!G27</f>
        <v>1320</v>
      </c>
      <c r="G31" s="131">
        <f>'Obra Civil'!D27</f>
        <v>26.32</v>
      </c>
      <c r="H31" s="132">
        <v>0</v>
      </c>
      <c r="I31" s="132">
        <v>26.32</v>
      </c>
      <c r="J31" s="132">
        <f>F31*G31</f>
        <v>34742.400000000001</v>
      </c>
      <c r="K31" s="132">
        <f>H31*F31</f>
        <v>0</v>
      </c>
      <c r="L31" s="133">
        <f>I31*F31</f>
        <v>34742.400000000001</v>
      </c>
    </row>
    <row r="32" spans="1:12">
      <c r="A32" s="143" t="str">
        <f>'Obra Civil'!A29</f>
        <v>4.0</v>
      </c>
      <c r="B32" s="268" t="str">
        <f>'Obra Civil'!B29</f>
        <v xml:space="preserve">SUPERESTRUTURA </v>
      </c>
      <c r="C32" s="269"/>
      <c r="D32" s="270"/>
      <c r="E32" s="146"/>
      <c r="F32" s="147"/>
      <c r="G32" s="148"/>
      <c r="H32" s="149"/>
      <c r="I32" s="149"/>
      <c r="J32" s="149"/>
      <c r="K32" s="149"/>
      <c r="L32" s="150"/>
    </row>
    <row r="33" spans="1:12">
      <c r="A33" s="125" t="str">
        <f>'Obra Civil'!A30</f>
        <v>4.1</v>
      </c>
      <c r="B33" s="291" t="str">
        <f>'Obra Civil'!B30</f>
        <v>CONCRETO ARMADO PARA PILARES</v>
      </c>
      <c r="C33" s="292"/>
      <c r="D33" s="293"/>
      <c r="E33" s="129"/>
      <c r="F33" s="130"/>
      <c r="G33" s="131"/>
      <c r="H33" s="132"/>
      <c r="I33" s="132"/>
      <c r="J33" s="132"/>
      <c r="K33" s="132"/>
      <c r="L33" s="133"/>
    </row>
    <row r="34" spans="1:12" ht="22.5" customHeight="1">
      <c r="A34" s="128" t="str">
        <f>'Obra Civil'!A31</f>
        <v>4.1.1</v>
      </c>
      <c r="B34" s="294" t="str">
        <f>'Obra Civil'!B31</f>
        <v>Concreto armado - para pilares - (fck=25MPa), incluindo preparo, lançamento, adensamento e cura. Inclusive formas para reutilização 2x, conforme projeto.</v>
      </c>
      <c r="C34" s="295"/>
      <c r="D34" s="296"/>
      <c r="E34" s="129" t="str">
        <f>'Obra Civil'!C31</f>
        <v>m³</v>
      </c>
      <c r="F34" s="130">
        <f>'Obra Civil'!G31</f>
        <v>1795</v>
      </c>
      <c r="G34" s="131">
        <f>'Obra Civil'!D31</f>
        <v>10.220000000000001</v>
      </c>
      <c r="H34" s="132">
        <v>0</v>
      </c>
      <c r="I34" s="132">
        <v>10.220000000000001</v>
      </c>
      <c r="J34" s="132">
        <f>F34*G34</f>
        <v>18344.900000000001</v>
      </c>
      <c r="K34" s="132">
        <f>H34*F34</f>
        <v>0</v>
      </c>
      <c r="L34" s="133">
        <f>I34*F34</f>
        <v>18344.900000000001</v>
      </c>
    </row>
    <row r="35" spans="1:12">
      <c r="A35" s="125" t="str">
        <f>'Obra Civil'!A32</f>
        <v>4.2</v>
      </c>
      <c r="B35" s="291" t="str">
        <f>'Obra Civil'!B32</f>
        <v>CONCRETO ARMADO PARA VIGAS DE RESPALDO</v>
      </c>
      <c r="C35" s="292"/>
      <c r="D35" s="293"/>
      <c r="E35" s="129"/>
      <c r="F35" s="130"/>
      <c r="G35" s="131"/>
      <c r="H35" s="132"/>
      <c r="I35" s="132"/>
      <c r="J35" s="132"/>
      <c r="K35" s="132"/>
      <c r="L35" s="133"/>
    </row>
    <row r="36" spans="1:12" ht="24.75" customHeight="1">
      <c r="A36" s="128" t="str">
        <f>'Obra Civil'!A33</f>
        <v>4.2.1</v>
      </c>
      <c r="B36" s="294" t="str">
        <f>'Obra Civil'!B33</f>
        <v>Concreto armado - para Vigas nível 3,15 m - (fck=25MPa), incluindo preparo, lançamento, adensamento e cura. Inclusive formas para reutilização 2x, conforme projeto.</v>
      </c>
      <c r="C36" s="295"/>
      <c r="D36" s="296"/>
      <c r="E36" s="129" t="str">
        <f>'Obra Civil'!C33</f>
        <v>m³</v>
      </c>
      <c r="F36" s="130">
        <f>'Obra Civil'!G33</f>
        <v>1795</v>
      </c>
      <c r="G36" s="131">
        <f>'Obra Civil'!D33</f>
        <v>34.58</v>
      </c>
      <c r="H36" s="132">
        <v>0</v>
      </c>
      <c r="I36" s="132">
        <v>34.58</v>
      </c>
      <c r="J36" s="132">
        <f>F36*G36</f>
        <v>62071.1</v>
      </c>
      <c r="K36" s="132">
        <f>H36*F36</f>
        <v>0</v>
      </c>
      <c r="L36" s="133">
        <f>I36*F36</f>
        <v>62071.1</v>
      </c>
    </row>
    <row r="37" spans="1:12">
      <c r="A37" s="128" t="str">
        <f>'Obra Civil'!A34</f>
        <v>4.3</v>
      </c>
      <c r="B37" s="271" t="str">
        <f>'Obra Civil'!B34</f>
        <v>CONCRETO ARMADO PARA VERGAS</v>
      </c>
      <c r="C37" s="272"/>
      <c r="D37" s="273"/>
      <c r="E37" s="129"/>
      <c r="F37" s="130"/>
      <c r="G37" s="131"/>
      <c r="H37" s="132"/>
      <c r="I37" s="132"/>
      <c r="J37" s="132"/>
      <c r="K37" s="132"/>
      <c r="L37" s="133"/>
    </row>
    <row r="38" spans="1:12">
      <c r="A38" s="128" t="str">
        <f>'Obra Civil'!A35</f>
        <v>4.3.1</v>
      </c>
      <c r="B38" s="271" t="str">
        <f>'Obra Civil'!B35</f>
        <v>Verga pré-moldada em concreto armado fck 15Mpa - 10x10cm, conforme projeto.</v>
      </c>
      <c r="C38" s="272"/>
      <c r="D38" s="273"/>
      <c r="E38" s="129" t="str">
        <f>'Obra Civil'!C35</f>
        <v>m³</v>
      </c>
      <c r="F38" s="130">
        <f>'Obra Civil'!G35</f>
        <v>1390</v>
      </c>
      <c r="G38" s="131">
        <f>'Obra Civil'!D35</f>
        <v>1.6</v>
      </c>
      <c r="H38" s="132">
        <v>0</v>
      </c>
      <c r="I38" s="132">
        <v>1.6</v>
      </c>
      <c r="J38" s="132">
        <f>F38*G38</f>
        <v>2224</v>
      </c>
      <c r="K38" s="132">
        <f>H38*F38</f>
        <v>0</v>
      </c>
      <c r="L38" s="133">
        <f>I38*F38</f>
        <v>2224</v>
      </c>
    </row>
    <row r="39" spans="1:12">
      <c r="A39" s="125" t="str">
        <f>'Obra Civil'!A36</f>
        <v>4.4</v>
      </c>
      <c r="B39" s="291" t="str">
        <f>'Obra Civil'!B36</f>
        <v>LAJE PRÉ-MOLDADA</v>
      </c>
      <c r="C39" s="292"/>
      <c r="D39" s="293"/>
      <c r="E39" s="129"/>
      <c r="F39" s="130"/>
      <c r="G39" s="131"/>
      <c r="H39" s="132"/>
      <c r="I39" s="132"/>
      <c r="J39" s="132"/>
      <c r="K39" s="132"/>
      <c r="L39" s="133"/>
    </row>
    <row r="40" spans="1:12" ht="33" customHeight="1">
      <c r="A40" s="128" t="str">
        <f>'Obra Civil'!A37</f>
        <v>4.4.1</v>
      </c>
      <c r="B40" s="294" t="str">
        <f>'Obra Civil'!B37</f>
        <v>Laje pré-moldada para cobertura, intereixo 38cm, h=12cm, elemento de enchimento em bloco cerâmico, capeamento de 4cm, inclusive armadura, escoramento, material e mão-de-obra, conforme projeto.</v>
      </c>
      <c r="C40" s="295"/>
      <c r="D40" s="296"/>
      <c r="E40" s="129" t="str">
        <f>'Obra Civil'!C37</f>
        <v>m²</v>
      </c>
      <c r="F40" s="130">
        <f>'Obra Civil'!G37</f>
        <v>58.56</v>
      </c>
      <c r="G40" s="131">
        <f>'Obra Civil'!D37</f>
        <v>617.89</v>
      </c>
      <c r="H40" s="132">
        <v>0</v>
      </c>
      <c r="I40" s="132">
        <v>617.89</v>
      </c>
      <c r="J40" s="132">
        <f>F40*G40</f>
        <v>36183.638400000003</v>
      </c>
      <c r="K40" s="132">
        <f>H40*F40</f>
        <v>0</v>
      </c>
      <c r="L40" s="133">
        <f>I40*F40</f>
        <v>36183.638400000003</v>
      </c>
    </row>
    <row r="41" spans="1:12">
      <c r="A41" s="143" t="str">
        <f>'Obra Civil'!A39</f>
        <v>5.0</v>
      </c>
      <c r="B41" s="268" t="str">
        <f>'Obra Civil'!B39</f>
        <v xml:space="preserve">PAREDES E PAINEIS </v>
      </c>
      <c r="C41" s="269"/>
      <c r="D41" s="270"/>
      <c r="E41" s="146"/>
      <c r="F41" s="147"/>
      <c r="G41" s="148"/>
      <c r="H41" s="149"/>
      <c r="I41" s="149"/>
      <c r="J41" s="149"/>
      <c r="K41" s="149"/>
      <c r="L41" s="150"/>
    </row>
    <row r="42" spans="1:12">
      <c r="A42" s="128" t="str">
        <f>'Obra Civil'!A40</f>
        <v>5.1</v>
      </c>
      <c r="B42" s="291" t="str">
        <f>'Obra Civil'!B40</f>
        <v>ELEMENTOS VAZADOS</v>
      </c>
      <c r="C42" s="292"/>
      <c r="D42" s="293"/>
      <c r="E42" s="129"/>
      <c r="F42" s="130"/>
      <c r="G42" s="131"/>
      <c r="H42" s="132"/>
      <c r="I42" s="132"/>
      <c r="J42" s="132"/>
      <c r="K42" s="132"/>
      <c r="L42" s="133"/>
    </row>
    <row r="43" spans="1:12" ht="21.75" customHeight="1">
      <c r="A43" s="128" t="str">
        <f>'Obra Civil'!A41</f>
        <v>5.1.1</v>
      </c>
      <c r="B43" s="294" t="str">
        <f>'Obra Civil'!B41</f>
        <v>Cobogó de concreto - (7,0x30,0x30,0cm) assentado com argamassa traço 1:4 (cimento, areia)</v>
      </c>
      <c r="C43" s="295"/>
      <c r="D43" s="296"/>
      <c r="E43" s="129" t="str">
        <f>'Obra Civil'!C41</f>
        <v>m²</v>
      </c>
      <c r="F43" s="130">
        <f>'Obra Civil'!G41</f>
        <v>77.650000000000006</v>
      </c>
      <c r="G43" s="131">
        <f>'Obra Civil'!D41</f>
        <v>48.65</v>
      </c>
      <c r="H43" s="132">
        <v>0</v>
      </c>
      <c r="I43" s="132">
        <v>0</v>
      </c>
      <c r="J43" s="132">
        <f>F43*G43</f>
        <v>3777.6725000000001</v>
      </c>
      <c r="K43" s="132">
        <f>H43*F43</f>
        <v>0</v>
      </c>
      <c r="L43" s="133">
        <f>I43*F43</f>
        <v>0</v>
      </c>
    </row>
    <row r="44" spans="1:12">
      <c r="A44" s="125" t="str">
        <f>'Obra Civil'!A42</f>
        <v>5.2</v>
      </c>
      <c r="B44" s="291" t="str">
        <f>'Obra Civil'!B42</f>
        <v>ALVENARIA DE VEDAÇÃO</v>
      </c>
      <c r="C44" s="292"/>
      <c r="D44" s="293"/>
      <c r="E44" s="129"/>
      <c r="F44" s="130"/>
      <c r="G44" s="131"/>
      <c r="H44" s="132"/>
      <c r="I44" s="132"/>
      <c r="J44" s="132">
        <f>F44*G44</f>
        <v>0</v>
      </c>
      <c r="K44" s="132">
        <f>H44*F44</f>
        <v>0</v>
      </c>
      <c r="L44" s="133">
        <f>I44*F44</f>
        <v>0</v>
      </c>
    </row>
    <row r="45" spans="1:12" ht="23.25" customHeight="1">
      <c r="A45" s="128" t="str">
        <f>'Obra Civil'!A43</f>
        <v>5.2.1</v>
      </c>
      <c r="B45" s="294" t="str">
        <f>'Obra Civil'!B43</f>
        <v>Alvenaria de vedação de 1/2 vez em tijolos cerâmicos de 08 furos (dimensões nominais: 19x19x09); assentamento em argamassa no traço 1:6 (cimento e areia) em volume</v>
      </c>
      <c r="C45" s="295"/>
      <c r="D45" s="296"/>
      <c r="E45" s="129" t="str">
        <f>'Obra Civil'!C43</f>
        <v>m²</v>
      </c>
      <c r="F45" s="130">
        <f>'Obra Civil'!G43</f>
        <v>30</v>
      </c>
      <c r="G45" s="131">
        <f>'Obra Civil'!D43</f>
        <v>1019.74</v>
      </c>
      <c r="H45" s="132">
        <v>0</v>
      </c>
      <c r="I45" s="132">
        <v>1019.74</v>
      </c>
      <c r="J45" s="132">
        <f>F45*G45</f>
        <v>30592.2</v>
      </c>
      <c r="K45" s="132">
        <f>H45*F45</f>
        <v>0</v>
      </c>
      <c r="L45" s="133">
        <f>I45*F45</f>
        <v>30592.2</v>
      </c>
    </row>
    <row r="46" spans="1:12" ht="21.75" customHeight="1">
      <c r="A46" s="128" t="str">
        <f>'Obra Civil'!A44</f>
        <v>5.2.3</v>
      </c>
      <c r="B46" s="294" t="str">
        <f>'Obra Civil'!B44</f>
        <v>Divisória de banheiros e sanitários em granito com espessura de 2cm polido assentado com argamassa traço 1:4</v>
      </c>
      <c r="C46" s="295"/>
      <c r="D46" s="296"/>
      <c r="E46" s="129" t="str">
        <f>'Obra Civil'!C44</f>
        <v>m²</v>
      </c>
      <c r="F46" s="130">
        <f>'Obra Civil'!G44</f>
        <v>138.44999999999999</v>
      </c>
      <c r="G46" s="131">
        <f>'Obra Civil'!D44</f>
        <v>33.85</v>
      </c>
      <c r="H46" s="132">
        <v>0</v>
      </c>
      <c r="I46" s="132">
        <v>0</v>
      </c>
      <c r="J46" s="132">
        <f>F46*G46</f>
        <v>4686.5325000000003</v>
      </c>
      <c r="K46" s="132">
        <f>H46*F46</f>
        <v>0</v>
      </c>
      <c r="L46" s="133">
        <f>I46*F46</f>
        <v>0</v>
      </c>
    </row>
    <row r="47" spans="1:12">
      <c r="A47" s="143" t="str">
        <f>'Obra Civil'!A46</f>
        <v>6.0</v>
      </c>
      <c r="B47" s="268" t="str">
        <f>'Obra Civil'!B46</f>
        <v xml:space="preserve">ESQUADRIAS </v>
      </c>
      <c r="C47" s="269"/>
      <c r="D47" s="270"/>
      <c r="E47" s="146"/>
      <c r="F47" s="147"/>
      <c r="G47" s="148"/>
      <c r="H47" s="149"/>
      <c r="I47" s="149"/>
      <c r="J47" s="149"/>
      <c r="K47" s="149"/>
      <c r="L47" s="150"/>
    </row>
    <row r="48" spans="1:12">
      <c r="A48" s="125" t="str">
        <f>'Obra Civil'!A47</f>
        <v>6.1</v>
      </c>
      <c r="B48" s="291" t="str">
        <f>'Obra Civil'!B47</f>
        <v>PORTAS DE MADEIRA</v>
      </c>
      <c r="C48" s="292"/>
      <c r="D48" s="293"/>
      <c r="E48" s="129"/>
      <c r="F48" s="130"/>
      <c r="G48" s="131"/>
      <c r="H48" s="132"/>
      <c r="I48" s="132"/>
      <c r="J48" s="132"/>
      <c r="K48" s="132"/>
      <c r="L48" s="133"/>
    </row>
    <row r="49" spans="1:13">
      <c r="A49" s="128" t="str">
        <f>'Obra Civil'!A48</f>
        <v>6.1.1</v>
      </c>
      <c r="B49" s="271" t="str">
        <f>'Obra Civil'!B48</f>
        <v xml:space="preserve">Porta de Madeira - P01 - com ferragens, conforme projeto de esquadrias </v>
      </c>
      <c r="C49" s="272"/>
      <c r="D49" s="273"/>
      <c r="E49" s="129" t="str">
        <f>'Obra Civil'!C48</f>
        <v>und</v>
      </c>
      <c r="F49" s="130">
        <f>'Obra Civil'!G48</f>
        <v>412.3</v>
      </c>
      <c r="G49" s="131">
        <f>'Obra Civil'!D48</f>
        <v>9</v>
      </c>
      <c r="H49" s="132">
        <v>0</v>
      </c>
      <c r="I49" s="132">
        <v>0</v>
      </c>
      <c r="J49" s="132">
        <f t="shared" ref="J49:J55" si="0">F49*G49</f>
        <v>3710.7000000000003</v>
      </c>
      <c r="K49" s="132">
        <f t="shared" ref="K49:K55" si="1">H49*F49</f>
        <v>0</v>
      </c>
      <c r="L49" s="133">
        <f t="shared" ref="L49:L55" si="2">I49*F49</f>
        <v>0</v>
      </c>
    </row>
    <row r="50" spans="1:13">
      <c r="A50" s="128" t="str">
        <f>'Obra Civil'!A49</f>
        <v>6.1.2</v>
      </c>
      <c r="B50" s="271" t="str">
        <f>'Obra Civil'!B49</f>
        <v xml:space="preserve">Porta de Madeira - P02 - com ferragens, conforme projeto de esquadrias </v>
      </c>
      <c r="C50" s="272"/>
      <c r="D50" s="273"/>
      <c r="E50" s="129" t="str">
        <f>'Obra Civil'!C49</f>
        <v>und</v>
      </c>
      <c r="F50" s="130">
        <f>'Obra Civil'!G49</f>
        <v>297.64999999999998</v>
      </c>
      <c r="G50" s="131">
        <f>'Obra Civil'!D49</f>
        <v>6</v>
      </c>
      <c r="H50" s="132">
        <v>0</v>
      </c>
      <c r="I50" s="132">
        <v>0</v>
      </c>
      <c r="J50" s="132">
        <f t="shared" si="0"/>
        <v>1785.8999999999999</v>
      </c>
      <c r="K50" s="132">
        <f t="shared" si="1"/>
        <v>0</v>
      </c>
      <c r="L50" s="133">
        <f t="shared" si="2"/>
        <v>0</v>
      </c>
    </row>
    <row r="51" spans="1:13">
      <c r="A51" s="128" t="str">
        <f>'Obra Civil'!A50</f>
        <v>6.1.3</v>
      </c>
      <c r="B51" s="271" t="str">
        <f>'Obra Civil'!B50</f>
        <v>Porta de Madeira - P03 - com ferragens, conforme projeto de esquadrias</v>
      </c>
      <c r="C51" s="272"/>
      <c r="D51" s="273"/>
      <c r="E51" s="129" t="str">
        <f>'Obra Civil'!C50</f>
        <v>und</v>
      </c>
      <c r="F51" s="130">
        <f>'Obra Civil'!G50</f>
        <v>343.2</v>
      </c>
      <c r="G51" s="131">
        <f>'Obra Civil'!D50</f>
        <v>6</v>
      </c>
      <c r="H51" s="132">
        <v>0</v>
      </c>
      <c r="I51" s="132">
        <v>0</v>
      </c>
      <c r="J51" s="132">
        <f t="shared" si="0"/>
        <v>2059.1999999999998</v>
      </c>
      <c r="K51" s="132">
        <f t="shared" si="1"/>
        <v>0</v>
      </c>
      <c r="L51" s="133">
        <f t="shared" si="2"/>
        <v>0</v>
      </c>
    </row>
    <row r="52" spans="1:13">
      <c r="A52" s="128" t="str">
        <f>'Obra Civil'!A51</f>
        <v>6.1.4</v>
      </c>
      <c r="B52" s="271" t="str">
        <f>'Obra Civil'!B51</f>
        <v>Porta de Madeira - P05 - com ferragens, conforme projeto de esquadrias</v>
      </c>
      <c r="C52" s="272"/>
      <c r="D52" s="273"/>
      <c r="E52" s="129" t="str">
        <f>'Obra Civil'!C51</f>
        <v>und</v>
      </c>
      <c r="F52" s="130">
        <f>'Obra Civil'!G51</f>
        <v>265.3</v>
      </c>
      <c r="G52" s="131">
        <f>'Obra Civil'!D51</f>
        <v>9</v>
      </c>
      <c r="H52" s="132">
        <v>0</v>
      </c>
      <c r="I52" s="132">
        <v>0</v>
      </c>
      <c r="J52" s="132">
        <f t="shared" si="0"/>
        <v>2387.7000000000003</v>
      </c>
      <c r="K52" s="132">
        <f t="shared" si="1"/>
        <v>0</v>
      </c>
      <c r="L52" s="133">
        <f t="shared" si="2"/>
        <v>0</v>
      </c>
    </row>
    <row r="53" spans="1:13">
      <c r="A53" s="128" t="str">
        <f>'Obra Civil'!A52</f>
        <v>6.1.5</v>
      </c>
      <c r="B53" s="271" t="str">
        <f>'Obra Civil'!B52</f>
        <v>Porta de Madeira - PM04B - com ferragens, conforme projeto de esquadrias</v>
      </c>
      <c r="C53" s="272"/>
      <c r="D53" s="273"/>
      <c r="E53" s="129" t="str">
        <f>'Obra Civil'!C52</f>
        <v>und</v>
      </c>
      <c r="F53" s="130">
        <f>'Obra Civil'!G52</f>
        <v>203.35</v>
      </c>
      <c r="G53" s="131">
        <f>'Obra Civil'!D52</f>
        <v>2</v>
      </c>
      <c r="H53" s="132">
        <v>0</v>
      </c>
      <c r="I53" s="132">
        <v>0</v>
      </c>
      <c r="J53" s="132">
        <f t="shared" si="0"/>
        <v>406.7</v>
      </c>
      <c r="K53" s="132">
        <f t="shared" si="1"/>
        <v>0</v>
      </c>
      <c r="L53" s="133">
        <f t="shared" si="2"/>
        <v>0</v>
      </c>
    </row>
    <row r="54" spans="1:13">
      <c r="A54" s="128" t="str">
        <f>'Obra Civil'!A53</f>
        <v>6.1.6</v>
      </c>
      <c r="B54" s="271" t="str">
        <f>'Obra Civil'!B53</f>
        <v>Porta de Madeira - PM04C - com ferragens, conforme projeto de esquadrias</v>
      </c>
      <c r="C54" s="272"/>
      <c r="D54" s="273"/>
      <c r="E54" s="129" t="str">
        <f>'Obra Civil'!C53</f>
        <v>und</v>
      </c>
      <c r="F54" s="130">
        <f>'Obra Civil'!G53</f>
        <v>233.58</v>
      </c>
      <c r="G54" s="131">
        <f>'Obra Civil'!D53</f>
        <v>2</v>
      </c>
      <c r="H54" s="132">
        <v>0</v>
      </c>
      <c r="I54" s="132">
        <v>0</v>
      </c>
      <c r="J54" s="132">
        <f t="shared" si="0"/>
        <v>467.16</v>
      </c>
      <c r="K54" s="132">
        <f t="shared" si="1"/>
        <v>0</v>
      </c>
      <c r="L54" s="133">
        <f t="shared" si="2"/>
        <v>0</v>
      </c>
    </row>
    <row r="55" spans="1:13">
      <c r="A55" s="128" t="str">
        <f>'Obra Civil'!A54</f>
        <v>6.1.7</v>
      </c>
      <c r="B55" s="271" t="str">
        <f>'Obra Civil'!B54</f>
        <v xml:space="preserve">Porta de Madeira - Banheiros e Sanitários completa inclusive targeta metálica </v>
      </c>
      <c r="C55" s="272"/>
      <c r="D55" s="273"/>
      <c r="E55" s="129" t="str">
        <f>'Obra Civil'!C54</f>
        <v>und</v>
      </c>
      <c r="F55" s="130">
        <f>'Obra Civil'!G54</f>
        <v>265.98</v>
      </c>
      <c r="G55" s="131">
        <f>'Obra Civil'!D54</f>
        <v>13</v>
      </c>
      <c r="H55" s="132">
        <v>0</v>
      </c>
      <c r="I55" s="132">
        <v>0</v>
      </c>
      <c r="J55" s="132">
        <f t="shared" si="0"/>
        <v>3457.7400000000002</v>
      </c>
      <c r="K55" s="132">
        <f t="shared" si="1"/>
        <v>0</v>
      </c>
      <c r="L55" s="133">
        <f t="shared" si="2"/>
        <v>0</v>
      </c>
    </row>
    <row r="56" spans="1:13">
      <c r="A56" s="151" t="str">
        <f>'Obra Civil'!A55</f>
        <v>6.2</v>
      </c>
      <c r="B56" s="303" t="str">
        <f>'Obra Civil'!B55</f>
        <v>PORTAS DE FERRO</v>
      </c>
      <c r="C56" s="304"/>
      <c r="D56" s="305"/>
      <c r="E56" s="152"/>
      <c r="F56" s="153"/>
      <c r="G56" s="154"/>
      <c r="H56" s="155"/>
      <c r="I56" s="155"/>
      <c r="J56" s="155"/>
      <c r="K56" s="155"/>
      <c r="L56" s="156"/>
    </row>
    <row r="57" spans="1:13">
      <c r="A57" s="128" t="str">
        <f>'Obra Civil'!A56</f>
        <v>6.2.1</v>
      </c>
      <c r="B57" s="271" t="str">
        <f>'Obra Civil'!B56</f>
        <v>Porta de Ferro - PF1 - com ferragens, conforme projeto de esquadrias</v>
      </c>
      <c r="C57" s="272"/>
      <c r="D57" s="273"/>
      <c r="E57" s="129" t="str">
        <f>'Obra Civil'!C56</f>
        <v>m²</v>
      </c>
      <c r="F57" s="130">
        <f>'Obra Civil'!G56</f>
        <v>217.13</v>
      </c>
      <c r="G57" s="131">
        <f>'Obra Civil'!D56</f>
        <v>1</v>
      </c>
      <c r="H57" s="132">
        <v>0</v>
      </c>
      <c r="I57" s="132">
        <v>0</v>
      </c>
      <c r="J57" s="132">
        <f t="shared" ref="J57:J65" si="3">F57*G57</f>
        <v>217.13</v>
      </c>
      <c r="K57" s="132">
        <f t="shared" ref="K57:K65" si="4">H57*F57</f>
        <v>0</v>
      </c>
      <c r="L57" s="133">
        <f t="shared" ref="L57:L65" si="5">I57*F57</f>
        <v>0</v>
      </c>
    </row>
    <row r="58" spans="1:13">
      <c r="A58" s="128" t="str">
        <f>'Obra Civil'!A57</f>
        <v>6.2.2</v>
      </c>
      <c r="B58" s="271" t="str">
        <f>'Obra Civil'!B57</f>
        <v>Porta de Ferro - PF2 - com ferragens, conforme projeto de esquadrias</v>
      </c>
      <c r="C58" s="272"/>
      <c r="D58" s="273"/>
      <c r="E58" s="129" t="str">
        <f>'Obra Civil'!C57</f>
        <v>m²</v>
      </c>
      <c r="F58" s="130">
        <f>'Obra Civil'!G57</f>
        <v>134.5</v>
      </c>
      <c r="G58" s="131">
        <f>'Obra Civil'!D57</f>
        <v>1</v>
      </c>
      <c r="H58" s="132">
        <v>0</v>
      </c>
      <c r="I58" s="132">
        <v>0</v>
      </c>
      <c r="J58" s="132">
        <f t="shared" si="3"/>
        <v>134.5</v>
      </c>
      <c r="K58" s="132">
        <f t="shared" si="4"/>
        <v>0</v>
      </c>
      <c r="L58" s="133">
        <f t="shared" si="5"/>
        <v>0</v>
      </c>
    </row>
    <row r="59" spans="1:13">
      <c r="A59" s="125" t="str">
        <f>'Obra Civil'!A58</f>
        <v>6.3</v>
      </c>
      <c r="B59" s="291" t="str">
        <f>'Obra Civil'!B58</f>
        <v>JANELAS DE FERRO</v>
      </c>
      <c r="C59" s="292"/>
      <c r="D59" s="293"/>
      <c r="E59" s="129"/>
      <c r="F59" s="130">
        <f>'Obra Civil'!G58</f>
        <v>0</v>
      </c>
      <c r="G59" s="131">
        <f>'Obra Civil'!D58</f>
        <v>0</v>
      </c>
      <c r="H59" s="132">
        <v>0</v>
      </c>
      <c r="I59" s="132">
        <v>0</v>
      </c>
      <c r="J59" s="132">
        <f t="shared" si="3"/>
        <v>0</v>
      </c>
      <c r="K59" s="132">
        <f t="shared" si="4"/>
        <v>0</v>
      </c>
      <c r="L59" s="133">
        <f t="shared" si="5"/>
        <v>0</v>
      </c>
    </row>
    <row r="60" spans="1:13" ht="20.25" customHeight="1">
      <c r="A60" s="128" t="str">
        <f>'Obra Civil'!A59</f>
        <v>6.3.1</v>
      </c>
      <c r="B60" s="294" t="str">
        <f>'Obra Civil'!B59</f>
        <v xml:space="preserve">Janela de Ferro EF-17-A - com ferragens, conforme projeto de esquadrias - Basculante - inclusive vidro 4mm </v>
      </c>
      <c r="C60" s="295"/>
      <c r="D60" s="296"/>
      <c r="E60" s="129" t="str">
        <f>'Obra Civil'!C59</f>
        <v>m²</v>
      </c>
      <c r="F60" s="130">
        <f>'Obra Civil'!G59</f>
        <v>278.12</v>
      </c>
      <c r="G60" s="131">
        <f>'Obra Civil'!D59</f>
        <v>3.6</v>
      </c>
      <c r="H60" s="132">
        <v>0</v>
      </c>
      <c r="I60" s="132">
        <v>0</v>
      </c>
      <c r="J60" s="132">
        <f t="shared" si="3"/>
        <v>1001.2320000000001</v>
      </c>
      <c r="K60" s="132">
        <f t="shared" si="4"/>
        <v>0</v>
      </c>
      <c r="L60" s="133">
        <f t="shared" si="5"/>
        <v>0</v>
      </c>
    </row>
    <row r="61" spans="1:13" ht="21.75" customHeight="1">
      <c r="A61" s="128" t="str">
        <f>'Obra Civil'!A60</f>
        <v>6.3.2</v>
      </c>
      <c r="B61" s="294" t="str">
        <f>'Obra Civil'!B60</f>
        <v xml:space="preserve">Janela de Ferro EF-17-B - com ferragens, conforme projeto de esquadrias - Basculante- inclusive vidro 4mm </v>
      </c>
      <c r="C61" s="295"/>
      <c r="D61" s="296"/>
      <c r="E61" s="129" t="str">
        <f>'Obra Civil'!C60</f>
        <v>m²</v>
      </c>
      <c r="F61" s="130">
        <f>'Obra Civil'!G60</f>
        <v>278.12</v>
      </c>
      <c r="G61" s="131">
        <f>'Obra Civil'!D60</f>
        <v>2.52</v>
      </c>
      <c r="H61" s="132">
        <v>0</v>
      </c>
      <c r="I61" s="132">
        <v>0</v>
      </c>
      <c r="J61" s="132">
        <f t="shared" si="3"/>
        <v>700.86239999999998</v>
      </c>
      <c r="K61" s="132">
        <f t="shared" si="4"/>
        <v>0</v>
      </c>
      <c r="L61" s="133">
        <f t="shared" si="5"/>
        <v>0</v>
      </c>
    </row>
    <row r="62" spans="1:13" ht="21.75" customHeight="1">
      <c r="A62" s="128" t="str">
        <f>'Obra Civil'!A61</f>
        <v>6.3.3</v>
      </c>
      <c r="B62" s="294" t="str">
        <f>'Obra Civil'!B61</f>
        <v xml:space="preserve">Janela de Ferro EF-19 - com ferragens, conforme projeto de esquadrias - Corrediça- inclusive vidro 4mm </v>
      </c>
      <c r="C62" s="295"/>
      <c r="D62" s="296"/>
      <c r="E62" s="129" t="str">
        <f>'Obra Civil'!C61</f>
        <v>m²</v>
      </c>
      <c r="F62" s="130">
        <f>'Obra Civil'!G61</f>
        <v>295.76</v>
      </c>
      <c r="G62" s="131">
        <f>'Obra Civil'!D61</f>
        <v>12.96</v>
      </c>
      <c r="H62" s="132">
        <v>0</v>
      </c>
      <c r="I62" s="132">
        <v>0</v>
      </c>
      <c r="J62" s="132">
        <f t="shared" si="3"/>
        <v>3833.0496000000003</v>
      </c>
      <c r="K62" s="132">
        <f t="shared" si="4"/>
        <v>0</v>
      </c>
      <c r="L62" s="133">
        <f t="shared" si="5"/>
        <v>0</v>
      </c>
      <c r="M62" s="142"/>
    </row>
    <row r="63" spans="1:13" ht="21" customHeight="1">
      <c r="A63" s="128" t="str">
        <f>'Obra Civil'!A62</f>
        <v>6.3.4</v>
      </c>
      <c r="B63" s="294" t="str">
        <f>'Obra Civil'!B62</f>
        <v xml:space="preserve">Janela de Ferro EF-28 - com ferragens, conforme projeto de esquadrias - Corrediça- inclusive vidro 4mm </v>
      </c>
      <c r="C63" s="295"/>
      <c r="D63" s="296"/>
      <c r="E63" s="129" t="str">
        <f>'Obra Civil'!C62</f>
        <v>m²</v>
      </c>
      <c r="F63" s="130">
        <f>'Obra Civil'!G62</f>
        <v>295.76</v>
      </c>
      <c r="G63" s="131">
        <f>'Obra Civil'!D62</f>
        <v>2.16</v>
      </c>
      <c r="H63" s="132">
        <v>0</v>
      </c>
      <c r="I63" s="132">
        <v>0</v>
      </c>
      <c r="J63" s="132">
        <f t="shared" si="3"/>
        <v>638.84159999999997</v>
      </c>
      <c r="K63" s="132">
        <f t="shared" si="4"/>
        <v>0</v>
      </c>
      <c r="L63" s="133">
        <f t="shared" si="5"/>
        <v>0</v>
      </c>
    </row>
    <row r="64" spans="1:13" ht="24.75" customHeight="1">
      <c r="A64" s="128" t="str">
        <f>'Obra Civil'!A63</f>
        <v>6.3.5</v>
      </c>
      <c r="B64" s="294" t="str">
        <f>'Obra Civil'!B63</f>
        <v xml:space="preserve">Janela de Ferro EF-31 - com ferragens, conforme projeto de esquadrias - Corrediça- inclusive vidro 4mm </v>
      </c>
      <c r="C64" s="295"/>
      <c r="D64" s="296"/>
      <c r="E64" s="129" t="str">
        <f>'Obra Civil'!C63</f>
        <v>m²</v>
      </c>
      <c r="F64" s="130">
        <f>'Obra Civil'!G63</f>
        <v>295.76</v>
      </c>
      <c r="G64" s="131">
        <f>'Obra Civil'!D63</f>
        <v>34.56</v>
      </c>
      <c r="H64" s="132">
        <v>0</v>
      </c>
      <c r="I64" s="132">
        <v>0</v>
      </c>
      <c r="J64" s="132">
        <f t="shared" si="3"/>
        <v>10221.4656</v>
      </c>
      <c r="K64" s="132">
        <f t="shared" si="4"/>
        <v>0</v>
      </c>
      <c r="L64" s="133">
        <f t="shared" si="5"/>
        <v>0</v>
      </c>
    </row>
    <row r="65" spans="1:13" ht="23.25" customHeight="1">
      <c r="A65" s="128" t="str">
        <f>'Obra Civil'!A64</f>
        <v>6.3.6</v>
      </c>
      <c r="B65" s="294" t="str">
        <f>'Obra Civil'!B64</f>
        <v>Janela de Ferro EF-32 - com ferragens, conforme projeto de esquadrias - Basculante- inclusive vidro 4mm</v>
      </c>
      <c r="C65" s="295"/>
      <c r="D65" s="296"/>
      <c r="E65" s="129" t="str">
        <f>'Obra Civil'!C64</f>
        <v>m²</v>
      </c>
      <c r="F65" s="130">
        <f>'Obra Civil'!G64</f>
        <v>278.12</v>
      </c>
      <c r="G65" s="131">
        <f>'Obra Civil'!D64</f>
        <v>8.2799999999999994</v>
      </c>
      <c r="H65" s="132">
        <v>0</v>
      </c>
      <c r="I65" s="132">
        <v>0</v>
      </c>
      <c r="J65" s="132">
        <f t="shared" si="3"/>
        <v>2302.8335999999999</v>
      </c>
      <c r="K65" s="132">
        <f t="shared" si="4"/>
        <v>0</v>
      </c>
      <c r="L65" s="133">
        <f t="shared" si="5"/>
        <v>0</v>
      </c>
    </row>
    <row r="66" spans="1:13" ht="11.25" customHeight="1">
      <c r="A66" s="128" t="str">
        <f>'Obra Civil'!A65</f>
        <v>6.4</v>
      </c>
      <c r="B66" s="271" t="str">
        <f>'Obra Civil'!B65</f>
        <v>FECHAMENTO DE MEIA-PAREDE (CRECHE I)</v>
      </c>
      <c r="C66" s="272"/>
      <c r="D66" s="273"/>
      <c r="E66" s="129"/>
      <c r="F66" s="130"/>
      <c r="G66" s="131"/>
      <c r="H66" s="132"/>
      <c r="I66" s="132"/>
      <c r="J66" s="132"/>
      <c r="K66" s="132"/>
      <c r="L66" s="133"/>
    </row>
    <row r="67" spans="1:13" ht="12.75" customHeight="1">
      <c r="A67" s="128" t="str">
        <f>'Obra Civil'!A66</f>
        <v>6.4.1</v>
      </c>
      <c r="B67" s="271" t="str">
        <f>'Obra Civil'!B66</f>
        <v>Estrutura metálica com vidro fixo 8 mm</v>
      </c>
      <c r="C67" s="272"/>
      <c r="D67" s="273"/>
      <c r="E67" s="129" t="str">
        <f>'Obra Civil'!C66</f>
        <v>m²</v>
      </c>
      <c r="F67" s="130">
        <f>'Obra Civil'!G66</f>
        <v>198.76</v>
      </c>
      <c r="G67" s="131">
        <f>'Obra Civil'!D66</f>
        <v>5.75</v>
      </c>
      <c r="H67" s="132">
        <v>0</v>
      </c>
      <c r="I67" s="132">
        <v>0</v>
      </c>
      <c r="J67" s="132">
        <f t="shared" ref="J67:J72" si="6">F67*G67</f>
        <v>1142.8699999999999</v>
      </c>
      <c r="K67" s="132">
        <f t="shared" ref="K67:K72" si="7">H67*F67</f>
        <v>0</v>
      </c>
      <c r="L67" s="133">
        <f t="shared" ref="L67:L72" si="8">I67*F67</f>
        <v>0</v>
      </c>
      <c r="M67" s="142"/>
    </row>
    <row r="68" spans="1:13">
      <c r="A68" s="143" t="str">
        <f>'Obra Civil'!A68</f>
        <v>7.0</v>
      </c>
      <c r="B68" s="268" t="str">
        <f>'Obra Civil'!B68</f>
        <v xml:space="preserve">COBERTURA </v>
      </c>
      <c r="C68" s="269"/>
      <c r="D68" s="270"/>
      <c r="E68" s="146"/>
      <c r="F68" s="147">
        <f>'Obra Civil'!G68</f>
        <v>0</v>
      </c>
      <c r="G68" s="148">
        <f>'Obra Civil'!D68</f>
        <v>0</v>
      </c>
      <c r="H68" s="149">
        <v>0</v>
      </c>
      <c r="I68" s="149">
        <v>0</v>
      </c>
      <c r="J68" s="149">
        <f t="shared" si="6"/>
        <v>0</v>
      </c>
      <c r="K68" s="149">
        <f t="shared" si="7"/>
        <v>0</v>
      </c>
      <c r="L68" s="150">
        <f t="shared" si="8"/>
        <v>0</v>
      </c>
    </row>
    <row r="69" spans="1:13" ht="14.25" customHeight="1">
      <c r="A69" s="128" t="str">
        <f>'Obra Civil'!A69</f>
        <v>7.1</v>
      </c>
      <c r="B69" s="271" t="str">
        <f>'Obra Civil'!B69</f>
        <v xml:space="preserve">Estrutura de Madeira aparelhada com tesoura vão de 3,0 a 7,0 m para telha cerâmica </v>
      </c>
      <c r="C69" s="272"/>
      <c r="D69" s="273"/>
      <c r="E69" s="129" t="str">
        <f>'Obra Civil'!C69</f>
        <v>m²</v>
      </c>
      <c r="F69" s="130">
        <f>'Obra Civil'!G69</f>
        <v>29.94</v>
      </c>
      <c r="G69" s="131">
        <f>'Obra Civil'!D69</f>
        <v>595.08000000000004</v>
      </c>
      <c r="H69" s="132">
        <v>0</v>
      </c>
      <c r="I69" s="132">
        <v>595.08000000000004</v>
      </c>
      <c r="J69" s="132">
        <f t="shared" si="6"/>
        <v>17816.695200000002</v>
      </c>
      <c r="K69" s="132">
        <f t="shared" si="7"/>
        <v>0</v>
      </c>
      <c r="L69" s="133">
        <f t="shared" si="8"/>
        <v>17816.695200000002</v>
      </c>
    </row>
    <row r="70" spans="1:13">
      <c r="A70" s="128" t="str">
        <f>'Obra Civil'!A70</f>
        <v>7.2</v>
      </c>
      <c r="B70" s="271" t="str">
        <f>'Obra Civil'!B70</f>
        <v xml:space="preserve">Cobertura em telha cerâmica tipo capa e canal </v>
      </c>
      <c r="C70" s="272"/>
      <c r="D70" s="273"/>
      <c r="E70" s="129" t="str">
        <f>'Obra Civil'!C70</f>
        <v>m²</v>
      </c>
      <c r="F70" s="130">
        <f>'Obra Civil'!G70</f>
        <v>39.06</v>
      </c>
      <c r="G70" s="131">
        <f>'Obra Civil'!D70</f>
        <v>595.08000000000004</v>
      </c>
      <c r="H70" s="132">
        <v>0</v>
      </c>
      <c r="I70" s="132">
        <v>595.08000000000004</v>
      </c>
      <c r="J70" s="132">
        <f t="shared" si="6"/>
        <v>23243.824800000002</v>
      </c>
      <c r="K70" s="132">
        <f t="shared" si="7"/>
        <v>0</v>
      </c>
      <c r="L70" s="133">
        <f t="shared" si="8"/>
        <v>23243.824800000002</v>
      </c>
    </row>
    <row r="71" spans="1:13">
      <c r="A71" s="128" t="str">
        <f>'Obra Civil'!A71</f>
        <v>7.3</v>
      </c>
      <c r="B71" s="271" t="str">
        <f>'Obra Civil'!B71</f>
        <v xml:space="preserve">Cumeeira com telha cerâmica emboçada com argamassa traço 1:2:8 </v>
      </c>
      <c r="C71" s="272"/>
      <c r="D71" s="273"/>
      <c r="E71" s="129" t="str">
        <f>'Obra Civil'!C71</f>
        <v>m</v>
      </c>
      <c r="F71" s="130">
        <f>'Obra Civil'!G71</f>
        <v>12.97</v>
      </c>
      <c r="G71" s="131">
        <f>'Obra Civil'!D71</f>
        <v>159</v>
      </c>
      <c r="H71" s="132">
        <v>0</v>
      </c>
      <c r="I71" s="132">
        <v>159</v>
      </c>
      <c r="J71" s="132">
        <f t="shared" si="6"/>
        <v>2062.23</v>
      </c>
      <c r="K71" s="132">
        <f t="shared" si="7"/>
        <v>0</v>
      </c>
      <c r="L71" s="133">
        <f t="shared" si="8"/>
        <v>2062.23</v>
      </c>
    </row>
    <row r="72" spans="1:13" ht="15.75" customHeight="1">
      <c r="A72" s="128" t="str">
        <f>'Obra Civil'!A72</f>
        <v>7.4</v>
      </c>
      <c r="B72" s="271" t="str">
        <f>'Obra Civil'!B72</f>
        <v>Calha em chapa de aço galvanizado nr. 24 desenvolvimento 33 cm</v>
      </c>
      <c r="C72" s="272"/>
      <c r="D72" s="273"/>
      <c r="E72" s="129" t="str">
        <f>'Obra Civil'!C72</f>
        <v>m</v>
      </c>
      <c r="F72" s="130">
        <f>'Obra Civil'!G72</f>
        <v>22.07</v>
      </c>
      <c r="G72" s="131">
        <f>'Obra Civil'!D72</f>
        <v>6.5</v>
      </c>
      <c r="H72" s="132">
        <v>0</v>
      </c>
      <c r="I72" s="132">
        <v>6.5</v>
      </c>
      <c r="J72" s="132">
        <f t="shared" si="6"/>
        <v>143.45500000000001</v>
      </c>
      <c r="K72" s="132">
        <f t="shared" si="7"/>
        <v>0</v>
      </c>
      <c r="L72" s="133">
        <f t="shared" si="8"/>
        <v>143.45500000000001</v>
      </c>
    </row>
    <row r="73" spans="1:13">
      <c r="A73" s="143" t="str">
        <f>'Obra Civil'!A74</f>
        <v>8.0</v>
      </c>
      <c r="B73" s="268" t="str">
        <f>'Obra Civil'!B74</f>
        <v xml:space="preserve">IMPERMEABILIZAÇÀO </v>
      </c>
      <c r="C73" s="269"/>
      <c r="D73" s="270"/>
      <c r="E73" s="146"/>
      <c r="F73" s="147"/>
      <c r="G73" s="148"/>
      <c r="H73" s="149"/>
      <c r="I73" s="149"/>
      <c r="J73" s="149"/>
      <c r="K73" s="149"/>
      <c r="L73" s="150"/>
    </row>
    <row r="74" spans="1:13">
      <c r="A74" s="128" t="str">
        <f>'Obra Civil'!A75</f>
        <v>8.1</v>
      </c>
      <c r="B74" s="271" t="str">
        <f>'Obra Civil'!B75</f>
        <v xml:space="preserve">Impermeabilização com tinta betuminosa em fundações, baldrames e muros de arrimo </v>
      </c>
      <c r="C74" s="272"/>
      <c r="D74" s="273"/>
      <c r="E74" s="129" t="str">
        <f>'Obra Civil'!C75</f>
        <v>m²</v>
      </c>
      <c r="F74" s="130">
        <f>'Obra Civil'!G75</f>
        <v>6.35</v>
      </c>
      <c r="G74" s="131">
        <f>'Obra Civil'!D75</f>
        <v>148.52000000000001</v>
      </c>
      <c r="H74" s="132">
        <v>0</v>
      </c>
      <c r="I74" s="132">
        <v>148.52000000000001</v>
      </c>
      <c r="J74" s="132">
        <f>F74*G74</f>
        <v>943.10199999999998</v>
      </c>
      <c r="K74" s="132">
        <f>H74*F74</f>
        <v>0</v>
      </c>
      <c r="L74" s="133">
        <f>I74*F74</f>
        <v>943.10199999999998</v>
      </c>
    </row>
    <row r="75" spans="1:13">
      <c r="A75" s="128" t="str">
        <f>'Obra Civil'!A76</f>
        <v>8.2</v>
      </c>
      <c r="B75" s="271" t="str">
        <f>'Obra Civil'!B76</f>
        <v>Impermeabilização de calhas de concreto com mastique betuminoso a frio</v>
      </c>
      <c r="C75" s="272"/>
      <c r="D75" s="273"/>
      <c r="E75" s="129" t="str">
        <f>'Obra Civil'!C76</f>
        <v>m</v>
      </c>
      <c r="F75" s="130">
        <f>'Obra Civil'!G76</f>
        <v>19.350000000000001</v>
      </c>
      <c r="G75" s="131">
        <f>'Obra Civil'!D76</f>
        <v>239.33</v>
      </c>
      <c r="H75" s="132">
        <v>0</v>
      </c>
      <c r="I75" s="132">
        <v>239.33</v>
      </c>
      <c r="J75" s="132">
        <f>F75*G75</f>
        <v>4631.0355000000009</v>
      </c>
      <c r="K75" s="132">
        <f>H75*F75</f>
        <v>0</v>
      </c>
      <c r="L75" s="133">
        <f>I75*F75</f>
        <v>4631.0355000000009</v>
      </c>
    </row>
    <row r="76" spans="1:13">
      <c r="A76" s="143" t="str">
        <f>'Obra Civil'!A78</f>
        <v>9.0</v>
      </c>
      <c r="B76" s="268" t="str">
        <f>'Obra Civil'!B78</f>
        <v>REVESTIMENTOS DE PAREDES</v>
      </c>
      <c r="C76" s="269"/>
      <c r="D76" s="270"/>
      <c r="E76" s="146"/>
      <c r="F76" s="147"/>
      <c r="G76" s="148"/>
      <c r="H76" s="149"/>
      <c r="I76" s="149"/>
      <c r="J76" s="149"/>
      <c r="K76" s="149"/>
      <c r="L76" s="150"/>
    </row>
    <row r="77" spans="1:13">
      <c r="A77" s="128" t="str">
        <f>'Obra Civil'!A79</f>
        <v>9.1</v>
      </c>
      <c r="B77" s="271" t="str">
        <f>'Obra Civil'!B79</f>
        <v xml:space="preserve">Chapisco de aderência em paredes internas e externas </v>
      </c>
      <c r="C77" s="272"/>
      <c r="D77" s="273"/>
      <c r="E77" s="129" t="str">
        <f>'Obra Civil'!C79</f>
        <v>m²</v>
      </c>
      <c r="F77" s="130">
        <f>'Obra Civil'!G79</f>
        <v>2</v>
      </c>
      <c r="G77" s="131">
        <f>'Obra Civil'!D79</f>
        <v>1872.27</v>
      </c>
      <c r="H77" s="132">
        <v>0</v>
      </c>
      <c r="I77" s="132">
        <v>1872.27</v>
      </c>
      <c r="J77" s="132">
        <f t="shared" ref="J77:J98" si="9">F77*G77</f>
        <v>3744.54</v>
      </c>
      <c r="K77" s="132">
        <f t="shared" ref="K77:K98" si="10">H77*F77</f>
        <v>0</v>
      </c>
      <c r="L77" s="133">
        <f t="shared" ref="L77:L98" si="11">I77*F77</f>
        <v>3744.54</v>
      </c>
    </row>
    <row r="78" spans="1:13">
      <c r="A78" s="128" t="str">
        <f>'Obra Civil'!A80</f>
        <v>9.2</v>
      </c>
      <c r="B78" s="271" t="str">
        <f>'Obra Civil'!B80</f>
        <v>Chapisco de aderência em lajes prémoldadas</v>
      </c>
      <c r="C78" s="272"/>
      <c r="D78" s="273"/>
      <c r="E78" s="129" t="str">
        <f>'Obra Civil'!C80</f>
        <v>m²</v>
      </c>
      <c r="F78" s="130">
        <f>'Obra Civil'!G80</f>
        <v>4</v>
      </c>
      <c r="G78" s="131">
        <f>'Obra Civil'!D80</f>
        <v>617.89</v>
      </c>
      <c r="H78" s="132">
        <v>0</v>
      </c>
      <c r="I78" s="132">
        <v>617.89</v>
      </c>
      <c r="J78" s="132">
        <f t="shared" si="9"/>
        <v>2471.56</v>
      </c>
      <c r="K78" s="132">
        <f t="shared" si="10"/>
        <v>0</v>
      </c>
      <c r="L78" s="133">
        <f t="shared" si="11"/>
        <v>2471.56</v>
      </c>
    </row>
    <row r="79" spans="1:13">
      <c r="A79" s="128" t="str">
        <f>'Obra Civil'!A81</f>
        <v>9.3</v>
      </c>
      <c r="B79" s="271" t="str">
        <f>'Obra Civil'!B81</f>
        <v xml:space="preserve">Emboço para paredes internas e externas traço 1:5 preparo manual - espessura 2,0 cm </v>
      </c>
      <c r="C79" s="272"/>
      <c r="D79" s="273"/>
      <c r="E79" s="129" t="str">
        <f>'Obra Civil'!C81</f>
        <v>m²</v>
      </c>
      <c r="F79" s="130">
        <f>'Obra Civil'!G81</f>
        <v>11</v>
      </c>
      <c r="G79" s="131">
        <f>'Obra Civil'!D81</f>
        <v>698.15</v>
      </c>
      <c r="H79" s="132">
        <v>298.14999999999998</v>
      </c>
      <c r="I79" s="132">
        <v>698.15</v>
      </c>
      <c r="J79" s="132">
        <f t="shared" si="9"/>
        <v>7679.65</v>
      </c>
      <c r="K79" s="132">
        <f t="shared" si="10"/>
        <v>3279.6499999999996</v>
      </c>
      <c r="L79" s="133">
        <f t="shared" si="11"/>
        <v>7679.65</v>
      </c>
    </row>
    <row r="80" spans="1:13">
      <c r="A80" s="128" t="str">
        <f>'Obra Civil'!A82</f>
        <v>9.4</v>
      </c>
      <c r="B80" s="271" t="str">
        <f>'Obra Civil'!B82</f>
        <v xml:space="preserve">Reboco tipo paulista para paredes internas e externas  - espessura 2,0 cm </v>
      </c>
      <c r="C80" s="272"/>
      <c r="D80" s="273"/>
      <c r="E80" s="129" t="str">
        <f>'Obra Civil'!C82</f>
        <v>m²</v>
      </c>
      <c r="F80" s="130">
        <f>'Obra Civil'!G82</f>
        <v>12</v>
      </c>
      <c r="G80" s="131">
        <f>'Obra Civil'!D82</f>
        <v>1174.1199999999999</v>
      </c>
      <c r="H80" s="132">
        <v>300</v>
      </c>
      <c r="I80" s="132">
        <v>1000</v>
      </c>
      <c r="J80" s="132">
        <f t="shared" si="9"/>
        <v>14089.439999999999</v>
      </c>
      <c r="K80" s="132">
        <f t="shared" si="10"/>
        <v>3600</v>
      </c>
      <c r="L80" s="133">
        <f t="shared" si="11"/>
        <v>12000</v>
      </c>
    </row>
    <row r="81" spans="1:12">
      <c r="A81" s="128" t="str">
        <f>'Obra Civil'!A83</f>
        <v>9.5</v>
      </c>
      <c r="B81" s="271" t="str">
        <f>'Obra Civil'!B83</f>
        <v xml:space="preserve">Reboco tipo paulista para lajes - espessura 2,0 cm </v>
      </c>
      <c r="C81" s="272"/>
      <c r="D81" s="273"/>
      <c r="E81" s="129" t="str">
        <f>'Obra Civil'!C83</f>
        <v>m²</v>
      </c>
      <c r="F81" s="130">
        <f>'Obra Civil'!G83</f>
        <v>12</v>
      </c>
      <c r="G81" s="131">
        <f>'Obra Civil'!D83</f>
        <v>617.89</v>
      </c>
      <c r="H81" s="132">
        <v>217.89</v>
      </c>
      <c r="I81" s="132">
        <v>617.89</v>
      </c>
      <c r="J81" s="132">
        <f t="shared" si="9"/>
        <v>7414.68</v>
      </c>
      <c r="K81" s="132">
        <f t="shared" si="10"/>
        <v>2614.6799999999998</v>
      </c>
      <c r="L81" s="133">
        <f t="shared" si="11"/>
        <v>7414.68</v>
      </c>
    </row>
    <row r="82" spans="1:12">
      <c r="A82" s="128" t="str">
        <f>'Obra Civil'!A84</f>
        <v>9.6</v>
      </c>
      <c r="B82" s="271" t="str">
        <f>'Obra Civil'!B84</f>
        <v xml:space="preserve">Revestimento cerâmico de paredes PEI III - cerâmica 20 x 20 cm - incl. rejunte - conforme projeto </v>
      </c>
      <c r="C82" s="272"/>
      <c r="D82" s="273"/>
      <c r="E82" s="129" t="str">
        <f>'Obra Civil'!C84</f>
        <v>m²</v>
      </c>
      <c r="F82" s="130">
        <f>'Obra Civil'!G84</f>
        <v>30.04</v>
      </c>
      <c r="G82" s="131">
        <f>'Obra Civil'!D84</f>
        <v>493.21</v>
      </c>
      <c r="H82" s="132">
        <v>0</v>
      </c>
      <c r="I82" s="132">
        <v>0</v>
      </c>
      <c r="J82" s="132">
        <f t="shared" si="9"/>
        <v>14816.028399999999</v>
      </c>
      <c r="K82" s="132">
        <f t="shared" si="10"/>
        <v>0</v>
      </c>
      <c r="L82" s="133">
        <f t="shared" si="11"/>
        <v>0</v>
      </c>
    </row>
    <row r="83" spans="1:12">
      <c r="A83" s="128" t="str">
        <f>'Obra Civil'!A85</f>
        <v>9.7</v>
      </c>
      <c r="B83" s="271" t="str">
        <f>'Obra Civil'!B85</f>
        <v>Revestimento cerâmico de paredes PEI III - cerâmica 10 x 10 cm - incl. rejunte - conforme projeto</v>
      </c>
      <c r="C83" s="272"/>
      <c r="D83" s="273"/>
      <c r="E83" s="129" t="str">
        <f>'Obra Civil'!C85</f>
        <v>m²</v>
      </c>
      <c r="F83" s="130">
        <f>'Obra Civil'!G85</f>
        <v>29.33</v>
      </c>
      <c r="G83" s="131">
        <f>'Obra Civil'!D85</f>
        <v>204.94</v>
      </c>
      <c r="H83" s="132">
        <v>0</v>
      </c>
      <c r="I83" s="132">
        <v>0</v>
      </c>
      <c r="J83" s="132">
        <f t="shared" si="9"/>
        <v>6010.8901999999998</v>
      </c>
      <c r="K83" s="132">
        <f t="shared" si="10"/>
        <v>0</v>
      </c>
      <c r="L83" s="133">
        <f t="shared" si="11"/>
        <v>0</v>
      </c>
    </row>
    <row r="84" spans="1:12">
      <c r="A84" s="143" t="str">
        <f>'Obra Civil'!A87</f>
        <v>10.0</v>
      </c>
      <c r="B84" s="268" t="str">
        <f>'Obra Civil'!B87</f>
        <v xml:space="preserve">PAVIMENTAÇÃO </v>
      </c>
      <c r="C84" s="269"/>
      <c r="D84" s="270"/>
      <c r="E84" s="146"/>
      <c r="F84" s="147">
        <f>'Obra Civil'!G87</f>
        <v>0</v>
      </c>
      <c r="G84" s="148">
        <f>'Obra Civil'!D87</f>
        <v>0</v>
      </c>
      <c r="H84" s="149">
        <v>0</v>
      </c>
      <c r="I84" s="149">
        <v>0</v>
      </c>
      <c r="J84" s="149">
        <f t="shared" si="9"/>
        <v>0</v>
      </c>
      <c r="K84" s="149">
        <f t="shared" si="10"/>
        <v>0</v>
      </c>
      <c r="L84" s="150">
        <f t="shared" si="11"/>
        <v>0</v>
      </c>
    </row>
    <row r="85" spans="1:12">
      <c r="A85" s="128" t="str">
        <f>'Obra Civil'!A88</f>
        <v>10.1</v>
      </c>
      <c r="B85" s="271" t="str">
        <f>'Obra Civil'!B88</f>
        <v xml:space="preserve">Camada impermeabilizadora e=5cm </v>
      </c>
      <c r="C85" s="272"/>
      <c r="D85" s="273"/>
      <c r="E85" s="129" t="str">
        <f>'Obra Civil'!C88</f>
        <v>m²</v>
      </c>
      <c r="F85" s="130">
        <f>'Obra Civil'!G88</f>
        <v>12.88</v>
      </c>
      <c r="G85" s="131">
        <f>'Obra Civil'!D88</f>
        <v>739.05</v>
      </c>
      <c r="H85" s="132">
        <v>400</v>
      </c>
      <c r="I85" s="132">
        <v>400</v>
      </c>
      <c r="J85" s="132">
        <f t="shared" si="9"/>
        <v>9518.9639999999999</v>
      </c>
      <c r="K85" s="132">
        <f t="shared" si="10"/>
        <v>5152</v>
      </c>
      <c r="L85" s="133">
        <f t="shared" si="11"/>
        <v>5152</v>
      </c>
    </row>
    <row r="86" spans="1:12">
      <c r="A86" s="128" t="str">
        <f>'Obra Civil'!A89</f>
        <v>10.2</v>
      </c>
      <c r="B86" s="271" t="str">
        <f>'Obra Civil'!B89</f>
        <v xml:space="preserve">Camada regularizadora e=3cm </v>
      </c>
      <c r="C86" s="272"/>
      <c r="D86" s="273"/>
      <c r="E86" s="129" t="str">
        <f>'Obra Civil'!C89</f>
        <v>m²</v>
      </c>
      <c r="F86" s="130">
        <f>'Obra Civil'!G89</f>
        <v>10.92</v>
      </c>
      <c r="G86" s="131">
        <f>'Obra Civil'!D89</f>
        <v>739.05</v>
      </c>
      <c r="H86" s="132">
        <v>400</v>
      </c>
      <c r="I86" s="132">
        <v>400</v>
      </c>
      <c r="J86" s="132">
        <f t="shared" si="9"/>
        <v>8070.4259999999995</v>
      </c>
      <c r="K86" s="132">
        <f t="shared" si="10"/>
        <v>4368</v>
      </c>
      <c r="L86" s="133">
        <f t="shared" si="11"/>
        <v>4368</v>
      </c>
    </row>
    <row r="87" spans="1:12">
      <c r="A87" s="128" t="str">
        <f>'Obra Civil'!A90</f>
        <v>10.3</v>
      </c>
      <c r="B87" s="271" t="str">
        <f>'Obra Civil'!B90</f>
        <v>Piso de alta resistência em massa granilítica, inclusive polimento e enceramento</v>
      </c>
      <c r="C87" s="272"/>
      <c r="D87" s="273"/>
      <c r="E87" s="129" t="str">
        <f>'Obra Civil'!C90</f>
        <v>m²</v>
      </c>
      <c r="F87" s="130">
        <f>'Obra Civil'!G90</f>
        <v>43</v>
      </c>
      <c r="G87" s="131">
        <f>'Obra Civil'!D90</f>
        <v>513.25</v>
      </c>
      <c r="H87" s="132">
        <v>0</v>
      </c>
      <c r="I87" s="132">
        <v>0</v>
      </c>
      <c r="J87" s="132">
        <f t="shared" si="9"/>
        <v>22069.75</v>
      </c>
      <c r="K87" s="132">
        <f t="shared" si="10"/>
        <v>0</v>
      </c>
      <c r="L87" s="133">
        <f t="shared" si="11"/>
        <v>0</v>
      </c>
    </row>
    <row r="88" spans="1:12">
      <c r="A88" s="128" t="str">
        <f>'Obra Civil'!A91</f>
        <v>10.4</v>
      </c>
      <c r="B88" s="271" t="str">
        <f>'Obra Civil'!B91</f>
        <v xml:space="preserve">Piso cerâmico esmaltado PEI IV - 20 x 20 cm - incl. rejunte - conforme projeto </v>
      </c>
      <c r="C88" s="272"/>
      <c r="D88" s="273"/>
      <c r="E88" s="129" t="str">
        <f>'Obra Civil'!C91</f>
        <v>m²</v>
      </c>
      <c r="F88" s="130">
        <f>'Obra Civil'!G91</f>
        <v>29.91</v>
      </c>
      <c r="G88" s="131">
        <f>'Obra Civil'!D91</f>
        <v>14.58</v>
      </c>
      <c r="H88" s="132">
        <v>0</v>
      </c>
      <c r="I88" s="132">
        <v>0</v>
      </c>
      <c r="J88" s="132">
        <f t="shared" si="9"/>
        <v>436.08780000000002</v>
      </c>
      <c r="K88" s="132">
        <f t="shared" si="10"/>
        <v>0</v>
      </c>
      <c r="L88" s="133">
        <f t="shared" si="11"/>
        <v>0</v>
      </c>
    </row>
    <row r="89" spans="1:12">
      <c r="A89" s="128" t="str">
        <f>'Obra Civil'!A92</f>
        <v>10.5</v>
      </c>
      <c r="B89" s="271" t="str">
        <f>'Obra Civil'!B92</f>
        <v>Lastro de areia para o playground</v>
      </c>
      <c r="C89" s="272"/>
      <c r="D89" s="273"/>
      <c r="E89" s="129" t="str">
        <f>'Obra Civil'!C92</f>
        <v>m³</v>
      </c>
      <c r="F89" s="130">
        <f>'Obra Civil'!G92</f>
        <v>45</v>
      </c>
      <c r="G89" s="131">
        <f>'Obra Civil'!D92</f>
        <v>28.4</v>
      </c>
      <c r="H89" s="132">
        <v>0</v>
      </c>
      <c r="I89" s="132">
        <v>0</v>
      </c>
      <c r="J89" s="132">
        <f t="shared" si="9"/>
        <v>1278</v>
      </c>
      <c r="K89" s="132">
        <f t="shared" si="10"/>
        <v>0</v>
      </c>
      <c r="L89" s="133">
        <f t="shared" si="11"/>
        <v>0</v>
      </c>
    </row>
    <row r="90" spans="1:12">
      <c r="A90" s="128" t="str">
        <f>'Obra Civil'!A93</f>
        <v>10.6</v>
      </c>
      <c r="B90" s="271" t="str">
        <f>'Obra Civil'!B93</f>
        <v>Piso de cimento desempenado com juntas de dilatação</v>
      </c>
      <c r="C90" s="272"/>
      <c r="D90" s="273"/>
      <c r="E90" s="129" t="str">
        <f>'Obra Civil'!C93</f>
        <v>m²</v>
      </c>
      <c r="F90" s="130">
        <f>'Obra Civil'!G93</f>
        <v>19.350000000000001</v>
      </c>
      <c r="G90" s="131">
        <f>'Obra Civil'!D93</f>
        <v>211.22</v>
      </c>
      <c r="H90" s="132">
        <v>0</v>
      </c>
      <c r="I90" s="132">
        <v>0</v>
      </c>
      <c r="J90" s="132">
        <f t="shared" si="9"/>
        <v>4087.1070000000004</v>
      </c>
      <c r="K90" s="132">
        <f t="shared" si="10"/>
        <v>0</v>
      </c>
      <c r="L90" s="133">
        <f t="shared" si="11"/>
        <v>0</v>
      </c>
    </row>
    <row r="91" spans="1:12">
      <c r="A91" s="128" t="str">
        <f>'Obra Civil'!A94</f>
        <v>10.7</v>
      </c>
      <c r="B91" s="271" t="str">
        <f>'Obra Civil'!B94</f>
        <v>Blocos de argamassa armada prefabricados 50 x 50 cm</v>
      </c>
      <c r="C91" s="272"/>
      <c r="D91" s="273"/>
      <c r="E91" s="129" t="str">
        <f>'Obra Civil'!C94</f>
        <v>m²</v>
      </c>
      <c r="F91" s="130">
        <f>'Obra Civil'!G94</f>
        <v>29.83</v>
      </c>
      <c r="G91" s="131">
        <f>'Obra Civil'!D94</f>
        <v>59.93</v>
      </c>
      <c r="H91" s="132">
        <v>0</v>
      </c>
      <c r="I91" s="132">
        <v>0</v>
      </c>
      <c r="J91" s="132">
        <f t="shared" si="9"/>
        <v>1787.7118999999998</v>
      </c>
      <c r="K91" s="132">
        <f t="shared" si="10"/>
        <v>0</v>
      </c>
      <c r="L91" s="133">
        <f t="shared" si="11"/>
        <v>0</v>
      </c>
    </row>
    <row r="92" spans="1:12">
      <c r="A92" s="128" t="str">
        <f>'Obra Civil'!A95</f>
        <v>10.8</v>
      </c>
      <c r="B92" s="271" t="str">
        <f>'Obra Civil'!B95</f>
        <v>Piso de pedra rolada</v>
      </c>
      <c r="C92" s="272"/>
      <c r="D92" s="273"/>
      <c r="E92" s="129" t="str">
        <f>'Obra Civil'!C95</f>
        <v>m²</v>
      </c>
      <c r="F92" s="130">
        <f>'Obra Civil'!G95</f>
        <v>7.27</v>
      </c>
      <c r="G92" s="131">
        <f>'Obra Civil'!D95</f>
        <v>168.15</v>
      </c>
      <c r="H92" s="132">
        <v>0</v>
      </c>
      <c r="I92" s="132">
        <v>0</v>
      </c>
      <c r="J92" s="132">
        <f t="shared" si="9"/>
        <v>1222.4504999999999</v>
      </c>
      <c r="K92" s="132">
        <f t="shared" si="10"/>
        <v>0</v>
      </c>
      <c r="L92" s="133">
        <f t="shared" si="11"/>
        <v>0</v>
      </c>
    </row>
    <row r="93" spans="1:12">
      <c r="A93" s="128" t="str">
        <f>'Obra Civil'!A96</f>
        <v>10.9</v>
      </c>
      <c r="B93" s="271" t="str">
        <f>'Obra Civil'!B96</f>
        <v>Blocrete intertravado de concreto</v>
      </c>
      <c r="C93" s="272"/>
      <c r="D93" s="273"/>
      <c r="E93" s="129" t="str">
        <f>'Obra Civil'!C96</f>
        <v>m²</v>
      </c>
      <c r="F93" s="130">
        <f>'Obra Civil'!G96</f>
        <v>36.58</v>
      </c>
      <c r="G93" s="131">
        <f>'Obra Civil'!D96</f>
        <v>83.4</v>
      </c>
      <c r="H93" s="132">
        <v>0</v>
      </c>
      <c r="I93" s="132">
        <v>0</v>
      </c>
      <c r="J93" s="132">
        <f t="shared" si="9"/>
        <v>3050.7719999999999</v>
      </c>
      <c r="K93" s="132">
        <f t="shared" si="10"/>
        <v>0</v>
      </c>
      <c r="L93" s="133">
        <f t="shared" si="11"/>
        <v>0</v>
      </c>
    </row>
    <row r="94" spans="1:12">
      <c r="A94" s="143" t="str">
        <f>'Obra Civil'!A98</f>
        <v>11.0</v>
      </c>
      <c r="B94" s="268" t="str">
        <f>'Obra Civil'!B98</f>
        <v xml:space="preserve">RODAPÉS E PEITORIS </v>
      </c>
      <c r="C94" s="269"/>
      <c r="D94" s="270"/>
      <c r="E94" s="146"/>
      <c r="F94" s="147">
        <f>'Obra Civil'!G98</f>
        <v>0</v>
      </c>
      <c r="G94" s="148">
        <f>'Obra Civil'!D98</f>
        <v>0</v>
      </c>
      <c r="H94" s="149">
        <v>0</v>
      </c>
      <c r="I94" s="149">
        <v>0</v>
      </c>
      <c r="J94" s="149">
        <f t="shared" si="9"/>
        <v>0</v>
      </c>
      <c r="K94" s="149">
        <f t="shared" si="10"/>
        <v>0</v>
      </c>
      <c r="L94" s="150">
        <f t="shared" si="11"/>
        <v>0</v>
      </c>
    </row>
    <row r="95" spans="1:12">
      <c r="A95" s="128" t="str">
        <f>'Obra Civil'!A99</f>
        <v>11.1</v>
      </c>
      <c r="B95" s="271" t="str">
        <f>'Obra Civil'!B99</f>
        <v xml:space="preserve">Rodapé em massa granilítica h=10 cm </v>
      </c>
      <c r="C95" s="272"/>
      <c r="D95" s="273"/>
      <c r="E95" s="129" t="str">
        <f>'Obra Civil'!C99</f>
        <v>m²</v>
      </c>
      <c r="F95" s="130">
        <f>'Obra Civil'!G99</f>
        <v>15.88</v>
      </c>
      <c r="G95" s="131">
        <f>'Obra Civil'!D99</f>
        <v>157.35</v>
      </c>
      <c r="H95" s="132">
        <v>0</v>
      </c>
      <c r="I95" s="132">
        <v>0</v>
      </c>
      <c r="J95" s="132">
        <f t="shared" si="9"/>
        <v>2498.7179999999998</v>
      </c>
      <c r="K95" s="132">
        <f t="shared" si="10"/>
        <v>0</v>
      </c>
      <c r="L95" s="133">
        <f t="shared" si="11"/>
        <v>0</v>
      </c>
    </row>
    <row r="96" spans="1:12">
      <c r="A96" s="128" t="str">
        <f>'Obra Civil'!A100</f>
        <v>11.2</v>
      </c>
      <c r="B96" s="271" t="str">
        <f>'Obra Civil'!B100</f>
        <v xml:space="preserve">Soleira em granito </v>
      </c>
      <c r="C96" s="272"/>
      <c r="D96" s="273"/>
      <c r="E96" s="129" t="str">
        <f>'Obra Civil'!C100</f>
        <v>m</v>
      </c>
      <c r="F96" s="130">
        <f>'Obra Civil'!G100</f>
        <v>70.67</v>
      </c>
      <c r="G96" s="131">
        <f>'Obra Civil'!D100</f>
        <v>19.600000000000001</v>
      </c>
      <c r="H96" s="132">
        <v>0</v>
      </c>
      <c r="I96" s="132">
        <v>0</v>
      </c>
      <c r="J96" s="132">
        <f t="shared" si="9"/>
        <v>1385.1320000000001</v>
      </c>
      <c r="K96" s="132">
        <f t="shared" si="10"/>
        <v>0</v>
      </c>
      <c r="L96" s="133">
        <f t="shared" si="11"/>
        <v>0</v>
      </c>
    </row>
    <row r="97" spans="1:12">
      <c r="A97" s="128" t="str">
        <f>'Obra Civil'!A101</f>
        <v>11.3</v>
      </c>
      <c r="B97" s="271" t="str">
        <f>'Obra Civil'!B101</f>
        <v>Peitoril em granito ( 2 x 18 ) cm</v>
      </c>
      <c r="C97" s="272"/>
      <c r="D97" s="273"/>
      <c r="E97" s="129" t="str">
        <f>'Obra Civil'!C101</f>
        <v>m</v>
      </c>
      <c r="F97" s="130">
        <f>'Obra Civil'!G101</f>
        <v>59.15</v>
      </c>
      <c r="G97" s="131">
        <f>'Obra Civil'!D101</f>
        <v>2.4</v>
      </c>
      <c r="H97" s="132">
        <v>0</v>
      </c>
      <c r="I97" s="132">
        <v>0</v>
      </c>
      <c r="J97" s="132">
        <f t="shared" si="9"/>
        <v>141.95999999999998</v>
      </c>
      <c r="K97" s="132">
        <f t="shared" si="10"/>
        <v>0</v>
      </c>
      <c r="L97" s="133">
        <f t="shared" si="11"/>
        <v>0</v>
      </c>
    </row>
    <row r="98" spans="1:12">
      <c r="A98" s="128" t="str">
        <f>'Obra Civil'!A102</f>
        <v>11.4</v>
      </c>
      <c r="B98" s="271" t="str">
        <f>'Obra Civil'!B102</f>
        <v>Roda meio em madeira (largura=10cm)</v>
      </c>
      <c r="C98" s="272"/>
      <c r="D98" s="273"/>
      <c r="E98" s="129" t="str">
        <f>'Obra Civil'!C102</f>
        <v>m</v>
      </c>
      <c r="F98" s="130">
        <f>'Obra Civil'!G102</f>
        <v>9.35</v>
      </c>
      <c r="G98" s="131">
        <f>'Obra Civil'!D102</f>
        <v>99.45</v>
      </c>
      <c r="H98" s="132">
        <v>0</v>
      </c>
      <c r="I98" s="132">
        <v>0</v>
      </c>
      <c r="J98" s="132">
        <f t="shared" si="9"/>
        <v>929.85749999999996</v>
      </c>
      <c r="K98" s="132">
        <f t="shared" si="10"/>
        <v>0</v>
      </c>
      <c r="L98" s="133">
        <f t="shared" si="11"/>
        <v>0</v>
      </c>
    </row>
    <row r="99" spans="1:12">
      <c r="A99" s="143" t="str">
        <f>'Obra Civil'!A104</f>
        <v>12.0</v>
      </c>
      <c r="B99" s="268" t="str">
        <f>'Obra Civil'!B104</f>
        <v xml:space="preserve">PINTURA </v>
      </c>
      <c r="C99" s="269"/>
      <c r="D99" s="270"/>
      <c r="E99" s="146"/>
      <c r="F99" s="147"/>
      <c r="G99" s="148"/>
      <c r="H99" s="149"/>
      <c r="I99" s="149"/>
      <c r="J99" s="149"/>
      <c r="K99" s="149"/>
      <c r="L99" s="150"/>
    </row>
    <row r="100" spans="1:12">
      <c r="A100" s="128" t="str">
        <f>'Obra Civil'!A105</f>
        <v>12.1</v>
      </c>
      <c r="B100" s="271" t="str">
        <f>'Obra Civil'!B105</f>
        <v xml:space="preserve">Emassamento de paredes internas e externas com massa acrílica - 02 demãos </v>
      </c>
      <c r="C100" s="272"/>
      <c r="D100" s="273"/>
      <c r="E100" s="129" t="str">
        <f>'Obra Civil'!C105</f>
        <v>m²</v>
      </c>
      <c r="F100" s="130">
        <f>'Obra Civil'!G105</f>
        <v>6</v>
      </c>
      <c r="G100" s="131">
        <f>'Obra Civil'!D105</f>
        <v>1029.6199999999999</v>
      </c>
      <c r="H100" s="132">
        <v>0</v>
      </c>
      <c r="I100" s="132">
        <v>0</v>
      </c>
      <c r="J100" s="132">
        <f t="shared" ref="J100:J105" si="12">F100*G100</f>
        <v>6177.7199999999993</v>
      </c>
      <c r="K100" s="132">
        <f t="shared" ref="K100:K105" si="13">H100*F100</f>
        <v>0</v>
      </c>
      <c r="L100" s="133">
        <f t="shared" ref="L100:L105" si="14">I100*F100</f>
        <v>0</v>
      </c>
    </row>
    <row r="101" spans="1:12">
      <c r="A101" s="128" t="str">
        <f>'Obra Civil'!A106</f>
        <v>12.2</v>
      </c>
      <c r="B101" s="271" t="str">
        <f>'Obra Civil'!B106</f>
        <v xml:space="preserve">Emassamento de lajes internas e externas com massa acrílica - 02 demãos </v>
      </c>
      <c r="C101" s="272"/>
      <c r="D101" s="273"/>
      <c r="E101" s="129" t="str">
        <f>'Obra Civil'!C106</f>
        <v>m²</v>
      </c>
      <c r="F101" s="130">
        <f>'Obra Civil'!G106</f>
        <v>8.14</v>
      </c>
      <c r="G101" s="131">
        <f>'Obra Civil'!D106</f>
        <v>617.89</v>
      </c>
      <c r="H101" s="132">
        <v>0</v>
      </c>
      <c r="I101" s="132">
        <v>0</v>
      </c>
      <c r="J101" s="132">
        <f t="shared" si="12"/>
        <v>5029.6246000000001</v>
      </c>
      <c r="K101" s="132">
        <f t="shared" si="13"/>
        <v>0</v>
      </c>
      <c r="L101" s="133">
        <f t="shared" si="14"/>
        <v>0</v>
      </c>
    </row>
    <row r="102" spans="1:12">
      <c r="A102" s="128" t="str">
        <f>'Obra Civil'!A107</f>
        <v>12.3</v>
      </c>
      <c r="B102" s="271" t="str">
        <f>'Obra Civil'!B107</f>
        <v xml:space="preserve">Pintura em latex acrílico 02 demãos sobre paredes internas e externas </v>
      </c>
      <c r="C102" s="272"/>
      <c r="D102" s="273"/>
      <c r="E102" s="129" t="str">
        <f>'Obra Civil'!C107</f>
        <v>m²</v>
      </c>
      <c r="F102" s="130">
        <f>'Obra Civil'!G107</f>
        <v>9</v>
      </c>
      <c r="G102" s="131">
        <f>'Obra Civil'!D107</f>
        <v>1029.6199999999999</v>
      </c>
      <c r="H102" s="132">
        <v>0</v>
      </c>
      <c r="I102" s="132">
        <v>0</v>
      </c>
      <c r="J102" s="132">
        <f t="shared" si="12"/>
        <v>9266.5799999999981</v>
      </c>
      <c r="K102" s="132">
        <f t="shared" si="13"/>
        <v>0</v>
      </c>
      <c r="L102" s="133">
        <f t="shared" si="14"/>
        <v>0</v>
      </c>
    </row>
    <row r="103" spans="1:12">
      <c r="A103" s="128" t="str">
        <f>'Obra Civil'!A108</f>
        <v>12.4</v>
      </c>
      <c r="B103" s="271" t="str">
        <f>'Obra Civil'!B108</f>
        <v xml:space="preserve">Pintura em latex acrílico 02 demãos sobre lajes internas e externas </v>
      </c>
      <c r="C103" s="272"/>
      <c r="D103" s="273"/>
      <c r="E103" s="129" t="str">
        <f>'Obra Civil'!C108</f>
        <v>m²</v>
      </c>
      <c r="F103" s="130">
        <f>'Obra Civil'!G108</f>
        <v>9.93</v>
      </c>
      <c r="G103" s="131">
        <f>'Obra Civil'!D108</f>
        <v>617.89</v>
      </c>
      <c r="H103" s="132">
        <v>0</v>
      </c>
      <c r="I103" s="132">
        <v>0</v>
      </c>
      <c r="J103" s="132">
        <f t="shared" si="12"/>
        <v>6135.6476999999995</v>
      </c>
      <c r="K103" s="132">
        <f t="shared" si="13"/>
        <v>0</v>
      </c>
      <c r="L103" s="133">
        <f t="shared" si="14"/>
        <v>0</v>
      </c>
    </row>
    <row r="104" spans="1:12">
      <c r="A104" s="128" t="str">
        <f>'Obra Civil'!A109</f>
        <v>12.5</v>
      </c>
      <c r="B104" s="271" t="str">
        <f>'Obra Civil'!B109</f>
        <v>Pintura em esmalte sintético 02 demãos em esquadrias de madeira</v>
      </c>
      <c r="C104" s="272"/>
      <c r="D104" s="273"/>
      <c r="E104" s="129" t="str">
        <f>'Obra Civil'!C109</f>
        <v>m²</v>
      </c>
      <c r="F104" s="130">
        <f>'Obra Civil'!G109</f>
        <v>11.07</v>
      </c>
      <c r="G104" s="131">
        <f>'Obra Civil'!D109</f>
        <v>133.91999999999999</v>
      </c>
      <c r="H104" s="132">
        <v>0</v>
      </c>
      <c r="I104" s="132">
        <v>0</v>
      </c>
      <c r="J104" s="132">
        <f t="shared" si="12"/>
        <v>1482.4943999999998</v>
      </c>
      <c r="K104" s="132">
        <f t="shared" si="13"/>
        <v>0</v>
      </c>
      <c r="L104" s="133">
        <f t="shared" si="14"/>
        <v>0</v>
      </c>
    </row>
    <row r="105" spans="1:12">
      <c r="A105" s="128" t="str">
        <f>'Obra Civil'!A110</f>
        <v>12.6</v>
      </c>
      <c r="B105" s="271" t="str">
        <f>'Obra Civil'!B110</f>
        <v>Pintura em esmalte sintético 02 demãos em esquadrias de ferro</v>
      </c>
      <c r="C105" s="272"/>
      <c r="D105" s="273"/>
      <c r="E105" s="129" t="str">
        <f>'Obra Civil'!C110</f>
        <v>m²</v>
      </c>
      <c r="F105" s="130">
        <f>'Obra Civil'!G110</f>
        <v>14.84</v>
      </c>
      <c r="G105" s="131">
        <f>'Obra Civil'!D110</f>
        <v>132.4</v>
      </c>
      <c r="H105" s="132">
        <v>0</v>
      </c>
      <c r="I105" s="132">
        <v>0</v>
      </c>
      <c r="J105" s="132">
        <f t="shared" si="12"/>
        <v>1964.816</v>
      </c>
      <c r="K105" s="132">
        <f t="shared" si="13"/>
        <v>0</v>
      </c>
      <c r="L105" s="133">
        <f t="shared" si="14"/>
        <v>0</v>
      </c>
    </row>
    <row r="106" spans="1:12">
      <c r="A106" s="143" t="str">
        <f>'Obra Civil'!A112</f>
        <v>13.0</v>
      </c>
      <c r="B106" s="268" t="str">
        <f>'Obra Civil'!B112</f>
        <v>INSTALAÇÃO ELÉTRICA E ELETRÔNICA 127/220V</v>
      </c>
      <c r="C106" s="269"/>
      <c r="D106" s="270"/>
      <c r="E106" s="146"/>
      <c r="F106" s="147"/>
      <c r="G106" s="148"/>
      <c r="H106" s="149"/>
      <c r="I106" s="149"/>
      <c r="J106" s="149"/>
      <c r="K106" s="149"/>
      <c r="L106" s="150"/>
    </row>
    <row r="107" spans="1:12">
      <c r="A107" s="128" t="str">
        <f>'Obra Civil'!A113</f>
        <v>13.1</v>
      </c>
      <c r="B107" s="271" t="str">
        <f>'Obra Civil'!B113</f>
        <v>CENTRO DE DISTRIBUIÇÃO</v>
      </c>
      <c r="C107" s="272"/>
      <c r="D107" s="273"/>
      <c r="E107" s="129"/>
      <c r="F107" s="130"/>
      <c r="G107" s="131"/>
      <c r="H107" s="132"/>
      <c r="I107" s="132"/>
      <c r="J107" s="132"/>
      <c r="K107" s="132"/>
      <c r="L107" s="133"/>
    </row>
    <row r="108" spans="1:12" ht="48" customHeight="1">
      <c r="A108" s="128" t="str">
        <f>'Obra Civil'!A114</f>
        <v>13.1.1</v>
      </c>
      <c r="B108" s="294" t="str">
        <f>'Obra Civil'!B114</f>
        <v>Quadro de Distribuição Geral de Baixa Tensão, de embutir, completo, com 04 disjuntores tripolares, com barramento para as fases, neutro e para proteção, disjuntor Geral trifásico de 200A e Dispositivo de Proteção contra Surtos, metálico, pintura eletrostática epóxi cor bege, c/ porta, trinco e acessórios (QGD - conforme projeto)</v>
      </c>
      <c r="C108" s="295"/>
      <c r="D108" s="296"/>
      <c r="E108" s="129" t="str">
        <f>'Obra Civil'!C114</f>
        <v>un</v>
      </c>
      <c r="F108" s="130">
        <f>'Obra Civil'!G114</f>
        <v>2697.3</v>
      </c>
      <c r="G108" s="131">
        <f>'Obra Civil'!D114</f>
        <v>1</v>
      </c>
      <c r="H108" s="132">
        <v>0</v>
      </c>
      <c r="I108" s="132">
        <v>0</v>
      </c>
      <c r="J108" s="132">
        <f t="shared" ref="J108:J113" si="15">F108*G108</f>
        <v>2697.3</v>
      </c>
      <c r="K108" s="132">
        <f t="shared" ref="K108:K113" si="16">H108*F108</f>
        <v>0</v>
      </c>
      <c r="L108" s="133">
        <f t="shared" ref="L108:L113" si="17">I108*F108</f>
        <v>0</v>
      </c>
    </row>
    <row r="109" spans="1:12" ht="44.25" customHeight="1">
      <c r="A109" s="128" t="str">
        <f>'Obra Civil'!A115</f>
        <v>13.1.2</v>
      </c>
      <c r="B109" s="294" t="str">
        <f>'Obra Civil'!B115</f>
        <v>Quadro de Distribuição de embutir, completo, com 07 circuitos (05 disjuntores monopolares e 02 disjuntores bipolares), com barramento para as fases, neutro e para proteção, disjuntor geral trifásico de 30A e 01 Dispositivo Diferencial Residual, metálico, pintura eletrostática epóxi cor bege, c/ porta, trinco e acessórios (QD-1 - conforme projeto)</v>
      </c>
      <c r="C109" s="295"/>
      <c r="D109" s="296"/>
      <c r="E109" s="129" t="str">
        <f>'Obra Civil'!C115</f>
        <v>un</v>
      </c>
      <c r="F109" s="130">
        <f>'Obra Civil'!G115</f>
        <v>267.39999999999998</v>
      </c>
      <c r="G109" s="131">
        <f>'Obra Civil'!D115</f>
        <v>1</v>
      </c>
      <c r="H109" s="132">
        <v>0</v>
      </c>
      <c r="I109" s="132">
        <v>0</v>
      </c>
      <c r="J109" s="132">
        <f t="shared" si="15"/>
        <v>267.39999999999998</v>
      </c>
      <c r="K109" s="132">
        <f t="shared" si="16"/>
        <v>0</v>
      </c>
      <c r="L109" s="133">
        <f t="shared" si="17"/>
        <v>0</v>
      </c>
    </row>
    <row r="110" spans="1:12" ht="45" customHeight="1">
      <c r="A110" s="128" t="str">
        <f>'Obra Civil'!A116</f>
        <v>13.1.3</v>
      </c>
      <c r="B110" s="294" t="str">
        <f>'Obra Civil'!B116</f>
        <v>Quadro de Distribuição de embutir, completo, com 10 circuitos (03 disjuntores monopolares e 07 disjuntores bipolares), com barramento para as fases, neutro e para proteção, disjuntor geral trifásico de 50A e 06 Dispositivos Diferencial Residual, metálico, pintura eletrostática epóxi cor bege,c/ porta, trinco e acessórios (QD-2 - conforme projeto)</v>
      </c>
      <c r="C110" s="295"/>
      <c r="D110" s="296"/>
      <c r="E110" s="129" t="str">
        <f>'Obra Civil'!C116</f>
        <v>un</v>
      </c>
      <c r="F110" s="130">
        <f>'Obra Civil'!G116</f>
        <v>312.39999999999998</v>
      </c>
      <c r="G110" s="131">
        <f>'Obra Civil'!D116</f>
        <v>1</v>
      </c>
      <c r="H110" s="132">
        <v>0</v>
      </c>
      <c r="I110" s="132">
        <v>0</v>
      </c>
      <c r="J110" s="132">
        <f t="shared" si="15"/>
        <v>312.39999999999998</v>
      </c>
      <c r="K110" s="132">
        <f t="shared" si="16"/>
        <v>0</v>
      </c>
      <c r="L110" s="133">
        <f t="shared" si="17"/>
        <v>0</v>
      </c>
    </row>
    <row r="111" spans="1:12" ht="44.25" customHeight="1">
      <c r="A111" s="128" t="str">
        <f>'Obra Civil'!A117</f>
        <v>13.1.4</v>
      </c>
      <c r="B111" s="294" t="str">
        <f>'Obra Civil'!B117</f>
        <v>Quadro de Distribuição de embutir, completo, com 08 circuitos (02 disjuntores monopolares e 06 disjuntores bipolares), com barramento para as fases, neutro e para proteção, disjuntor geral trifásico de 50A e 04 Dispositivos Diferencial Residual, metálico, pintura eletrostática epóxi cor bege, c/ porta e trinco e acessórios (QD-3 - conforme projeto)</v>
      </c>
      <c r="C111" s="295"/>
      <c r="D111" s="296"/>
      <c r="E111" s="129" t="str">
        <f>'Obra Civil'!C117</f>
        <v>un</v>
      </c>
      <c r="F111" s="130">
        <f>'Obra Civil'!G117</f>
        <v>306.2</v>
      </c>
      <c r="G111" s="131">
        <f>'Obra Civil'!D117</f>
        <v>1</v>
      </c>
      <c r="H111" s="132">
        <v>0</v>
      </c>
      <c r="I111" s="132">
        <v>0</v>
      </c>
      <c r="J111" s="132">
        <f t="shared" si="15"/>
        <v>306.2</v>
      </c>
      <c r="K111" s="132">
        <f t="shared" si="16"/>
        <v>0</v>
      </c>
      <c r="L111" s="133">
        <f t="shared" si="17"/>
        <v>0</v>
      </c>
    </row>
    <row r="112" spans="1:12" ht="48.75" customHeight="1">
      <c r="A112" s="128" t="str">
        <f>'Obra Civil'!A118</f>
        <v>13.1.5</v>
      </c>
      <c r="B112" s="294" t="str">
        <f>'Obra Civil'!B118</f>
        <v>Quadro de Distribuição de embutir,  completo, com 24 circuitos (17 disjuntores monopolares e 07 disjuntores bipolares), com barramento para as fases, neutro e para proteção, disjuntor geral trifásico de 100A e 13 Dispositivos Diferencial Residual, metálico, pintura eletrostática epóxi cor bege, c/ porta e trinco e acessórios (QD-4 - conforme projeto)</v>
      </c>
      <c r="C112" s="295"/>
      <c r="D112" s="296"/>
      <c r="E112" s="129" t="str">
        <f>'Obra Civil'!C118</f>
        <v>un</v>
      </c>
      <c r="F112" s="130">
        <f>'Obra Civil'!G118</f>
        <v>784.2</v>
      </c>
      <c r="G112" s="131">
        <f>'Obra Civil'!D118</f>
        <v>1</v>
      </c>
      <c r="H112" s="132">
        <v>0</v>
      </c>
      <c r="I112" s="132">
        <v>0</v>
      </c>
      <c r="J112" s="132">
        <f t="shared" si="15"/>
        <v>784.2</v>
      </c>
      <c r="K112" s="132">
        <f t="shared" si="16"/>
        <v>0</v>
      </c>
      <c r="L112" s="133">
        <f t="shared" si="17"/>
        <v>0</v>
      </c>
    </row>
    <row r="113" spans="1:12" ht="45.75" customHeight="1">
      <c r="A113" s="128" t="str">
        <f>'Obra Civil'!A119</f>
        <v>13.1.6</v>
      </c>
      <c r="B113" s="294" t="str">
        <f>'Obra Civil'!B119</f>
        <v>Quadro de comando de Motor, de embutir, completo, p/ 2 motores de 3/4 cv (1 de reserva) , para controle automático de nível de reservatório superior e inferior, com contatores, bases fusíveis completas com fusível, relé térmico de sobrecarga, relé de falta de fase, chaves e lâmpadas,  com porta e trinco e acessórios (QCM - conforme projeto)</v>
      </c>
      <c r="C113" s="295"/>
      <c r="D113" s="296"/>
      <c r="E113" s="129" t="str">
        <f>'Obra Civil'!C119</f>
        <v>un</v>
      </c>
      <c r="F113" s="130">
        <f>'Obra Civil'!G119</f>
        <v>323.5</v>
      </c>
      <c r="G113" s="131">
        <f>'Obra Civil'!D119</f>
        <v>1</v>
      </c>
      <c r="H113" s="132">
        <v>0</v>
      </c>
      <c r="I113" s="132">
        <v>0</v>
      </c>
      <c r="J113" s="132">
        <f t="shared" si="15"/>
        <v>323.5</v>
      </c>
      <c r="K113" s="132">
        <f t="shared" si="16"/>
        <v>0</v>
      </c>
      <c r="L113" s="133">
        <f t="shared" si="17"/>
        <v>0</v>
      </c>
    </row>
    <row r="114" spans="1:12">
      <c r="A114" s="128" t="str">
        <f>'Obra Civil'!A120</f>
        <v>13.2</v>
      </c>
      <c r="B114" s="271" t="str">
        <f>'Obra Civil'!B120</f>
        <v>ELETRODUTOS E ACESSÓRIOS</v>
      </c>
      <c r="C114" s="272"/>
      <c r="D114" s="273"/>
      <c r="E114" s="129"/>
      <c r="F114" s="130"/>
      <c r="G114" s="131"/>
      <c r="H114" s="132"/>
      <c r="I114" s="132"/>
      <c r="J114" s="132"/>
      <c r="K114" s="132"/>
      <c r="L114" s="133"/>
    </row>
    <row r="115" spans="1:12">
      <c r="A115" s="128" t="str">
        <f>'Obra Civil'!A121</f>
        <v>13.2.1</v>
      </c>
      <c r="B115" s="271" t="str">
        <f>'Obra Civil'!B121</f>
        <v>Eletroduto PVC flexível, Ø16mm (DN 3/8"), inclusive curvas</v>
      </c>
      <c r="C115" s="272"/>
      <c r="D115" s="273"/>
      <c r="E115" s="129" t="str">
        <f>'Obra Civil'!C121</f>
        <v>m</v>
      </c>
      <c r="F115" s="130">
        <f>'Obra Civil'!G121</f>
        <v>1.98</v>
      </c>
      <c r="G115" s="131">
        <f>'Obra Civil'!D121</f>
        <v>380</v>
      </c>
      <c r="H115" s="132">
        <v>0</v>
      </c>
      <c r="I115" s="132">
        <v>380</v>
      </c>
      <c r="J115" s="132">
        <f t="shared" ref="J115:J123" si="18">F115*G115</f>
        <v>752.4</v>
      </c>
      <c r="K115" s="132">
        <f t="shared" ref="K115:K123" si="19">H115*F115</f>
        <v>0</v>
      </c>
      <c r="L115" s="133">
        <f t="shared" ref="L115:L123" si="20">I115*F115</f>
        <v>752.4</v>
      </c>
    </row>
    <row r="116" spans="1:12">
      <c r="A116" s="128" t="str">
        <f>'Obra Civil'!A122</f>
        <v>13.2.2</v>
      </c>
      <c r="B116" s="271" t="str">
        <f>'Obra Civil'!B122</f>
        <v>Eletroduto PVC flexível corrugado reforçado, Ø20mm (DN 1/2"), inclusive curvas</v>
      </c>
      <c r="C116" s="272"/>
      <c r="D116" s="273"/>
      <c r="E116" s="129" t="str">
        <f>'Obra Civil'!C122</f>
        <v>m</v>
      </c>
      <c r="F116" s="130">
        <f>'Obra Civil'!G122</f>
        <v>2.14</v>
      </c>
      <c r="G116" s="131">
        <f>'Obra Civil'!D122</f>
        <v>125</v>
      </c>
      <c r="H116" s="132">
        <v>0</v>
      </c>
      <c r="I116" s="132">
        <v>125</v>
      </c>
      <c r="J116" s="132">
        <f t="shared" si="18"/>
        <v>267.5</v>
      </c>
      <c r="K116" s="132">
        <f t="shared" si="19"/>
        <v>0</v>
      </c>
      <c r="L116" s="133">
        <f t="shared" si="20"/>
        <v>267.5</v>
      </c>
    </row>
    <row r="117" spans="1:12">
      <c r="A117" s="128" t="str">
        <f>'Obra Civil'!A123</f>
        <v>13.2.3</v>
      </c>
      <c r="B117" s="271" t="str">
        <f>'Obra Civil'!B123</f>
        <v>Eletroduto PVC flexível corrugado reforçado, Ø25mm (DN 3/4"), inclusive curvas</v>
      </c>
      <c r="C117" s="272"/>
      <c r="D117" s="273"/>
      <c r="E117" s="129" t="str">
        <f>'Obra Civil'!C123</f>
        <v>m</v>
      </c>
      <c r="F117" s="130">
        <f>'Obra Civil'!G123</f>
        <v>2.87</v>
      </c>
      <c r="G117" s="131">
        <f>'Obra Civil'!D123</f>
        <v>90</v>
      </c>
      <c r="H117" s="132">
        <v>0</v>
      </c>
      <c r="I117" s="132">
        <v>90</v>
      </c>
      <c r="J117" s="132">
        <f t="shared" si="18"/>
        <v>258.3</v>
      </c>
      <c r="K117" s="132">
        <f t="shared" si="19"/>
        <v>0</v>
      </c>
      <c r="L117" s="133">
        <f t="shared" si="20"/>
        <v>258.3</v>
      </c>
    </row>
    <row r="118" spans="1:12">
      <c r="A118" s="128" t="str">
        <f>'Obra Civil'!A124</f>
        <v>13.2.4</v>
      </c>
      <c r="B118" s="271" t="str">
        <f>'Obra Civil'!B124</f>
        <v>Eletroduto ,Ø31mm (DN 1"), inclusive curvas</v>
      </c>
      <c r="C118" s="272"/>
      <c r="D118" s="273"/>
      <c r="E118" s="129" t="str">
        <f>'Obra Civil'!C124</f>
        <v>m</v>
      </c>
      <c r="F118" s="130">
        <f>'Obra Civil'!G124</f>
        <v>7.12</v>
      </c>
      <c r="G118" s="131">
        <f>'Obra Civil'!D124</f>
        <v>55</v>
      </c>
      <c r="H118" s="132">
        <v>0</v>
      </c>
      <c r="I118" s="132">
        <v>55</v>
      </c>
      <c r="J118" s="132">
        <f t="shared" si="18"/>
        <v>391.6</v>
      </c>
      <c r="K118" s="132">
        <f t="shared" si="19"/>
        <v>0</v>
      </c>
      <c r="L118" s="133">
        <f t="shared" si="20"/>
        <v>391.6</v>
      </c>
    </row>
    <row r="119" spans="1:12">
      <c r="A119" s="128" t="str">
        <f>'Obra Civil'!A125</f>
        <v>13.2.5</v>
      </c>
      <c r="B119" s="271" t="str">
        <f>'Obra Civil'!B125</f>
        <v>Eletroduto, Ø41mm (DN 1.1/4"), inclusive curvas</v>
      </c>
      <c r="C119" s="272"/>
      <c r="D119" s="273"/>
      <c r="E119" s="129" t="str">
        <f>'Obra Civil'!C125</f>
        <v>m</v>
      </c>
      <c r="F119" s="130">
        <f>'Obra Civil'!G125</f>
        <v>9.36</v>
      </c>
      <c r="G119" s="131">
        <f>'Obra Civil'!D125</f>
        <v>5</v>
      </c>
      <c r="H119" s="132">
        <v>0</v>
      </c>
      <c r="I119" s="132">
        <v>5</v>
      </c>
      <c r="J119" s="132">
        <f t="shared" si="18"/>
        <v>46.8</v>
      </c>
      <c r="K119" s="132">
        <f t="shared" si="19"/>
        <v>0</v>
      </c>
      <c r="L119" s="133">
        <f t="shared" si="20"/>
        <v>46.8</v>
      </c>
    </row>
    <row r="120" spans="1:12">
      <c r="A120" s="128" t="str">
        <f>'Obra Civil'!A126</f>
        <v>13.2.6</v>
      </c>
      <c r="B120" s="271" t="str">
        <f>'Obra Civil'!B126</f>
        <v>Eletroduto Ø47mm (DN 1.1/2"), inclusive curvas</v>
      </c>
      <c r="C120" s="272"/>
      <c r="D120" s="273"/>
      <c r="E120" s="129" t="str">
        <f>'Obra Civil'!C126</f>
        <v>m</v>
      </c>
      <c r="F120" s="130">
        <f>'Obra Civil'!G126</f>
        <v>12.32</v>
      </c>
      <c r="G120" s="131">
        <f>'Obra Civil'!D126</f>
        <v>14</v>
      </c>
      <c r="H120" s="132">
        <v>0</v>
      </c>
      <c r="I120" s="132">
        <v>14</v>
      </c>
      <c r="J120" s="132">
        <f t="shared" si="18"/>
        <v>172.48000000000002</v>
      </c>
      <c r="K120" s="132">
        <f t="shared" si="19"/>
        <v>0</v>
      </c>
      <c r="L120" s="133">
        <f t="shared" si="20"/>
        <v>172.48000000000002</v>
      </c>
    </row>
    <row r="121" spans="1:12">
      <c r="A121" s="128" t="str">
        <f>'Obra Civil'!A127</f>
        <v>13.2.7</v>
      </c>
      <c r="B121" s="271" t="str">
        <f>'Obra Civil'!B127</f>
        <v>Eletroduto  Ø59 mm (DN 2"), inclusive curvas</v>
      </c>
      <c r="C121" s="272"/>
      <c r="D121" s="273"/>
      <c r="E121" s="129" t="str">
        <f>'Obra Civil'!C127</f>
        <v>m</v>
      </c>
      <c r="F121" s="130">
        <f>'Obra Civil'!G127</f>
        <v>18.23</v>
      </c>
      <c r="G121" s="131">
        <f>'Obra Civil'!D127</f>
        <v>6</v>
      </c>
      <c r="H121" s="132">
        <v>0</v>
      </c>
      <c r="I121" s="132">
        <v>6</v>
      </c>
      <c r="J121" s="132">
        <f t="shared" si="18"/>
        <v>109.38</v>
      </c>
      <c r="K121" s="132">
        <f t="shared" si="19"/>
        <v>0</v>
      </c>
      <c r="L121" s="133">
        <f t="shared" si="20"/>
        <v>109.38</v>
      </c>
    </row>
    <row r="122" spans="1:12">
      <c r="A122" s="128" t="str">
        <f>'Obra Civil'!A128</f>
        <v>13.2.8</v>
      </c>
      <c r="B122" s="271" t="str">
        <f>'Obra Civil'!B128</f>
        <v>Eletroduto  Ø75 mm (DN 2.1/2"), inclusive curvas</v>
      </c>
      <c r="C122" s="272"/>
      <c r="D122" s="273"/>
      <c r="E122" s="129" t="str">
        <f>'Obra Civil'!C128</f>
        <v>m</v>
      </c>
      <c r="F122" s="130">
        <f>'Obra Civil'!G128</f>
        <v>21.45</v>
      </c>
      <c r="G122" s="131">
        <f>'Obra Civil'!D128</f>
        <v>10</v>
      </c>
      <c r="H122" s="132">
        <v>0</v>
      </c>
      <c r="I122" s="132">
        <v>10</v>
      </c>
      <c r="J122" s="132">
        <f t="shared" si="18"/>
        <v>214.5</v>
      </c>
      <c r="K122" s="132">
        <f t="shared" si="19"/>
        <v>0</v>
      </c>
      <c r="L122" s="133">
        <f t="shared" si="20"/>
        <v>214.5</v>
      </c>
    </row>
    <row r="123" spans="1:12">
      <c r="A123" s="128" t="str">
        <f>'Obra Civil'!A129</f>
        <v>13.2.9</v>
      </c>
      <c r="B123" s="271" t="str">
        <f>'Obra Civil'!B129</f>
        <v>Caixa de passagem 40x40cm em alvenaria com tampa de ferro fundido tipo leve</v>
      </c>
      <c r="C123" s="272"/>
      <c r="D123" s="273"/>
      <c r="E123" s="129" t="str">
        <f>'Obra Civil'!C129</f>
        <v>un</v>
      </c>
      <c r="F123" s="130">
        <f>'Obra Civil'!G129</f>
        <v>67.900000000000006</v>
      </c>
      <c r="G123" s="131">
        <f>'Obra Civil'!D129</f>
        <v>2</v>
      </c>
      <c r="H123" s="132">
        <v>0</v>
      </c>
      <c r="I123" s="132">
        <v>2</v>
      </c>
      <c r="J123" s="132">
        <f t="shared" si="18"/>
        <v>135.80000000000001</v>
      </c>
      <c r="K123" s="132">
        <f t="shared" si="19"/>
        <v>0</v>
      </c>
      <c r="L123" s="133">
        <f t="shared" si="20"/>
        <v>135.80000000000001</v>
      </c>
    </row>
    <row r="124" spans="1:12">
      <c r="A124" s="125" t="str">
        <f>'Obra Civil'!A130</f>
        <v>13.3</v>
      </c>
      <c r="B124" s="291" t="str">
        <f>'Obra Civil'!B130</f>
        <v>CABOS E FIOS (CONDUTORES)</v>
      </c>
      <c r="C124" s="292"/>
      <c r="D124" s="293"/>
      <c r="E124" s="129"/>
      <c r="F124" s="130"/>
      <c r="G124" s="131"/>
      <c r="H124" s="132"/>
      <c r="I124" s="132"/>
      <c r="J124" s="132"/>
      <c r="K124" s="132"/>
      <c r="L124" s="133"/>
    </row>
    <row r="125" spans="1:12" ht="35.25" customHeight="1">
      <c r="A125" s="139"/>
      <c r="B125" s="306" t="str">
        <f>'Obra Civil'!B131</f>
        <v>Condutor de cobre unipolar, isolação em PVC/70ºC, camada de proteção em PVC, não propagador de chamas, classe de tensão 750V, encordoamento classe 5, flexível, com as seguintes seções nominais:</v>
      </c>
      <c r="C125" s="307"/>
      <c r="D125" s="308"/>
      <c r="E125" s="129"/>
      <c r="F125" s="140">
        <f>'Obra Civil'!G131</f>
        <v>100</v>
      </c>
      <c r="G125" s="141">
        <f>'Obra Civil'!D131</f>
        <v>0</v>
      </c>
      <c r="H125" s="132">
        <v>0</v>
      </c>
      <c r="I125" s="132">
        <v>0</v>
      </c>
      <c r="J125" s="132">
        <f t="shared" ref="J125:J135" si="21">F125*G125</f>
        <v>0</v>
      </c>
      <c r="K125" s="132">
        <f t="shared" ref="K125:K135" si="22">H125*F125</f>
        <v>0</v>
      </c>
      <c r="L125" s="133">
        <f t="shared" ref="L125:L188" si="23">I125*F125</f>
        <v>0</v>
      </c>
    </row>
    <row r="126" spans="1:12">
      <c r="A126" s="128" t="str">
        <f>'Obra Civil'!A132</f>
        <v>13.3.1</v>
      </c>
      <c r="B126" s="271" t="str">
        <f>'Obra Civil'!B132</f>
        <v>#1,5 mm²</v>
      </c>
      <c r="C126" s="272"/>
      <c r="D126" s="273"/>
      <c r="E126" s="129" t="str">
        <f>'Obra Civil'!C132</f>
        <v>m</v>
      </c>
      <c r="F126" s="130">
        <f>'Obra Civil'!G132</f>
        <v>1.52</v>
      </c>
      <c r="G126" s="131">
        <f>'Obra Civil'!D132</f>
        <v>80</v>
      </c>
      <c r="H126" s="132">
        <v>0</v>
      </c>
      <c r="I126" s="132">
        <v>0</v>
      </c>
      <c r="J126" s="132">
        <f t="shared" si="21"/>
        <v>121.6</v>
      </c>
      <c r="K126" s="132">
        <f t="shared" si="22"/>
        <v>0</v>
      </c>
      <c r="L126" s="133">
        <f t="shared" si="23"/>
        <v>0</v>
      </c>
    </row>
    <row r="127" spans="1:12">
      <c r="A127" s="128" t="str">
        <f>'Obra Civil'!A133</f>
        <v>13.3.2</v>
      </c>
      <c r="B127" s="271" t="str">
        <f>'Obra Civil'!B133</f>
        <v>#2,5 mm²</v>
      </c>
      <c r="C127" s="272"/>
      <c r="D127" s="273"/>
      <c r="E127" s="129" t="str">
        <f>'Obra Civil'!C133</f>
        <v>m</v>
      </c>
      <c r="F127" s="130">
        <f>'Obra Civil'!G133</f>
        <v>2.02</v>
      </c>
      <c r="G127" s="131">
        <f>'Obra Civil'!D133</f>
        <v>2350</v>
      </c>
      <c r="H127" s="132">
        <v>0</v>
      </c>
      <c r="I127" s="132">
        <v>0</v>
      </c>
      <c r="J127" s="132">
        <f t="shared" si="21"/>
        <v>4747</v>
      </c>
      <c r="K127" s="132">
        <f t="shared" si="22"/>
        <v>0</v>
      </c>
      <c r="L127" s="133">
        <f t="shared" si="23"/>
        <v>0</v>
      </c>
    </row>
    <row r="128" spans="1:12">
      <c r="A128" s="128" t="str">
        <f>'Obra Civil'!A134</f>
        <v>13.3.3</v>
      </c>
      <c r="B128" s="271" t="str">
        <f>'Obra Civil'!B134</f>
        <v>#4 mm²</v>
      </c>
      <c r="C128" s="272"/>
      <c r="D128" s="273"/>
      <c r="E128" s="129" t="str">
        <f>'Obra Civil'!C134</f>
        <v>m</v>
      </c>
      <c r="F128" s="130">
        <f>'Obra Civil'!G134</f>
        <v>3.04</v>
      </c>
      <c r="G128" s="131">
        <f>'Obra Civil'!D134</f>
        <v>770</v>
      </c>
      <c r="H128" s="132">
        <v>0</v>
      </c>
      <c r="I128" s="132">
        <v>0</v>
      </c>
      <c r="J128" s="132">
        <f t="shared" si="21"/>
        <v>2340.8000000000002</v>
      </c>
      <c r="K128" s="132">
        <f t="shared" si="22"/>
        <v>0</v>
      </c>
      <c r="L128" s="133">
        <f t="shared" si="23"/>
        <v>0</v>
      </c>
    </row>
    <row r="129" spans="1:12">
      <c r="A129" s="128" t="str">
        <f>'Obra Civil'!A135</f>
        <v>13.3.4</v>
      </c>
      <c r="B129" s="271" t="str">
        <f>'Obra Civil'!B135</f>
        <v>#6 mm²</v>
      </c>
      <c r="C129" s="272"/>
      <c r="D129" s="273"/>
      <c r="E129" s="129" t="str">
        <f>'Obra Civil'!C135</f>
        <v>m</v>
      </c>
      <c r="F129" s="130">
        <f>'Obra Civil'!G135</f>
        <v>4.1100000000000003</v>
      </c>
      <c r="G129" s="131">
        <f>'Obra Civil'!D135</f>
        <v>10</v>
      </c>
      <c r="H129" s="132">
        <v>0</v>
      </c>
      <c r="I129" s="132">
        <v>0</v>
      </c>
      <c r="J129" s="132">
        <f t="shared" si="21"/>
        <v>41.1</v>
      </c>
      <c r="K129" s="132">
        <f t="shared" si="22"/>
        <v>0</v>
      </c>
      <c r="L129" s="133">
        <f t="shared" si="23"/>
        <v>0</v>
      </c>
    </row>
    <row r="130" spans="1:12">
      <c r="A130" s="128" t="str">
        <f>'Obra Civil'!A136</f>
        <v>13.3.5</v>
      </c>
      <c r="B130" s="271" t="str">
        <f>'Obra Civil'!B136</f>
        <v>#10 mm²</v>
      </c>
      <c r="C130" s="272"/>
      <c r="D130" s="273"/>
      <c r="E130" s="129" t="str">
        <f>'Obra Civil'!C136</f>
        <v>m</v>
      </c>
      <c r="F130" s="130">
        <f>'Obra Civil'!G136</f>
        <v>7.38</v>
      </c>
      <c r="G130" s="131">
        <f>'Obra Civil'!D136</f>
        <v>152</v>
      </c>
      <c r="H130" s="132">
        <v>0</v>
      </c>
      <c r="I130" s="132">
        <v>0</v>
      </c>
      <c r="J130" s="132">
        <f t="shared" si="21"/>
        <v>1121.76</v>
      </c>
      <c r="K130" s="132">
        <f t="shared" si="22"/>
        <v>0</v>
      </c>
      <c r="L130" s="133">
        <f t="shared" si="23"/>
        <v>0</v>
      </c>
    </row>
    <row r="131" spans="1:12">
      <c r="A131" s="128" t="str">
        <f>'Obra Civil'!A137</f>
        <v>13.3.6</v>
      </c>
      <c r="B131" s="271" t="str">
        <f>'Obra Civil'!B137</f>
        <v>#16 mm²</v>
      </c>
      <c r="C131" s="272"/>
      <c r="D131" s="273"/>
      <c r="E131" s="129" t="str">
        <f>'Obra Civil'!C137</f>
        <v>m</v>
      </c>
      <c r="F131" s="130">
        <f>'Obra Civil'!G137</f>
        <v>7.45</v>
      </c>
      <c r="G131" s="131">
        <f>'Obra Civil'!D137</f>
        <v>21</v>
      </c>
      <c r="H131" s="132">
        <v>0</v>
      </c>
      <c r="I131" s="132">
        <v>0</v>
      </c>
      <c r="J131" s="132">
        <f t="shared" si="21"/>
        <v>156.45000000000002</v>
      </c>
      <c r="K131" s="132">
        <f t="shared" si="22"/>
        <v>0</v>
      </c>
      <c r="L131" s="133">
        <f t="shared" si="23"/>
        <v>0</v>
      </c>
    </row>
    <row r="132" spans="1:12">
      <c r="A132" s="128" t="str">
        <f>'Obra Civil'!A138</f>
        <v>13.3.7</v>
      </c>
      <c r="B132" s="271" t="str">
        <f>'Obra Civil'!B138</f>
        <v>#25 mm²</v>
      </c>
      <c r="C132" s="272"/>
      <c r="D132" s="273"/>
      <c r="E132" s="129" t="str">
        <f>'Obra Civil'!C138</f>
        <v>m</v>
      </c>
      <c r="F132" s="130">
        <f>'Obra Civil'!G138</f>
        <v>10.92</v>
      </c>
      <c r="G132" s="131">
        <f>'Obra Civil'!D138</f>
        <v>21</v>
      </c>
      <c r="H132" s="132">
        <v>0</v>
      </c>
      <c r="I132" s="132">
        <v>0</v>
      </c>
      <c r="J132" s="132">
        <f t="shared" si="21"/>
        <v>229.32</v>
      </c>
      <c r="K132" s="132">
        <f t="shared" si="22"/>
        <v>0</v>
      </c>
      <c r="L132" s="133">
        <f t="shared" si="23"/>
        <v>0</v>
      </c>
    </row>
    <row r="133" spans="1:12">
      <c r="A133" s="128" t="str">
        <f>'Obra Civil'!A139</f>
        <v>13.3.8</v>
      </c>
      <c r="B133" s="271" t="str">
        <f>'Obra Civil'!B139</f>
        <v>#35 mm²</v>
      </c>
      <c r="C133" s="272"/>
      <c r="D133" s="273"/>
      <c r="E133" s="129" t="str">
        <f>'Obra Civil'!C139</f>
        <v>m</v>
      </c>
      <c r="F133" s="130">
        <f>'Obra Civil'!G139</f>
        <v>100</v>
      </c>
      <c r="G133" s="131">
        <f>'Obra Civil'!D139</f>
        <v>63</v>
      </c>
      <c r="H133" s="132">
        <v>0</v>
      </c>
      <c r="I133" s="132">
        <v>0</v>
      </c>
      <c r="J133" s="132">
        <f t="shared" si="21"/>
        <v>6300</v>
      </c>
      <c r="K133" s="132">
        <f t="shared" si="22"/>
        <v>0</v>
      </c>
      <c r="L133" s="133">
        <f t="shared" si="23"/>
        <v>0</v>
      </c>
    </row>
    <row r="134" spans="1:12">
      <c r="A134" s="128" t="str">
        <f>'Obra Civil'!A140</f>
        <v>13.3.9</v>
      </c>
      <c r="B134" s="271" t="str">
        <f>'Obra Civil'!B140</f>
        <v>#70 mm²</v>
      </c>
      <c r="C134" s="272"/>
      <c r="D134" s="273"/>
      <c r="E134" s="129" t="str">
        <f>'Obra Civil'!C140</f>
        <v>m</v>
      </c>
      <c r="F134" s="130">
        <f>'Obra Civil'!G140</f>
        <v>100</v>
      </c>
      <c r="G134" s="131">
        <f>'Obra Civil'!D140</f>
        <v>20</v>
      </c>
      <c r="H134" s="132">
        <v>0</v>
      </c>
      <c r="I134" s="132">
        <v>0</v>
      </c>
      <c r="J134" s="132">
        <f t="shared" si="21"/>
        <v>2000</v>
      </c>
      <c r="K134" s="132">
        <f t="shared" si="22"/>
        <v>0</v>
      </c>
      <c r="L134" s="133">
        <f t="shared" si="23"/>
        <v>0</v>
      </c>
    </row>
    <row r="135" spans="1:12">
      <c r="A135" s="128" t="str">
        <f>'Obra Civil'!A141</f>
        <v>13.3.10</v>
      </c>
      <c r="B135" s="271" t="str">
        <f>'Obra Civil'!B141</f>
        <v>#120 mm²</v>
      </c>
      <c r="C135" s="272"/>
      <c r="D135" s="273"/>
      <c r="E135" s="129" t="str">
        <f>'Obra Civil'!C141</f>
        <v>m</v>
      </c>
      <c r="F135" s="130">
        <f>'Obra Civil'!G141</f>
        <v>100</v>
      </c>
      <c r="G135" s="131">
        <f>'Obra Civil'!D141</f>
        <v>80</v>
      </c>
      <c r="H135" s="132">
        <v>0</v>
      </c>
      <c r="I135" s="132">
        <v>0</v>
      </c>
      <c r="J135" s="132">
        <f t="shared" si="21"/>
        <v>8000</v>
      </c>
      <c r="K135" s="132">
        <f t="shared" si="22"/>
        <v>0</v>
      </c>
      <c r="L135" s="133">
        <f t="shared" si="23"/>
        <v>0</v>
      </c>
    </row>
    <row r="136" spans="1:12">
      <c r="A136" s="125" t="str">
        <f>'Obra Civil'!A142</f>
        <v>13.4</v>
      </c>
      <c r="B136" s="291" t="str">
        <f>'Obra Civil'!B142</f>
        <v>ILUMINAÇÃO E TOMADAS</v>
      </c>
      <c r="C136" s="292"/>
      <c r="D136" s="293"/>
      <c r="E136" s="129"/>
      <c r="F136" s="130"/>
      <c r="G136" s="131"/>
      <c r="H136" s="132"/>
      <c r="I136" s="132"/>
      <c r="J136" s="132"/>
      <c r="K136" s="132"/>
      <c r="L136" s="133">
        <f t="shared" si="23"/>
        <v>0</v>
      </c>
    </row>
    <row r="137" spans="1:12">
      <c r="A137" s="128" t="str">
        <f>'Obra Civil'!A143</f>
        <v>13.4.1</v>
      </c>
      <c r="B137" s="271" t="str">
        <f>'Obra Civil'!B143</f>
        <v>Tomada universal, circular, 2P+T, 15A/250v, cor preta, completa</v>
      </c>
      <c r="C137" s="272"/>
      <c r="D137" s="273"/>
      <c r="E137" s="129" t="str">
        <f>'Obra Civil'!C143</f>
        <v>un</v>
      </c>
      <c r="F137" s="130">
        <f>'Obra Civil'!G143</f>
        <v>12.94</v>
      </c>
      <c r="G137" s="131">
        <f>'Obra Civil'!D143</f>
        <v>84</v>
      </c>
      <c r="H137" s="132">
        <v>0</v>
      </c>
      <c r="I137" s="132">
        <v>0</v>
      </c>
      <c r="J137" s="132">
        <f t="shared" ref="J137:J148" si="24">F137*G137</f>
        <v>1086.96</v>
      </c>
      <c r="K137" s="132">
        <f t="shared" ref="K137:K148" si="25">H137*F137</f>
        <v>0</v>
      </c>
      <c r="L137" s="133">
        <f t="shared" si="23"/>
        <v>0</v>
      </c>
    </row>
    <row r="138" spans="1:12">
      <c r="A138" s="128" t="str">
        <f>'Obra Civil'!A144</f>
        <v>13.4.2</v>
      </c>
      <c r="B138" s="271" t="str">
        <f>'Obra Civil'!B144</f>
        <v>Tomada universal, circular, 3P, 20A/250v, cor preta, completa</v>
      </c>
      <c r="C138" s="272"/>
      <c r="D138" s="273"/>
      <c r="E138" s="129" t="str">
        <f>'Obra Civil'!C144</f>
        <v>un</v>
      </c>
      <c r="F138" s="130">
        <f>'Obra Civil'!G144</f>
        <v>14.81</v>
      </c>
      <c r="G138" s="131">
        <f>'Obra Civil'!D144</f>
        <v>20</v>
      </c>
      <c r="H138" s="132">
        <v>0</v>
      </c>
      <c r="I138" s="132">
        <v>0</v>
      </c>
      <c r="J138" s="132">
        <f t="shared" si="24"/>
        <v>296.2</v>
      </c>
      <c r="K138" s="132">
        <f t="shared" si="25"/>
        <v>0</v>
      </c>
      <c r="L138" s="133">
        <f t="shared" si="23"/>
        <v>0</v>
      </c>
    </row>
    <row r="139" spans="1:12">
      <c r="A139" s="128" t="str">
        <f>'Obra Civil'!A145</f>
        <v>13.4.3</v>
      </c>
      <c r="B139" s="271" t="str">
        <f>'Obra Civil'!B145</f>
        <v>Interruptor simples 10 A, completa</v>
      </c>
      <c r="C139" s="272"/>
      <c r="D139" s="273"/>
      <c r="E139" s="129" t="str">
        <f>'Obra Civil'!C145</f>
        <v>un</v>
      </c>
      <c r="F139" s="130">
        <f>'Obra Civil'!G145</f>
        <v>7.34</v>
      </c>
      <c r="G139" s="131">
        <f>'Obra Civil'!D145</f>
        <v>38</v>
      </c>
      <c r="H139" s="132">
        <v>0</v>
      </c>
      <c r="I139" s="132">
        <v>0</v>
      </c>
      <c r="J139" s="132">
        <f t="shared" si="24"/>
        <v>278.92</v>
      </c>
      <c r="K139" s="132">
        <f t="shared" si="25"/>
        <v>0</v>
      </c>
      <c r="L139" s="133">
        <f t="shared" si="23"/>
        <v>0</v>
      </c>
    </row>
    <row r="140" spans="1:12">
      <c r="A140" s="128" t="str">
        <f>'Obra Civil'!A146</f>
        <v>13.4.4</v>
      </c>
      <c r="B140" s="271" t="str">
        <f>'Obra Civil'!B146</f>
        <v>Interruptor duas seções 10A por seção, completa</v>
      </c>
      <c r="C140" s="272"/>
      <c r="D140" s="273"/>
      <c r="E140" s="129" t="str">
        <f>'Obra Civil'!C146</f>
        <v>un</v>
      </c>
      <c r="F140" s="130">
        <f>'Obra Civil'!G146</f>
        <v>9.89</v>
      </c>
      <c r="G140" s="131">
        <f>'Obra Civil'!D146</f>
        <v>1</v>
      </c>
      <c r="H140" s="132">
        <v>0</v>
      </c>
      <c r="I140" s="132">
        <v>0</v>
      </c>
      <c r="J140" s="132">
        <f t="shared" si="24"/>
        <v>9.89</v>
      </c>
      <c r="K140" s="132">
        <f t="shared" si="25"/>
        <v>0</v>
      </c>
      <c r="L140" s="133">
        <f t="shared" si="23"/>
        <v>0</v>
      </c>
    </row>
    <row r="141" spans="1:12">
      <c r="A141" s="128" t="str">
        <f>'Obra Civil'!A147</f>
        <v>13.4.5</v>
      </c>
      <c r="B141" s="271" t="str">
        <f>'Obra Civil'!B147</f>
        <v>Interruptor com dimmer, completa</v>
      </c>
      <c r="C141" s="272"/>
      <c r="D141" s="273"/>
      <c r="E141" s="129" t="str">
        <f>'Obra Civil'!C147</f>
        <v>un</v>
      </c>
      <c r="F141" s="130">
        <f>'Obra Civil'!G147</f>
        <v>12.78</v>
      </c>
      <c r="G141" s="131">
        <f>'Obra Civil'!D147</f>
        <v>1</v>
      </c>
      <c r="H141" s="132">
        <v>0</v>
      </c>
      <c r="I141" s="132">
        <v>0</v>
      </c>
      <c r="J141" s="132">
        <f t="shared" si="24"/>
        <v>12.78</v>
      </c>
      <c r="K141" s="132">
        <f t="shared" si="25"/>
        <v>0</v>
      </c>
      <c r="L141" s="133">
        <f t="shared" si="23"/>
        <v>0</v>
      </c>
    </row>
    <row r="142" spans="1:12">
      <c r="A142" s="128" t="str">
        <f>'Obra Civil'!A148</f>
        <v>13.4.6</v>
      </c>
      <c r="B142" s="271" t="str">
        <f>'Obra Civil'!B148</f>
        <v>Luminárias 2x40 W completa</v>
      </c>
      <c r="C142" s="272"/>
      <c r="D142" s="273"/>
      <c r="E142" s="129" t="str">
        <f>'Obra Civil'!C148</f>
        <v>un</v>
      </c>
      <c r="F142" s="130">
        <f>'Obra Civil'!G148</f>
        <v>77.13</v>
      </c>
      <c r="G142" s="131">
        <f>'Obra Civil'!D148</f>
        <v>52</v>
      </c>
      <c r="H142" s="132">
        <v>0</v>
      </c>
      <c r="I142" s="132">
        <v>0</v>
      </c>
      <c r="J142" s="132">
        <f t="shared" si="24"/>
        <v>4010.7599999999998</v>
      </c>
      <c r="K142" s="132">
        <f t="shared" si="25"/>
        <v>0</v>
      </c>
      <c r="L142" s="133">
        <f t="shared" si="23"/>
        <v>0</v>
      </c>
    </row>
    <row r="143" spans="1:12">
      <c r="A143" s="128" t="str">
        <f>'Obra Civil'!A149</f>
        <v>13.4.7</v>
      </c>
      <c r="B143" s="271" t="str">
        <f>'Obra Civil'!B149</f>
        <v>Luminárias 2x20 W completa</v>
      </c>
      <c r="C143" s="272"/>
      <c r="D143" s="273"/>
      <c r="E143" s="129" t="str">
        <f>'Obra Civil'!C149</f>
        <v>un</v>
      </c>
      <c r="F143" s="130">
        <f>'Obra Civil'!G149</f>
        <v>59.65</v>
      </c>
      <c r="G143" s="131">
        <f>'Obra Civil'!D149</f>
        <v>8</v>
      </c>
      <c r="H143" s="132">
        <v>0</v>
      </c>
      <c r="I143" s="132">
        <v>0</v>
      </c>
      <c r="J143" s="132">
        <f t="shared" si="24"/>
        <v>477.2</v>
      </c>
      <c r="K143" s="132">
        <f t="shared" si="25"/>
        <v>0</v>
      </c>
      <c r="L143" s="133">
        <f t="shared" si="23"/>
        <v>0</v>
      </c>
    </row>
    <row r="144" spans="1:12">
      <c r="A144" s="128" t="str">
        <f>'Obra Civil'!A150</f>
        <v>13.4.8</v>
      </c>
      <c r="B144" s="271" t="str">
        <f>'Obra Civil'!B150</f>
        <v>Luminárias incandescentes 100W</v>
      </c>
      <c r="C144" s="272"/>
      <c r="D144" s="273"/>
      <c r="E144" s="129" t="str">
        <f>'Obra Civil'!C150</f>
        <v>un</v>
      </c>
      <c r="F144" s="130">
        <f>'Obra Civil'!G150</f>
        <v>23.3</v>
      </c>
      <c r="G144" s="131">
        <f>'Obra Civil'!D150</f>
        <v>6</v>
      </c>
      <c r="H144" s="132">
        <v>0</v>
      </c>
      <c r="I144" s="132">
        <v>0</v>
      </c>
      <c r="J144" s="132">
        <f t="shared" si="24"/>
        <v>139.80000000000001</v>
      </c>
      <c r="K144" s="132">
        <f t="shared" si="25"/>
        <v>0</v>
      </c>
      <c r="L144" s="133">
        <f t="shared" si="23"/>
        <v>0</v>
      </c>
    </row>
    <row r="145" spans="1:12">
      <c r="A145" s="128" t="str">
        <f>'Obra Civil'!A151</f>
        <v>13.4.9</v>
      </c>
      <c r="B145" s="271" t="str">
        <f>'Obra Civil'!B151</f>
        <v>Arandelas 100W</v>
      </c>
      <c r="C145" s="272"/>
      <c r="D145" s="273"/>
      <c r="E145" s="129" t="str">
        <f>'Obra Civil'!C151</f>
        <v>un</v>
      </c>
      <c r="F145" s="130">
        <f>'Obra Civil'!G151</f>
        <v>28.54</v>
      </c>
      <c r="G145" s="131">
        <f>'Obra Civil'!D151</f>
        <v>12</v>
      </c>
      <c r="H145" s="132">
        <v>0</v>
      </c>
      <c r="I145" s="132">
        <v>0</v>
      </c>
      <c r="J145" s="132">
        <f t="shared" si="24"/>
        <v>342.48</v>
      </c>
      <c r="K145" s="132">
        <f t="shared" si="25"/>
        <v>0</v>
      </c>
      <c r="L145" s="133">
        <f t="shared" si="23"/>
        <v>0</v>
      </c>
    </row>
    <row r="146" spans="1:12">
      <c r="A146" s="128" t="str">
        <f>'Obra Civil'!A152</f>
        <v>13.4.10</v>
      </c>
      <c r="B146" s="271" t="str">
        <f>'Obra Civil'!B152</f>
        <v>Caixas de passagem 4x4"para tomada/interruptor</v>
      </c>
      <c r="C146" s="272"/>
      <c r="D146" s="273"/>
      <c r="E146" s="129" t="str">
        <f>'Obra Civil'!C152</f>
        <v>un</v>
      </c>
      <c r="F146" s="130">
        <f>'Obra Civil'!G152</f>
        <v>1.79</v>
      </c>
      <c r="G146" s="131">
        <f>'Obra Civil'!D152</f>
        <v>32</v>
      </c>
      <c r="H146" s="132">
        <v>32</v>
      </c>
      <c r="I146" s="132">
        <v>32</v>
      </c>
      <c r="J146" s="132">
        <f t="shared" si="24"/>
        <v>57.28</v>
      </c>
      <c r="K146" s="132">
        <f t="shared" si="25"/>
        <v>57.28</v>
      </c>
      <c r="L146" s="133">
        <f t="shared" si="23"/>
        <v>57.28</v>
      </c>
    </row>
    <row r="147" spans="1:12">
      <c r="A147" s="128" t="str">
        <f>'Obra Civil'!A153</f>
        <v>13.4.11</v>
      </c>
      <c r="B147" s="271" t="str">
        <f>'Obra Civil'!B153</f>
        <v>Caixa de passagem 4x2" para interruptor e tomada</v>
      </c>
      <c r="C147" s="272"/>
      <c r="D147" s="273"/>
      <c r="E147" s="129" t="str">
        <f>'Obra Civil'!C153</f>
        <v>un</v>
      </c>
      <c r="F147" s="130">
        <f>'Obra Civil'!G153</f>
        <v>1.1200000000000001</v>
      </c>
      <c r="G147" s="131">
        <f>'Obra Civil'!D153</f>
        <v>79</v>
      </c>
      <c r="H147" s="132">
        <v>79</v>
      </c>
      <c r="I147" s="132">
        <v>79</v>
      </c>
      <c r="J147" s="132">
        <f t="shared" si="24"/>
        <v>88.48</v>
      </c>
      <c r="K147" s="132">
        <f t="shared" si="25"/>
        <v>88.48</v>
      </c>
      <c r="L147" s="133">
        <f t="shared" si="23"/>
        <v>88.48</v>
      </c>
    </row>
    <row r="148" spans="1:12" ht="12" customHeight="1">
      <c r="A148" s="128" t="str">
        <f>'Obra Civil'!A154</f>
        <v>13.4.12</v>
      </c>
      <c r="B148" s="271" t="str">
        <f>'Obra Civil'!B154</f>
        <v>Caixa de passagem de ferro esmaltada octogonal 4x4"</v>
      </c>
      <c r="C148" s="272"/>
      <c r="D148" s="273"/>
      <c r="E148" s="129" t="str">
        <f>'Obra Civil'!C154</f>
        <v>un</v>
      </c>
      <c r="F148" s="130">
        <f>'Obra Civil'!G154</f>
        <v>2.04</v>
      </c>
      <c r="G148" s="131">
        <f>'Obra Civil'!D154</f>
        <v>70</v>
      </c>
      <c r="H148" s="132">
        <v>0</v>
      </c>
      <c r="I148" s="132">
        <v>70</v>
      </c>
      <c r="J148" s="132">
        <f t="shared" si="24"/>
        <v>142.80000000000001</v>
      </c>
      <c r="K148" s="132">
        <f t="shared" si="25"/>
        <v>0</v>
      </c>
      <c r="L148" s="133">
        <f t="shared" si="23"/>
        <v>142.80000000000001</v>
      </c>
    </row>
    <row r="149" spans="1:12">
      <c r="A149" s="125" t="str">
        <f>'Obra Civil'!A155</f>
        <v>13.5</v>
      </c>
      <c r="B149" s="291" t="str">
        <f>'Obra Civil'!B155</f>
        <v>INSTALAÇÕES DE REDE ESTRUTURADA</v>
      </c>
      <c r="C149" s="292"/>
      <c r="D149" s="293"/>
      <c r="E149" s="129"/>
      <c r="F149" s="130"/>
      <c r="G149" s="131"/>
      <c r="H149" s="132"/>
      <c r="I149" s="132"/>
      <c r="J149" s="132"/>
      <c r="K149" s="132"/>
      <c r="L149" s="133">
        <f t="shared" si="23"/>
        <v>0</v>
      </c>
    </row>
    <row r="150" spans="1:12">
      <c r="A150" s="128" t="str">
        <f>'Obra Civil'!A156</f>
        <v>13.5.1</v>
      </c>
      <c r="B150" s="271" t="str">
        <f>'Obra Civil'!B156</f>
        <v>EQUIPAMENTOS PASSIVOS</v>
      </c>
      <c r="C150" s="272"/>
      <c r="D150" s="273"/>
      <c r="E150" s="129"/>
      <c r="F150" s="130"/>
      <c r="G150" s="131"/>
      <c r="H150" s="132"/>
      <c r="I150" s="132"/>
      <c r="J150" s="132"/>
      <c r="K150" s="132"/>
      <c r="L150" s="133">
        <f t="shared" si="23"/>
        <v>0</v>
      </c>
    </row>
    <row r="151" spans="1:12">
      <c r="A151" s="128" t="str">
        <f>'Obra Civil'!A157</f>
        <v>13.5.1.1</v>
      </c>
      <c r="B151" s="271" t="str">
        <f>'Obra Civil'!B157</f>
        <v>Patch Panel 19"  - 24 portas, Categoria 6</v>
      </c>
      <c r="C151" s="272"/>
      <c r="D151" s="273"/>
      <c r="E151" s="129" t="str">
        <f>'Obra Civil'!C157</f>
        <v xml:space="preserve">un </v>
      </c>
      <c r="F151" s="130">
        <f>'Obra Civil'!G157</f>
        <v>532.77</v>
      </c>
      <c r="G151" s="131">
        <f>'Obra Civil'!D157</f>
        <v>2</v>
      </c>
      <c r="H151" s="132">
        <v>0</v>
      </c>
      <c r="I151" s="132">
        <v>0</v>
      </c>
      <c r="J151" s="132">
        <f t="shared" ref="J151:J158" si="26">F151*G151</f>
        <v>1065.54</v>
      </c>
      <c r="K151" s="132">
        <f t="shared" ref="K151:K158" si="27">H151*F151</f>
        <v>0</v>
      </c>
      <c r="L151" s="133">
        <f t="shared" si="23"/>
        <v>0</v>
      </c>
    </row>
    <row r="152" spans="1:12">
      <c r="A152" s="128" t="str">
        <f>'Obra Civil'!A158</f>
        <v>13.5.1.2</v>
      </c>
      <c r="B152" s="271" t="str">
        <f>'Obra Civil'!B158</f>
        <v>Switch de 24 portas</v>
      </c>
      <c r="C152" s="272"/>
      <c r="D152" s="273"/>
      <c r="E152" s="129" t="str">
        <f>'Obra Civil'!C158</f>
        <v xml:space="preserve">un </v>
      </c>
      <c r="F152" s="130">
        <f>'Obra Civil'!G158</f>
        <v>735.12</v>
      </c>
      <c r="G152" s="131">
        <f>'Obra Civil'!D158</f>
        <v>2</v>
      </c>
      <c r="H152" s="132">
        <v>0</v>
      </c>
      <c r="I152" s="132">
        <v>0</v>
      </c>
      <c r="J152" s="132">
        <f t="shared" si="26"/>
        <v>1470.24</v>
      </c>
      <c r="K152" s="132">
        <f t="shared" si="27"/>
        <v>0</v>
      </c>
      <c r="L152" s="133">
        <f t="shared" si="23"/>
        <v>0</v>
      </c>
    </row>
    <row r="153" spans="1:12">
      <c r="A153" s="128" t="str">
        <f>'Obra Civil'!A159</f>
        <v>13.5.1.3</v>
      </c>
      <c r="B153" s="271" t="str">
        <f>'Obra Civil'!B159</f>
        <v>Bloco 110 para rack 19” 100 pares</v>
      </c>
      <c r="C153" s="272"/>
      <c r="D153" s="273"/>
      <c r="E153" s="129" t="str">
        <f>'Obra Civil'!C159</f>
        <v xml:space="preserve">un </v>
      </c>
      <c r="F153" s="130">
        <f>'Obra Civil'!G159</f>
        <v>316.5</v>
      </c>
      <c r="G153" s="131">
        <f>'Obra Civil'!D159</f>
        <v>1</v>
      </c>
      <c r="H153" s="132">
        <v>0</v>
      </c>
      <c r="I153" s="132">
        <v>0</v>
      </c>
      <c r="J153" s="132">
        <f t="shared" si="26"/>
        <v>316.5</v>
      </c>
      <c r="K153" s="132">
        <f t="shared" si="27"/>
        <v>0</v>
      </c>
      <c r="L153" s="133">
        <f t="shared" si="23"/>
        <v>0</v>
      </c>
    </row>
    <row r="154" spans="1:12">
      <c r="A154" s="128" t="str">
        <f>'Obra Civil'!A160</f>
        <v>13.5.1.4</v>
      </c>
      <c r="B154" s="271" t="str">
        <f>'Obra Civil'!B160</f>
        <v xml:space="preserve">Guia de Cabos Frontal, fechado </v>
      </c>
      <c r="C154" s="272"/>
      <c r="D154" s="273"/>
      <c r="E154" s="129" t="str">
        <f>'Obra Civil'!C160</f>
        <v xml:space="preserve">un </v>
      </c>
      <c r="F154" s="130">
        <f>'Obra Civil'!G160</f>
        <v>23.5</v>
      </c>
      <c r="G154" s="131">
        <f>'Obra Civil'!D160</f>
        <v>4</v>
      </c>
      <c r="H154" s="132">
        <v>0</v>
      </c>
      <c r="I154" s="132">
        <v>0</v>
      </c>
      <c r="J154" s="132">
        <f t="shared" si="26"/>
        <v>94</v>
      </c>
      <c r="K154" s="132">
        <f t="shared" si="27"/>
        <v>0</v>
      </c>
      <c r="L154" s="133">
        <f t="shared" si="23"/>
        <v>0</v>
      </c>
    </row>
    <row r="155" spans="1:12">
      <c r="A155" s="128" t="str">
        <f>'Obra Civil'!A161</f>
        <v>13.5.1.5</v>
      </c>
      <c r="B155" s="271" t="str">
        <f>'Obra Civil'!B161</f>
        <v>Guia de Cabos Traseiro</v>
      </c>
      <c r="C155" s="272"/>
      <c r="D155" s="273"/>
      <c r="E155" s="129" t="str">
        <f>'Obra Civil'!C161</f>
        <v xml:space="preserve">un </v>
      </c>
      <c r="F155" s="130">
        <f>'Obra Civil'!G161</f>
        <v>19.600000000000001</v>
      </c>
      <c r="G155" s="131">
        <f>'Obra Civil'!D161</f>
        <v>4</v>
      </c>
      <c r="H155" s="132">
        <v>0</v>
      </c>
      <c r="I155" s="132">
        <v>0</v>
      </c>
      <c r="J155" s="132">
        <f t="shared" si="26"/>
        <v>78.400000000000006</v>
      </c>
      <c r="K155" s="132">
        <f t="shared" si="27"/>
        <v>0</v>
      </c>
      <c r="L155" s="133">
        <f t="shared" si="23"/>
        <v>0</v>
      </c>
    </row>
    <row r="156" spans="1:12">
      <c r="A156" s="128" t="str">
        <f>'Obra Civil'!A162</f>
        <v>13.5.1.6</v>
      </c>
      <c r="B156" s="271" t="str">
        <f>'Obra Civil'!B162</f>
        <v>Trava Path Panel</v>
      </c>
      <c r="C156" s="272"/>
      <c r="D156" s="273"/>
      <c r="E156" s="129" t="str">
        <f>'Obra Civil'!C162</f>
        <v xml:space="preserve">un </v>
      </c>
      <c r="F156" s="130">
        <f>'Obra Civil'!G162</f>
        <v>12.3</v>
      </c>
      <c r="G156" s="131">
        <f>'Obra Civil'!D162</f>
        <v>4</v>
      </c>
      <c r="H156" s="132">
        <v>0</v>
      </c>
      <c r="I156" s="132">
        <v>0</v>
      </c>
      <c r="J156" s="132">
        <f t="shared" si="26"/>
        <v>49.2</v>
      </c>
      <c r="K156" s="132">
        <f t="shared" si="27"/>
        <v>0</v>
      </c>
      <c r="L156" s="133">
        <f t="shared" si="23"/>
        <v>0</v>
      </c>
    </row>
    <row r="157" spans="1:12">
      <c r="A157" s="128" t="str">
        <f>'Obra Civil'!A163</f>
        <v>13.5.1.7</v>
      </c>
      <c r="B157" s="271" t="str">
        <f>'Obra Civil'!B163</f>
        <v xml:space="preserve">Guia de Cabos Vertical, fechado </v>
      </c>
      <c r="C157" s="272"/>
      <c r="D157" s="273"/>
      <c r="E157" s="129" t="str">
        <f>'Obra Civil'!C163</f>
        <v xml:space="preserve">un </v>
      </c>
      <c r="F157" s="130">
        <f>'Obra Civil'!G163</f>
        <v>16.329999999999998</v>
      </c>
      <c r="G157" s="131">
        <f>'Obra Civil'!D163</f>
        <v>2</v>
      </c>
      <c r="H157" s="132">
        <v>0</v>
      </c>
      <c r="I157" s="132">
        <v>0</v>
      </c>
      <c r="J157" s="132">
        <f t="shared" si="26"/>
        <v>32.659999999999997</v>
      </c>
      <c r="K157" s="132">
        <f t="shared" si="27"/>
        <v>0</v>
      </c>
      <c r="L157" s="133">
        <f t="shared" si="23"/>
        <v>0</v>
      </c>
    </row>
    <row r="158" spans="1:12">
      <c r="A158" s="128" t="str">
        <f>'Obra Civil'!A164</f>
        <v>13.5.1.8</v>
      </c>
      <c r="B158" s="271" t="str">
        <f>'Obra Civil'!B164</f>
        <v xml:space="preserve">Guia de Cabos Superior, fechado </v>
      </c>
      <c r="C158" s="272"/>
      <c r="D158" s="273"/>
      <c r="E158" s="129" t="str">
        <f>'Obra Civil'!C164</f>
        <v xml:space="preserve">un </v>
      </c>
      <c r="F158" s="130">
        <f>'Obra Civil'!G164</f>
        <v>52.43</v>
      </c>
      <c r="G158" s="131">
        <f>'Obra Civil'!D164</f>
        <v>1</v>
      </c>
      <c r="H158" s="132">
        <v>0</v>
      </c>
      <c r="I158" s="132">
        <v>0</v>
      </c>
      <c r="J158" s="132">
        <f t="shared" si="26"/>
        <v>52.43</v>
      </c>
      <c r="K158" s="132">
        <f t="shared" si="27"/>
        <v>0</v>
      </c>
      <c r="L158" s="133">
        <f t="shared" si="23"/>
        <v>0</v>
      </c>
    </row>
    <row r="159" spans="1:12">
      <c r="A159" s="128" t="str">
        <f>'Obra Civil'!A165</f>
        <v>13.5.2</v>
      </c>
      <c r="B159" s="271" t="str">
        <f>'Obra Civil'!B165</f>
        <v>CABOS EM PAR TRANÇADOS</v>
      </c>
      <c r="C159" s="272"/>
      <c r="D159" s="273"/>
      <c r="E159" s="129"/>
      <c r="F159" s="130"/>
      <c r="G159" s="131"/>
      <c r="H159" s="132"/>
      <c r="I159" s="132"/>
      <c r="J159" s="132"/>
      <c r="K159" s="132"/>
      <c r="L159" s="133">
        <f t="shared" si="23"/>
        <v>0</v>
      </c>
    </row>
    <row r="160" spans="1:12">
      <c r="A160" s="128" t="str">
        <f>'Obra Civil'!A166</f>
        <v>13.5.2.1</v>
      </c>
      <c r="B160" s="271" t="str">
        <f>'Obra Civil'!B166</f>
        <v>Cabo par trançado não blindado (UTP)-4 pares 24 AWG,100 Ohms - Categoria 6</v>
      </c>
      <c r="C160" s="272"/>
      <c r="D160" s="273"/>
      <c r="E160" s="129" t="str">
        <f>'Obra Civil'!C166</f>
        <v>m</v>
      </c>
      <c r="F160" s="130">
        <f>'Obra Civil'!G166</f>
        <v>1.42</v>
      </c>
      <c r="G160" s="131">
        <f>'Obra Civil'!D166</f>
        <v>480</v>
      </c>
      <c r="H160" s="132">
        <v>0</v>
      </c>
      <c r="I160" s="132">
        <v>0</v>
      </c>
      <c r="J160" s="132">
        <f t="shared" ref="J160:J167" si="28">F160*G160</f>
        <v>681.59999999999991</v>
      </c>
      <c r="K160" s="132">
        <f t="shared" ref="K160:K167" si="29">H160*F160</f>
        <v>0</v>
      </c>
      <c r="L160" s="133">
        <f t="shared" si="23"/>
        <v>0</v>
      </c>
    </row>
    <row r="161" spans="1:12">
      <c r="A161" s="128" t="str">
        <f>'Obra Civil'!A167</f>
        <v>13.5.2.2</v>
      </c>
      <c r="B161" s="271" t="str">
        <f>'Obra Civil'!B167</f>
        <v>Cabo telefônico interno CI-50, 20 pares</v>
      </c>
      <c r="C161" s="272"/>
      <c r="D161" s="273"/>
      <c r="E161" s="129" t="str">
        <f>'Obra Civil'!C167</f>
        <v>m</v>
      </c>
      <c r="F161" s="130">
        <f>'Obra Civil'!G167</f>
        <v>4.96</v>
      </c>
      <c r="G161" s="131">
        <f>'Obra Civil'!D167</f>
        <v>6</v>
      </c>
      <c r="H161" s="132">
        <v>0</v>
      </c>
      <c r="I161" s="132">
        <v>0</v>
      </c>
      <c r="J161" s="132">
        <f t="shared" si="28"/>
        <v>29.759999999999998</v>
      </c>
      <c r="K161" s="132">
        <f t="shared" si="29"/>
        <v>0</v>
      </c>
      <c r="L161" s="133">
        <f t="shared" si="23"/>
        <v>0</v>
      </c>
    </row>
    <row r="162" spans="1:12">
      <c r="A162" s="128" t="str">
        <f>'Obra Civil'!A168</f>
        <v>13.5.2.3</v>
      </c>
      <c r="B162" s="271" t="str">
        <f>'Obra Civil'!B168</f>
        <v>Cabo coaxial</v>
      </c>
      <c r="C162" s="272"/>
      <c r="D162" s="273"/>
      <c r="E162" s="129" t="str">
        <f>'Obra Civil'!C168</f>
        <v>m</v>
      </c>
      <c r="F162" s="130">
        <f>'Obra Civil'!G168</f>
        <v>3.98</v>
      </c>
      <c r="G162" s="131">
        <f>'Obra Civil'!D168</f>
        <v>35</v>
      </c>
      <c r="H162" s="132">
        <v>0</v>
      </c>
      <c r="I162" s="132">
        <v>0</v>
      </c>
      <c r="J162" s="132">
        <f t="shared" si="28"/>
        <v>139.30000000000001</v>
      </c>
      <c r="K162" s="132">
        <f t="shared" si="29"/>
        <v>0</v>
      </c>
      <c r="L162" s="133">
        <f t="shared" si="23"/>
        <v>0</v>
      </c>
    </row>
    <row r="163" spans="1:12">
      <c r="A163" s="125" t="str">
        <f>'Obra Civil'!A169</f>
        <v>13.5.3</v>
      </c>
      <c r="B163" s="291" t="str">
        <f>'Obra Civil'!B169</f>
        <v>CABOS DE CONEXÃO</v>
      </c>
      <c r="C163" s="292"/>
      <c r="D163" s="293"/>
      <c r="E163" s="129"/>
      <c r="F163" s="130">
        <f>'Obra Civil'!G169</f>
        <v>0</v>
      </c>
      <c r="G163" s="131">
        <f>'Obra Civil'!D169</f>
        <v>0</v>
      </c>
      <c r="H163" s="132">
        <v>0</v>
      </c>
      <c r="I163" s="132">
        <v>0</v>
      </c>
      <c r="J163" s="132">
        <f t="shared" si="28"/>
        <v>0</v>
      </c>
      <c r="K163" s="132">
        <f t="shared" si="29"/>
        <v>0</v>
      </c>
      <c r="L163" s="133">
        <f t="shared" si="23"/>
        <v>0</v>
      </c>
    </row>
    <row r="164" spans="1:12">
      <c r="A164" s="128" t="str">
        <f>'Obra Civil'!A170</f>
        <v>13.5.3.1</v>
      </c>
      <c r="B164" s="271" t="str">
        <f>'Obra Civil'!B170</f>
        <v>Cabos de conexões – Patch Cord ultra flexível com RJ 45 nas 2 pontas - 1,50 metros</v>
      </c>
      <c r="C164" s="272"/>
      <c r="D164" s="273"/>
      <c r="E164" s="129" t="str">
        <f>'Obra Civil'!C170</f>
        <v xml:space="preserve">un </v>
      </c>
      <c r="F164" s="130">
        <f>'Obra Civil'!G170</f>
        <v>8.35</v>
      </c>
      <c r="G164" s="131">
        <f>'Obra Civil'!D170</f>
        <v>24</v>
      </c>
      <c r="H164" s="132">
        <v>0</v>
      </c>
      <c r="I164" s="132">
        <v>0</v>
      </c>
      <c r="J164" s="132">
        <f t="shared" si="28"/>
        <v>200.39999999999998</v>
      </c>
      <c r="K164" s="132">
        <f t="shared" si="29"/>
        <v>0</v>
      </c>
      <c r="L164" s="133">
        <f t="shared" si="23"/>
        <v>0</v>
      </c>
    </row>
    <row r="165" spans="1:12">
      <c r="A165" s="128" t="str">
        <f>'Obra Civil'!A171</f>
        <v>13.5.3.2</v>
      </c>
      <c r="B165" s="271" t="str">
        <f>'Obra Civil'!B171</f>
        <v>Cabos de conexões – Patch cord 110 / RJ-45 1 par -1,50m</v>
      </c>
      <c r="C165" s="272"/>
      <c r="D165" s="273"/>
      <c r="E165" s="129" t="str">
        <f>'Obra Civil'!C171</f>
        <v xml:space="preserve">un </v>
      </c>
      <c r="F165" s="130">
        <f>'Obra Civil'!G171</f>
        <v>7.17</v>
      </c>
      <c r="G165" s="131">
        <f>'Obra Civil'!D171</f>
        <v>15</v>
      </c>
      <c r="H165" s="132">
        <v>0</v>
      </c>
      <c r="I165" s="132">
        <v>0</v>
      </c>
      <c r="J165" s="132">
        <f t="shared" si="28"/>
        <v>107.55</v>
      </c>
      <c r="K165" s="132">
        <f t="shared" si="29"/>
        <v>0</v>
      </c>
      <c r="L165" s="133">
        <f t="shared" si="23"/>
        <v>0</v>
      </c>
    </row>
    <row r="166" spans="1:12">
      <c r="A166" s="128" t="str">
        <f>'Obra Civil'!A172</f>
        <v>13.5.3.3</v>
      </c>
      <c r="B166" s="271" t="str">
        <f>'Obra Civil'!B172</f>
        <v>Cabos de conexões – Patch Cord ultra flexível com RJ 45 em 1 ponta - 1,50 metros</v>
      </c>
      <c r="C166" s="272"/>
      <c r="D166" s="273"/>
      <c r="E166" s="129" t="str">
        <f>'Obra Civil'!C172</f>
        <v xml:space="preserve">un </v>
      </c>
      <c r="F166" s="130">
        <f>'Obra Civil'!G172</f>
        <v>7.62</v>
      </c>
      <c r="G166" s="131">
        <f>'Obra Civil'!D172</f>
        <v>24</v>
      </c>
      <c r="H166" s="132">
        <v>0</v>
      </c>
      <c r="I166" s="132">
        <v>0</v>
      </c>
      <c r="J166" s="132">
        <f t="shared" si="28"/>
        <v>182.88</v>
      </c>
      <c r="K166" s="132">
        <f t="shared" si="29"/>
        <v>0</v>
      </c>
      <c r="L166" s="133">
        <f t="shared" si="23"/>
        <v>0</v>
      </c>
    </row>
    <row r="167" spans="1:12">
      <c r="A167" s="128" t="str">
        <f>'Obra Civil'!A173</f>
        <v>13.5.3.4</v>
      </c>
      <c r="B167" s="271" t="str">
        <f>'Obra Civil'!B173</f>
        <v>Cabos de conexões – Patch Cord ultra flexível com RJ 45 nas 2 pontas - 3,0 metros</v>
      </c>
      <c r="C167" s="272"/>
      <c r="D167" s="273"/>
      <c r="E167" s="129" t="str">
        <f>'Obra Civil'!C173</f>
        <v xml:space="preserve">un </v>
      </c>
      <c r="F167" s="130">
        <f>'Obra Civil'!G173</f>
        <v>100</v>
      </c>
      <c r="G167" s="131">
        <f>'Obra Civil'!D173</f>
        <v>24</v>
      </c>
      <c r="H167" s="132">
        <v>0</v>
      </c>
      <c r="I167" s="132">
        <v>0</v>
      </c>
      <c r="J167" s="132">
        <f t="shared" si="28"/>
        <v>2400</v>
      </c>
      <c r="K167" s="132">
        <f t="shared" si="29"/>
        <v>0</v>
      </c>
      <c r="L167" s="133">
        <f t="shared" si="23"/>
        <v>0</v>
      </c>
    </row>
    <row r="168" spans="1:12">
      <c r="A168" s="125" t="str">
        <f>'Obra Civil'!A174</f>
        <v>13.5.4</v>
      </c>
      <c r="B168" s="291" t="str">
        <f>'Obra Civil'!B174</f>
        <v>TOMADAS</v>
      </c>
      <c r="C168" s="292"/>
      <c r="D168" s="293"/>
      <c r="E168" s="129"/>
      <c r="F168" s="130"/>
      <c r="G168" s="131"/>
      <c r="H168" s="132"/>
      <c r="I168" s="132"/>
      <c r="J168" s="132"/>
      <c r="K168" s="132"/>
      <c r="L168" s="133">
        <f t="shared" si="23"/>
        <v>0</v>
      </c>
    </row>
    <row r="169" spans="1:12">
      <c r="A169" s="128" t="str">
        <f>'Obra Civil'!A175</f>
        <v>13.5.4.1</v>
      </c>
      <c r="B169" s="271" t="str">
        <f>'Obra Civil'!B175</f>
        <v>Tomada modular RJ-45 Categoria 6</v>
      </c>
      <c r="C169" s="272"/>
      <c r="D169" s="273"/>
      <c r="E169" s="129" t="str">
        <f>'Obra Civil'!C175</f>
        <v xml:space="preserve">un </v>
      </c>
      <c r="F169" s="130">
        <f>'Obra Civil'!G175</f>
        <v>19.43</v>
      </c>
      <c r="G169" s="131">
        <f>'Obra Civil'!D175</f>
        <v>24</v>
      </c>
      <c r="H169" s="132">
        <v>0</v>
      </c>
      <c r="I169" s="132">
        <v>0</v>
      </c>
      <c r="J169" s="132">
        <f>F169*G169</f>
        <v>466.32</v>
      </c>
      <c r="K169" s="132">
        <f>H169*F169</f>
        <v>0</v>
      </c>
      <c r="L169" s="133">
        <f t="shared" si="23"/>
        <v>0</v>
      </c>
    </row>
    <row r="170" spans="1:12">
      <c r="A170" s="128" t="str">
        <f>'Obra Civil'!A176</f>
        <v>13.5.4.2</v>
      </c>
      <c r="B170" s="271" t="str">
        <f>'Obra Civil'!B176</f>
        <v>Conector de TV Tipo F (Coaxial)</v>
      </c>
      <c r="C170" s="272"/>
      <c r="D170" s="273"/>
      <c r="E170" s="129" t="str">
        <f>'Obra Civil'!C176</f>
        <v xml:space="preserve">un </v>
      </c>
      <c r="F170" s="130">
        <f>'Obra Civil'!G176</f>
        <v>16.14</v>
      </c>
      <c r="G170" s="131">
        <f>'Obra Civil'!D176</f>
        <v>4</v>
      </c>
      <c r="H170" s="132">
        <v>0</v>
      </c>
      <c r="I170" s="132">
        <v>0</v>
      </c>
      <c r="J170" s="132">
        <f>F170*G170</f>
        <v>64.56</v>
      </c>
      <c r="K170" s="132">
        <f>H170*F170</f>
        <v>0</v>
      </c>
      <c r="L170" s="133">
        <f t="shared" si="23"/>
        <v>0</v>
      </c>
    </row>
    <row r="171" spans="1:12">
      <c r="A171" s="125" t="str">
        <f>'Obra Civil'!A177</f>
        <v>13.5.5</v>
      </c>
      <c r="B171" s="291" t="str">
        <f>'Obra Civil'!B177</f>
        <v>CAIXAS E ACESSÓRIOS</v>
      </c>
      <c r="C171" s="292"/>
      <c r="D171" s="293"/>
      <c r="E171" s="129"/>
      <c r="F171" s="130"/>
      <c r="G171" s="131"/>
      <c r="H171" s="132"/>
      <c r="I171" s="132"/>
      <c r="J171" s="132"/>
      <c r="K171" s="132"/>
      <c r="L171" s="133">
        <f t="shared" si="23"/>
        <v>0</v>
      </c>
    </row>
    <row r="172" spans="1:12" ht="22.5" customHeight="1">
      <c r="A172" s="128" t="str">
        <f>'Obra Civil'!A178</f>
        <v>13.5.5.1</v>
      </c>
      <c r="B172" s="294" t="str">
        <f>'Obra Civil'!B178</f>
        <v>Caixa subterrânea em alvenaria, tipo R1,60x35x50cm, com tampão em ferro fundido, conforme detalhe de projeto</v>
      </c>
      <c r="C172" s="295"/>
      <c r="D172" s="296"/>
      <c r="E172" s="129" t="str">
        <f>'Obra Civil'!C178</f>
        <v xml:space="preserve">un </v>
      </c>
      <c r="F172" s="130">
        <f>'Obra Civil'!G178</f>
        <v>145.30000000000001</v>
      </c>
      <c r="G172" s="131">
        <f>'Obra Civil'!D178</f>
        <v>1</v>
      </c>
      <c r="H172" s="132">
        <v>0</v>
      </c>
      <c r="I172" s="132">
        <v>0</v>
      </c>
      <c r="J172" s="132">
        <f>F172*G172</f>
        <v>145.30000000000001</v>
      </c>
      <c r="K172" s="132">
        <f>H172*F172</f>
        <v>0</v>
      </c>
      <c r="L172" s="133">
        <f t="shared" si="23"/>
        <v>0</v>
      </c>
    </row>
    <row r="173" spans="1:12">
      <c r="A173" s="128" t="str">
        <f>'Obra Civil'!A179</f>
        <v>13.5.5.2</v>
      </c>
      <c r="B173" s="271" t="str">
        <f>'Obra Civil'!B179</f>
        <v>Caixa de passagem em alvenaria 20x20 com tampa de ferro fundido</v>
      </c>
      <c r="C173" s="272"/>
      <c r="D173" s="273"/>
      <c r="E173" s="129" t="str">
        <f>'Obra Civil'!C179</f>
        <v xml:space="preserve">un </v>
      </c>
      <c r="F173" s="130">
        <f>'Obra Civil'!G179</f>
        <v>34.869999999999997</v>
      </c>
      <c r="G173" s="131">
        <f>'Obra Civil'!D179</f>
        <v>2</v>
      </c>
      <c r="H173" s="132">
        <v>0</v>
      </c>
      <c r="I173" s="132">
        <v>0</v>
      </c>
      <c r="J173" s="132">
        <f>F173*G173</f>
        <v>69.739999999999995</v>
      </c>
      <c r="K173" s="132">
        <f>H173*F173</f>
        <v>0</v>
      </c>
      <c r="L173" s="133">
        <f t="shared" si="23"/>
        <v>0</v>
      </c>
    </row>
    <row r="174" spans="1:12">
      <c r="A174" s="128" t="str">
        <f>'Obra Civil'!A180</f>
        <v>13.5.5.3</v>
      </c>
      <c r="B174" s="271" t="str">
        <f>'Obra Civil'!B180</f>
        <v>Caixa de passagem de piso 15x15 com tampa metálica aparafusada</v>
      </c>
      <c r="C174" s="272"/>
      <c r="D174" s="273"/>
      <c r="E174" s="129" t="str">
        <f>'Obra Civil'!C180</f>
        <v xml:space="preserve">un </v>
      </c>
      <c r="F174" s="130">
        <f>'Obra Civil'!G180</f>
        <v>10.01</v>
      </c>
      <c r="G174" s="131">
        <f>'Obra Civil'!D180</f>
        <v>12</v>
      </c>
      <c r="H174" s="132">
        <v>0</v>
      </c>
      <c r="I174" s="132">
        <v>0</v>
      </c>
      <c r="J174" s="132">
        <f>F174*G174</f>
        <v>120.12</v>
      </c>
      <c r="K174" s="132">
        <f>H174*F174</f>
        <v>0</v>
      </c>
      <c r="L174" s="133">
        <f t="shared" si="23"/>
        <v>0</v>
      </c>
    </row>
    <row r="175" spans="1:12">
      <c r="A175" s="128" t="str">
        <f>'Obra Civil'!A181</f>
        <v>13.5.5.4</v>
      </c>
      <c r="B175" s="271" t="str">
        <f>'Obra Civil'!B181</f>
        <v>Derivação "T" de 59 mm conforme detalhe de projeto</v>
      </c>
      <c r="C175" s="272"/>
      <c r="D175" s="273"/>
      <c r="E175" s="129" t="str">
        <f>'Obra Civil'!C181</f>
        <v>un</v>
      </c>
      <c r="F175" s="130">
        <f>'Obra Civil'!G181</f>
        <v>18.149999999999999</v>
      </c>
      <c r="G175" s="131">
        <f>'Obra Civil'!D181</f>
        <v>8</v>
      </c>
      <c r="H175" s="132">
        <v>0</v>
      </c>
      <c r="I175" s="132">
        <v>0</v>
      </c>
      <c r="J175" s="132">
        <f>F175*G175</f>
        <v>145.19999999999999</v>
      </c>
      <c r="K175" s="132">
        <f>H175*F175</f>
        <v>0</v>
      </c>
      <c r="L175" s="133">
        <f t="shared" si="23"/>
        <v>0</v>
      </c>
    </row>
    <row r="176" spans="1:12">
      <c r="A176" s="128" t="str">
        <f>'Obra Civil'!A182</f>
        <v>13.5.5.5</v>
      </c>
      <c r="B176" s="271" t="str">
        <f>'Obra Civil'!B182</f>
        <v>Derivação "L" de 59 mm conforme detalhe de projeto</v>
      </c>
      <c r="C176" s="272"/>
      <c r="D176" s="273"/>
      <c r="E176" s="129" t="str">
        <f>'Obra Civil'!C182</f>
        <v>un</v>
      </c>
      <c r="F176" s="130">
        <f>'Obra Civil'!G182</f>
        <v>16.34</v>
      </c>
      <c r="G176" s="131">
        <f>'Obra Civil'!D182</f>
        <v>3</v>
      </c>
      <c r="H176" s="132">
        <v>0</v>
      </c>
      <c r="I176" s="132">
        <v>0</v>
      </c>
      <c r="J176" s="132">
        <f>F176*G176</f>
        <v>49.019999999999996</v>
      </c>
      <c r="K176" s="132">
        <f>H176*F176</f>
        <v>0</v>
      </c>
      <c r="L176" s="133">
        <f t="shared" si="23"/>
        <v>0</v>
      </c>
    </row>
    <row r="177" spans="1:12">
      <c r="A177" s="128" t="str">
        <f>'Obra Civil'!A183</f>
        <v>13.5.6</v>
      </c>
      <c r="B177" s="271" t="str">
        <f>'Obra Civil'!B183</f>
        <v>ELETRODUTOS E ACESSÓRIOS</v>
      </c>
      <c r="C177" s="272"/>
      <c r="D177" s="273"/>
      <c r="E177" s="129"/>
      <c r="F177" s="130"/>
      <c r="G177" s="131"/>
      <c r="H177" s="132"/>
      <c r="I177" s="132"/>
      <c r="J177" s="132"/>
      <c r="K177" s="132"/>
      <c r="L177" s="133">
        <f t="shared" si="23"/>
        <v>0</v>
      </c>
    </row>
    <row r="178" spans="1:12">
      <c r="A178" s="128" t="str">
        <f>'Obra Civil'!A184</f>
        <v>13.5.6.1</v>
      </c>
      <c r="B178" s="271" t="str">
        <f>'Obra Civil'!B184</f>
        <v>Eletroduto  Ø100mm, inclusive curvas</v>
      </c>
      <c r="C178" s="272"/>
      <c r="D178" s="273"/>
      <c r="E178" s="129" t="str">
        <f>'Obra Civil'!C184</f>
        <v>m</v>
      </c>
      <c r="F178" s="130">
        <f>'Obra Civil'!G184</f>
        <v>26.32</v>
      </c>
      <c r="G178" s="131">
        <f>'Obra Civil'!D184</f>
        <v>22</v>
      </c>
      <c r="H178" s="132">
        <v>22</v>
      </c>
      <c r="I178" s="132">
        <v>22</v>
      </c>
      <c r="J178" s="132">
        <f>F178*G178</f>
        <v>579.04</v>
      </c>
      <c r="K178" s="132">
        <f>H178*F178</f>
        <v>579.04</v>
      </c>
      <c r="L178" s="133">
        <f t="shared" si="23"/>
        <v>579.04</v>
      </c>
    </row>
    <row r="179" spans="1:12">
      <c r="A179" s="128" t="str">
        <f>'Obra Civil'!A185</f>
        <v>13.5.6.2</v>
      </c>
      <c r="B179" s="271" t="str">
        <f>'Obra Civil'!B185</f>
        <v>Eletroduto  Ø59mm, inclusive curvas</v>
      </c>
      <c r="C179" s="272"/>
      <c r="D179" s="273"/>
      <c r="E179" s="129" t="str">
        <f>'Obra Civil'!C185</f>
        <v>m</v>
      </c>
      <c r="F179" s="130">
        <f>'Obra Civil'!G185</f>
        <v>14.31</v>
      </c>
      <c r="G179" s="131">
        <f>'Obra Civil'!D185</f>
        <v>61</v>
      </c>
      <c r="H179" s="132">
        <v>61</v>
      </c>
      <c r="I179" s="132">
        <v>61</v>
      </c>
      <c r="J179" s="132">
        <f>F179*G179</f>
        <v>872.91000000000008</v>
      </c>
      <c r="K179" s="132">
        <f>H179*F179</f>
        <v>872.91000000000008</v>
      </c>
      <c r="L179" s="133">
        <f t="shared" si="23"/>
        <v>872.91000000000008</v>
      </c>
    </row>
    <row r="180" spans="1:12">
      <c r="A180" s="143" t="str">
        <f>'Obra Civil'!A187</f>
        <v>14.0</v>
      </c>
      <c r="B180" s="268" t="str">
        <f>'Obra Civil'!B187</f>
        <v xml:space="preserve">INSTALAÇÃO HIDRÁULICA </v>
      </c>
      <c r="C180" s="269"/>
      <c r="D180" s="270"/>
      <c r="E180" s="146"/>
      <c r="F180" s="147"/>
      <c r="G180" s="148"/>
      <c r="H180" s="149"/>
      <c r="I180" s="149"/>
      <c r="J180" s="149"/>
      <c r="K180" s="149"/>
      <c r="L180" s="150">
        <f t="shared" si="23"/>
        <v>0</v>
      </c>
    </row>
    <row r="181" spans="1:12">
      <c r="A181" s="128" t="str">
        <f>'Obra Civil'!A188</f>
        <v>14.1</v>
      </c>
      <c r="B181" s="271" t="str">
        <f>'Obra Civil'!B188</f>
        <v>TUBULAÇÕES E CONEXÕES DE PVC RÍGIDO</v>
      </c>
      <c r="C181" s="272"/>
      <c r="D181" s="273"/>
      <c r="E181" s="129"/>
      <c r="F181" s="130"/>
      <c r="G181" s="131"/>
      <c r="H181" s="132"/>
      <c r="I181" s="132"/>
      <c r="J181" s="132"/>
      <c r="K181" s="132"/>
      <c r="L181" s="133">
        <f t="shared" si="23"/>
        <v>0</v>
      </c>
    </row>
    <row r="182" spans="1:12">
      <c r="A182" s="128" t="str">
        <f>'Obra Civil'!A189</f>
        <v>14.1.1</v>
      </c>
      <c r="B182" s="271" t="str">
        <f>'Obra Civil'!B189</f>
        <v>Chuveiro eletrico sendo chuveiro de plastico - 110 e 220 V</v>
      </c>
      <c r="C182" s="272"/>
      <c r="D182" s="273"/>
      <c r="E182" s="129" t="str">
        <f>'Obra Civil'!C189</f>
        <v>un</v>
      </c>
      <c r="F182" s="130">
        <f>'Obra Civil'!G189</f>
        <v>35.11</v>
      </c>
      <c r="G182" s="131">
        <f>'Obra Civil'!D189</f>
        <v>12</v>
      </c>
      <c r="H182" s="132">
        <v>0</v>
      </c>
      <c r="I182" s="132">
        <v>0</v>
      </c>
      <c r="J182" s="132">
        <f t="shared" ref="J182:J202" si="30">F182*G182</f>
        <v>421.32</v>
      </c>
      <c r="K182" s="132">
        <f t="shared" ref="K182:K202" si="31">H182*F182</f>
        <v>0</v>
      </c>
      <c r="L182" s="133">
        <f t="shared" si="23"/>
        <v>0</v>
      </c>
    </row>
    <row r="183" spans="1:12">
      <c r="A183" s="128" t="str">
        <f>'Obra Civil'!A190</f>
        <v>14.1.2</v>
      </c>
      <c r="B183" s="271" t="str">
        <f>'Obra Civil'!B190</f>
        <v>Registro de gaveta bruto, diâmetro 1"</v>
      </c>
      <c r="C183" s="272"/>
      <c r="D183" s="273"/>
      <c r="E183" s="129" t="str">
        <f>'Obra Civil'!C190</f>
        <v>un</v>
      </c>
      <c r="F183" s="130">
        <f>'Obra Civil'!G190</f>
        <v>34.11</v>
      </c>
      <c r="G183" s="131">
        <f>'Obra Civil'!D190</f>
        <v>2</v>
      </c>
      <c r="H183" s="132">
        <v>1</v>
      </c>
      <c r="I183" s="132">
        <v>1</v>
      </c>
      <c r="J183" s="132">
        <f t="shared" si="30"/>
        <v>68.22</v>
      </c>
      <c r="K183" s="132">
        <f t="shared" si="31"/>
        <v>34.11</v>
      </c>
      <c r="L183" s="133">
        <f t="shared" si="23"/>
        <v>34.11</v>
      </c>
    </row>
    <row r="184" spans="1:12">
      <c r="A184" s="128" t="str">
        <f>'Obra Civil'!A191</f>
        <v>14.1.3</v>
      </c>
      <c r="B184" s="271" t="str">
        <f>'Obra Civil'!B191</f>
        <v>Registro de gaveta bruto, diâmetro 1.1/4"</v>
      </c>
      <c r="C184" s="272"/>
      <c r="D184" s="273"/>
      <c r="E184" s="129" t="str">
        <f>'Obra Civil'!C191</f>
        <v>un</v>
      </c>
      <c r="F184" s="130">
        <f>'Obra Civil'!G191</f>
        <v>45.18</v>
      </c>
      <c r="G184" s="131">
        <f>'Obra Civil'!D191</f>
        <v>1</v>
      </c>
      <c r="H184" s="132">
        <v>1</v>
      </c>
      <c r="I184" s="132">
        <v>1</v>
      </c>
      <c r="J184" s="132">
        <f t="shared" si="30"/>
        <v>45.18</v>
      </c>
      <c r="K184" s="132">
        <f t="shared" si="31"/>
        <v>45.18</v>
      </c>
      <c r="L184" s="133">
        <f t="shared" si="23"/>
        <v>45.18</v>
      </c>
    </row>
    <row r="185" spans="1:12">
      <c r="A185" s="128" t="str">
        <f>'Obra Civil'!A192</f>
        <v>14.1.4</v>
      </c>
      <c r="B185" s="271" t="str">
        <f>'Obra Civil'!B192</f>
        <v>Registro de gaveta bruto, diâmetro 1.1/2"</v>
      </c>
      <c r="C185" s="272"/>
      <c r="D185" s="273"/>
      <c r="E185" s="129" t="str">
        <f>'Obra Civil'!C192</f>
        <v>un</v>
      </c>
      <c r="F185" s="130">
        <f>'Obra Civil'!G192</f>
        <v>51.09</v>
      </c>
      <c r="G185" s="131">
        <f>'Obra Civil'!D192</f>
        <v>4</v>
      </c>
      <c r="H185" s="132">
        <v>4</v>
      </c>
      <c r="I185" s="132">
        <v>4</v>
      </c>
      <c r="J185" s="132">
        <f t="shared" si="30"/>
        <v>204.36</v>
      </c>
      <c r="K185" s="132">
        <f t="shared" si="31"/>
        <v>204.36</v>
      </c>
      <c r="L185" s="133">
        <f t="shared" si="23"/>
        <v>204.36</v>
      </c>
    </row>
    <row r="186" spans="1:12">
      <c r="A186" s="128" t="str">
        <f>'Obra Civil'!A193</f>
        <v>14.1.5</v>
      </c>
      <c r="B186" s="271" t="str">
        <f>'Obra Civil'!B193</f>
        <v>Registro de gaveta bruto, diâmetro 2.1/2"</v>
      </c>
      <c r="C186" s="272"/>
      <c r="D186" s="273"/>
      <c r="E186" s="129" t="str">
        <f>'Obra Civil'!C193</f>
        <v>un</v>
      </c>
      <c r="F186" s="130">
        <f>'Obra Civil'!G193</f>
        <v>165.23</v>
      </c>
      <c r="G186" s="131">
        <f>'Obra Civil'!D193</f>
        <v>1</v>
      </c>
      <c r="H186" s="132">
        <v>1</v>
      </c>
      <c r="I186" s="132">
        <v>1</v>
      </c>
      <c r="J186" s="132">
        <f t="shared" si="30"/>
        <v>165.23</v>
      </c>
      <c r="K186" s="132">
        <f t="shared" si="31"/>
        <v>165.23</v>
      </c>
      <c r="L186" s="133">
        <f t="shared" si="23"/>
        <v>165.23</v>
      </c>
    </row>
    <row r="187" spans="1:12">
      <c r="A187" s="128" t="str">
        <f>'Obra Civil'!A194</f>
        <v>14.1.6</v>
      </c>
      <c r="B187" s="271" t="str">
        <f>'Obra Civil'!B194</f>
        <v>Registro de gaveta com canopla, diâmetro 1.1/2"</v>
      </c>
      <c r="C187" s="272"/>
      <c r="D187" s="273"/>
      <c r="E187" s="129" t="str">
        <f>'Obra Civil'!C194</f>
        <v>un</v>
      </c>
      <c r="F187" s="130">
        <f>'Obra Civil'!G194</f>
        <v>109.99</v>
      </c>
      <c r="G187" s="131">
        <f>'Obra Civil'!D194</f>
        <v>8</v>
      </c>
      <c r="H187" s="132">
        <v>0</v>
      </c>
      <c r="I187" s="132">
        <v>0</v>
      </c>
      <c r="J187" s="132">
        <f t="shared" si="30"/>
        <v>879.92</v>
      </c>
      <c r="K187" s="132">
        <f t="shared" si="31"/>
        <v>0</v>
      </c>
      <c r="L187" s="133">
        <f t="shared" si="23"/>
        <v>0</v>
      </c>
    </row>
    <row r="188" spans="1:12">
      <c r="A188" s="128" t="str">
        <f>'Obra Civil'!A195</f>
        <v>14.1.7</v>
      </c>
      <c r="B188" s="271" t="str">
        <f>'Obra Civil'!B195</f>
        <v>Registro de gaveta com canopla, diâmetro 3/4"</v>
      </c>
      <c r="C188" s="272"/>
      <c r="D188" s="273"/>
      <c r="E188" s="129" t="str">
        <f>'Obra Civil'!C195</f>
        <v>un</v>
      </c>
      <c r="F188" s="130">
        <f>'Obra Civil'!G195</f>
        <v>49.81</v>
      </c>
      <c r="G188" s="131">
        <f>'Obra Civil'!D195</f>
        <v>23</v>
      </c>
      <c r="H188" s="132">
        <v>0</v>
      </c>
      <c r="I188" s="132">
        <v>0</v>
      </c>
      <c r="J188" s="132">
        <f t="shared" si="30"/>
        <v>1145.6300000000001</v>
      </c>
      <c r="K188" s="132">
        <f t="shared" si="31"/>
        <v>0</v>
      </c>
      <c r="L188" s="133">
        <f t="shared" si="23"/>
        <v>0</v>
      </c>
    </row>
    <row r="189" spans="1:12">
      <c r="A189" s="128" t="str">
        <f>'Obra Civil'!A196</f>
        <v>14.1.8</v>
      </c>
      <c r="B189" s="271" t="str">
        <f>'Obra Civil'!B196</f>
        <v>Registro de pressão com canopla p/ chuveiro, diâmetro 3/4"</v>
      </c>
      <c r="C189" s="272"/>
      <c r="D189" s="273"/>
      <c r="E189" s="129" t="str">
        <f>'Obra Civil'!C196</f>
        <v>un</v>
      </c>
      <c r="F189" s="130">
        <f>'Obra Civil'!G196</f>
        <v>65.38</v>
      </c>
      <c r="G189" s="131">
        <f>'Obra Civil'!D196</f>
        <v>12</v>
      </c>
      <c r="H189" s="132">
        <v>0</v>
      </c>
      <c r="I189" s="132">
        <v>0</v>
      </c>
      <c r="J189" s="132">
        <f t="shared" si="30"/>
        <v>784.56</v>
      </c>
      <c r="K189" s="132">
        <f t="shared" si="31"/>
        <v>0</v>
      </c>
      <c r="L189" s="133">
        <f t="shared" ref="L189:L252" si="32">I189*F189</f>
        <v>0</v>
      </c>
    </row>
    <row r="190" spans="1:12">
      <c r="A190" s="128" t="str">
        <f>'Obra Civil'!A197</f>
        <v>14.1.9</v>
      </c>
      <c r="B190" s="271" t="str">
        <f>'Obra Civil'!B197</f>
        <v>Tubo PVC soldável diâmetro 25 mm, inclusive conexões</v>
      </c>
      <c r="C190" s="272"/>
      <c r="D190" s="273"/>
      <c r="E190" s="129" t="str">
        <f>'Obra Civil'!C197</f>
        <v>m</v>
      </c>
      <c r="F190" s="130">
        <f>'Obra Civil'!G197</f>
        <v>2.44</v>
      </c>
      <c r="G190" s="131">
        <f>'Obra Civil'!D197</f>
        <v>179</v>
      </c>
      <c r="H190" s="132">
        <v>179</v>
      </c>
      <c r="I190" s="132">
        <v>179</v>
      </c>
      <c r="J190" s="132">
        <f t="shared" si="30"/>
        <v>436.76</v>
      </c>
      <c r="K190" s="132">
        <f t="shared" si="31"/>
        <v>436.76</v>
      </c>
      <c r="L190" s="133">
        <f t="shared" si="32"/>
        <v>436.76</v>
      </c>
    </row>
    <row r="191" spans="1:12">
      <c r="A191" s="128" t="str">
        <f>'Obra Civil'!A198</f>
        <v>14.1.10</v>
      </c>
      <c r="B191" s="271" t="str">
        <f>'Obra Civil'!B198</f>
        <v>Tubo PVC soldável classe 15, diâmetro 50 mm, inclusive conexões</v>
      </c>
      <c r="C191" s="272"/>
      <c r="D191" s="273"/>
      <c r="E191" s="129" t="str">
        <f>'Obra Civil'!C198</f>
        <v>m</v>
      </c>
      <c r="F191" s="130">
        <f>'Obra Civil'!G198</f>
        <v>8.16</v>
      </c>
      <c r="G191" s="131">
        <f>'Obra Civil'!D198</f>
        <v>128.30000000000001</v>
      </c>
      <c r="H191" s="132">
        <v>128.30000000000001</v>
      </c>
      <c r="I191" s="132">
        <v>128.30000000000001</v>
      </c>
      <c r="J191" s="132">
        <f t="shared" si="30"/>
        <v>1046.9280000000001</v>
      </c>
      <c r="K191" s="132">
        <f t="shared" si="31"/>
        <v>1046.9280000000001</v>
      </c>
      <c r="L191" s="133">
        <f t="shared" si="32"/>
        <v>1046.9280000000001</v>
      </c>
    </row>
    <row r="192" spans="1:12">
      <c r="A192" s="128" t="str">
        <f>'Obra Civil'!A199</f>
        <v>14.1.11</v>
      </c>
      <c r="B192" s="271" t="str">
        <f>'Obra Civil'!B199</f>
        <v>Tubo PVC soldável classe 15, diâmetro 75mm, inclusive conexões</v>
      </c>
      <c r="C192" s="272"/>
      <c r="D192" s="273"/>
      <c r="E192" s="129" t="str">
        <f>'Obra Civil'!C199</f>
        <v>m</v>
      </c>
      <c r="F192" s="130">
        <f>'Obra Civil'!G199</f>
        <v>23.27</v>
      </c>
      <c r="G192" s="131">
        <f>'Obra Civil'!D199</f>
        <v>60</v>
      </c>
      <c r="H192" s="132">
        <v>60</v>
      </c>
      <c r="I192" s="132">
        <v>60</v>
      </c>
      <c r="J192" s="132">
        <f t="shared" si="30"/>
        <v>1396.2</v>
      </c>
      <c r="K192" s="132">
        <f t="shared" si="31"/>
        <v>1396.2</v>
      </c>
      <c r="L192" s="133">
        <f t="shared" si="32"/>
        <v>1396.2</v>
      </c>
    </row>
    <row r="193" spans="1:12">
      <c r="A193" s="128" t="str">
        <f>'Obra Civil'!A200</f>
        <v>14.1.12</v>
      </c>
      <c r="B193" s="271" t="str">
        <f>'Obra Civil'!B200</f>
        <v>Válvula de descarga p/ vaso sanitário de 1.1/2"</v>
      </c>
      <c r="C193" s="272"/>
      <c r="D193" s="273"/>
      <c r="E193" s="129" t="str">
        <f>'Obra Civil'!C200</f>
        <v>un</v>
      </c>
      <c r="F193" s="130">
        <f>'Obra Civil'!G200</f>
        <v>91.97</v>
      </c>
      <c r="G193" s="131">
        <f>'Obra Civil'!D200</f>
        <v>15</v>
      </c>
      <c r="H193" s="132">
        <v>0</v>
      </c>
      <c r="I193" s="132">
        <v>0</v>
      </c>
      <c r="J193" s="132">
        <f t="shared" si="30"/>
        <v>1379.55</v>
      </c>
      <c r="K193" s="132">
        <f t="shared" si="31"/>
        <v>0</v>
      </c>
      <c r="L193" s="133">
        <f t="shared" si="32"/>
        <v>0</v>
      </c>
    </row>
    <row r="194" spans="1:12">
      <c r="A194" s="128" t="str">
        <f>'Obra Civil'!A201</f>
        <v>14.1.13</v>
      </c>
      <c r="B194" s="271" t="str">
        <f>'Obra Civil'!B201</f>
        <v>Válvula de pé com crivo, 1.1/2"</v>
      </c>
      <c r="C194" s="272"/>
      <c r="D194" s="273"/>
      <c r="E194" s="129" t="str">
        <f>'Obra Civil'!C201</f>
        <v>un</v>
      </c>
      <c r="F194" s="130">
        <f>'Obra Civil'!G201</f>
        <v>78.349999999999994</v>
      </c>
      <c r="G194" s="131">
        <f>'Obra Civil'!D201</f>
        <v>1</v>
      </c>
      <c r="H194" s="132">
        <v>0</v>
      </c>
      <c r="I194" s="132">
        <v>0</v>
      </c>
      <c r="J194" s="132">
        <f t="shared" si="30"/>
        <v>78.349999999999994</v>
      </c>
      <c r="K194" s="132">
        <f t="shared" si="31"/>
        <v>0</v>
      </c>
      <c r="L194" s="133">
        <f t="shared" si="32"/>
        <v>0</v>
      </c>
    </row>
    <row r="195" spans="1:12">
      <c r="A195" s="128" t="str">
        <f>'Obra Civil'!A202</f>
        <v>14.1.14</v>
      </c>
      <c r="B195" s="271" t="str">
        <f>'Obra Civil'!B202</f>
        <v>Caixa d'água pré-fabricada capacidade 10.000 litros</v>
      </c>
      <c r="C195" s="272"/>
      <c r="D195" s="273"/>
      <c r="E195" s="129" t="str">
        <f>'Obra Civil'!C202</f>
        <v>un</v>
      </c>
      <c r="F195" s="130">
        <f>'Obra Civil'!G202</f>
        <v>1674.25</v>
      </c>
      <c r="G195" s="131">
        <f>'Obra Civil'!D202</f>
        <v>1</v>
      </c>
      <c r="H195" s="132">
        <v>0</v>
      </c>
      <c r="I195" s="132">
        <v>0</v>
      </c>
      <c r="J195" s="132">
        <f t="shared" si="30"/>
        <v>1674.25</v>
      </c>
      <c r="K195" s="132">
        <f t="shared" si="31"/>
        <v>0</v>
      </c>
      <c r="L195" s="133">
        <f t="shared" si="32"/>
        <v>0</v>
      </c>
    </row>
    <row r="196" spans="1:12">
      <c r="A196" s="128" t="str">
        <f>'Obra Civil'!A203</f>
        <v>14.1.15</v>
      </c>
      <c r="B196" s="271" t="str">
        <f>'Obra Civil'!B203</f>
        <v>Torneira de bóia, diâmetro 25mm</v>
      </c>
      <c r="C196" s="272"/>
      <c r="D196" s="273"/>
      <c r="E196" s="129" t="str">
        <f>'Obra Civil'!C203</f>
        <v>un</v>
      </c>
      <c r="F196" s="130">
        <f>'Obra Civil'!G203</f>
        <v>19.350000000000001</v>
      </c>
      <c r="G196" s="131">
        <f>'Obra Civil'!D203</f>
        <v>1</v>
      </c>
      <c r="H196" s="132">
        <v>0</v>
      </c>
      <c r="I196" s="132">
        <v>0</v>
      </c>
      <c r="J196" s="132">
        <f t="shared" si="30"/>
        <v>19.350000000000001</v>
      </c>
      <c r="K196" s="132">
        <f t="shared" si="31"/>
        <v>0</v>
      </c>
      <c r="L196" s="133">
        <f t="shared" si="32"/>
        <v>0</v>
      </c>
    </row>
    <row r="197" spans="1:12">
      <c r="A197" s="128" t="str">
        <f>'Obra Civil'!A204</f>
        <v>14.1.16</v>
      </c>
      <c r="B197" s="271" t="str">
        <f>'Obra Civil'!B204</f>
        <v>Tubo de descarga VDE, série normal, diâmetro 38 mm</v>
      </c>
      <c r="C197" s="272"/>
      <c r="D197" s="273"/>
      <c r="E197" s="129" t="str">
        <f>'Obra Civil'!C204</f>
        <v>m</v>
      </c>
      <c r="F197" s="130">
        <f>'Obra Civil'!G204</f>
        <v>4.55</v>
      </c>
      <c r="G197" s="131">
        <f>'Obra Civil'!D204</f>
        <v>24</v>
      </c>
      <c r="H197" s="132">
        <v>24</v>
      </c>
      <c r="I197" s="132">
        <v>24</v>
      </c>
      <c r="J197" s="132">
        <f t="shared" si="30"/>
        <v>109.19999999999999</v>
      </c>
      <c r="K197" s="132">
        <f t="shared" si="31"/>
        <v>109.19999999999999</v>
      </c>
      <c r="L197" s="133">
        <f t="shared" si="32"/>
        <v>109.19999999999999</v>
      </c>
    </row>
    <row r="198" spans="1:12">
      <c r="A198" s="128" t="str">
        <f>'Obra Civil'!A205</f>
        <v>14.1.17</v>
      </c>
      <c r="B198" s="271" t="str">
        <f>'Obra Civil'!B205</f>
        <v>Válvula de retenção com portinhola de bronze, 1"</v>
      </c>
      <c r="C198" s="272"/>
      <c r="D198" s="273"/>
      <c r="E198" s="129" t="str">
        <f>'Obra Civil'!C205</f>
        <v>un</v>
      </c>
      <c r="F198" s="130">
        <f>'Obra Civil'!G205</f>
        <v>47.45</v>
      </c>
      <c r="G198" s="131">
        <f>'Obra Civil'!D205</f>
        <v>1</v>
      </c>
      <c r="H198" s="132">
        <v>0</v>
      </c>
      <c r="I198" s="132">
        <v>0</v>
      </c>
      <c r="J198" s="132">
        <f t="shared" si="30"/>
        <v>47.45</v>
      </c>
      <c r="K198" s="132">
        <f t="shared" si="31"/>
        <v>0</v>
      </c>
      <c r="L198" s="133">
        <f t="shared" si="32"/>
        <v>0</v>
      </c>
    </row>
    <row r="199" spans="1:12">
      <c r="A199" s="128" t="str">
        <f>'Obra Civil'!A206</f>
        <v>14.1.18</v>
      </c>
      <c r="B199" s="271" t="str">
        <f>'Obra Civil'!B206</f>
        <v>Caixa em alvenaria 30x30 cm - CRG e CTD</v>
      </c>
      <c r="C199" s="272"/>
      <c r="D199" s="273"/>
      <c r="E199" s="129" t="str">
        <f>'Obra Civil'!C206</f>
        <v>un</v>
      </c>
      <c r="F199" s="130">
        <f>'Obra Civil'!G206</f>
        <v>68.959999999999994</v>
      </c>
      <c r="G199" s="131">
        <f>'Obra Civil'!D206</f>
        <v>2</v>
      </c>
      <c r="H199" s="132">
        <v>0</v>
      </c>
      <c r="I199" s="132">
        <v>0</v>
      </c>
      <c r="J199" s="132">
        <f t="shared" si="30"/>
        <v>137.91999999999999</v>
      </c>
      <c r="K199" s="132">
        <f t="shared" si="31"/>
        <v>0</v>
      </c>
      <c r="L199" s="133">
        <f t="shared" si="32"/>
        <v>0</v>
      </c>
    </row>
    <row r="200" spans="1:12">
      <c r="A200" s="128" t="str">
        <f>'Obra Civil'!A207</f>
        <v>14.1.19</v>
      </c>
      <c r="B200" s="271" t="str">
        <f>'Obra Civil'!B207</f>
        <v>Caixa em alvenaria 100x160 cm para bombas</v>
      </c>
      <c r="C200" s="272"/>
      <c r="D200" s="273"/>
      <c r="E200" s="129" t="str">
        <f>'Obra Civil'!C207</f>
        <v>un</v>
      </c>
      <c r="F200" s="130">
        <f>'Obra Civil'!G207</f>
        <v>235.89</v>
      </c>
      <c r="G200" s="131">
        <f>'Obra Civil'!D207</f>
        <v>1</v>
      </c>
      <c r="H200" s="132">
        <v>0</v>
      </c>
      <c r="I200" s="132">
        <v>0</v>
      </c>
      <c r="J200" s="132">
        <f t="shared" si="30"/>
        <v>235.89</v>
      </c>
      <c r="K200" s="132">
        <f t="shared" si="31"/>
        <v>0</v>
      </c>
      <c r="L200" s="133">
        <f t="shared" si="32"/>
        <v>0</v>
      </c>
    </row>
    <row r="201" spans="1:12">
      <c r="A201" s="128" t="str">
        <f>'Obra Civil'!A208</f>
        <v>14.1.20</v>
      </c>
      <c r="B201" s="271" t="str">
        <f>'Obra Civil'!B208</f>
        <v>Tampa de ferro fundido 30x30 cm - tipo leve</v>
      </c>
      <c r="C201" s="272"/>
      <c r="D201" s="273"/>
      <c r="E201" s="129" t="str">
        <f>'Obra Civil'!C208</f>
        <v>un</v>
      </c>
      <c r="F201" s="130">
        <f>'Obra Civil'!G208</f>
        <v>80.64</v>
      </c>
      <c r="G201" s="131">
        <f>'Obra Civil'!D208</f>
        <v>9</v>
      </c>
      <c r="H201" s="132">
        <v>0</v>
      </c>
      <c r="I201" s="132">
        <v>0</v>
      </c>
      <c r="J201" s="132">
        <f t="shared" si="30"/>
        <v>725.76</v>
      </c>
      <c r="K201" s="132">
        <f t="shared" si="31"/>
        <v>0</v>
      </c>
      <c r="L201" s="133">
        <f t="shared" si="32"/>
        <v>0</v>
      </c>
    </row>
    <row r="202" spans="1:12">
      <c r="A202" s="128" t="str">
        <f>'Obra Civil'!A209</f>
        <v>14.1.21</v>
      </c>
      <c r="B202" s="271" t="str">
        <f>'Obra Civil'!B209</f>
        <v>Tampa de ferro fundido 60x60 cm - tipo leve</v>
      </c>
      <c r="C202" s="272"/>
      <c r="D202" s="273"/>
      <c r="E202" s="129" t="str">
        <f>'Obra Civil'!C209</f>
        <v>un</v>
      </c>
      <c r="F202" s="130">
        <f>'Obra Civil'!G209</f>
        <v>189.23</v>
      </c>
      <c r="G202" s="131">
        <f>'Obra Civil'!D209</f>
        <v>2</v>
      </c>
      <c r="H202" s="132">
        <v>0</v>
      </c>
      <c r="I202" s="132">
        <v>0</v>
      </c>
      <c r="J202" s="132">
        <f t="shared" si="30"/>
        <v>378.46</v>
      </c>
      <c r="K202" s="132">
        <f t="shared" si="31"/>
        <v>0</v>
      </c>
      <c r="L202" s="133">
        <f t="shared" si="32"/>
        <v>0</v>
      </c>
    </row>
    <row r="203" spans="1:12">
      <c r="A203" s="128" t="str">
        <f>'Obra Civil'!A210</f>
        <v>14.2</v>
      </c>
      <c r="B203" s="271" t="str">
        <f>'Obra Civil'!B210</f>
        <v>TUBULAÇÕES E CONEXÕES DE FERRO  GALVANIZADO</v>
      </c>
      <c r="C203" s="272"/>
      <c r="D203" s="273"/>
      <c r="E203" s="129"/>
      <c r="F203" s="130"/>
      <c r="G203" s="131"/>
      <c r="H203" s="132"/>
      <c r="I203" s="132"/>
      <c r="J203" s="132"/>
      <c r="K203" s="132"/>
      <c r="L203" s="133">
        <f t="shared" si="32"/>
        <v>0</v>
      </c>
    </row>
    <row r="204" spans="1:12">
      <c r="A204" s="128" t="str">
        <f>'Obra Civil'!A211</f>
        <v>14.2.1</v>
      </c>
      <c r="B204" s="271" t="str">
        <f>'Obra Civil'!B211</f>
        <v>Tubo FG roscável, diâmetro 1.1/2" (50 mm), inclusive conexões</v>
      </c>
      <c r="C204" s="272"/>
      <c r="D204" s="273"/>
      <c r="E204" s="129" t="str">
        <f>'Obra Civil'!C211</f>
        <v>m</v>
      </c>
      <c r="F204" s="130">
        <f>'Obra Civil'!G211</f>
        <v>33.67</v>
      </c>
      <c r="G204" s="131">
        <f>'Obra Civil'!D211</f>
        <v>12</v>
      </c>
      <c r="H204" s="132">
        <v>12</v>
      </c>
      <c r="I204" s="132">
        <v>12</v>
      </c>
      <c r="J204" s="132">
        <f>F204*G204</f>
        <v>404.04</v>
      </c>
      <c r="K204" s="132">
        <f>H204*F204</f>
        <v>404.04</v>
      </c>
      <c r="L204" s="133">
        <f t="shared" si="32"/>
        <v>404.04</v>
      </c>
    </row>
    <row r="205" spans="1:12">
      <c r="A205" s="128" t="str">
        <f>'Obra Civil'!A212</f>
        <v>14.2.2</v>
      </c>
      <c r="B205" s="271" t="str">
        <f>'Obra Civil'!B212</f>
        <v>Tubo FG roscável, diâmetro 1.1/4" (32 mm), inclusive conexões</v>
      </c>
      <c r="C205" s="272"/>
      <c r="D205" s="273"/>
      <c r="E205" s="129" t="str">
        <f>'Obra Civil'!C212</f>
        <v>m</v>
      </c>
      <c r="F205" s="130">
        <f>'Obra Civil'!G212</f>
        <v>30.47</v>
      </c>
      <c r="G205" s="131">
        <f>'Obra Civil'!D212</f>
        <v>18</v>
      </c>
      <c r="H205" s="132">
        <v>18</v>
      </c>
      <c r="I205" s="132">
        <v>18</v>
      </c>
      <c r="J205" s="132">
        <f>F205*G205</f>
        <v>548.46</v>
      </c>
      <c r="K205" s="132">
        <f>H205*F205</f>
        <v>548.46</v>
      </c>
      <c r="L205" s="133">
        <f t="shared" si="32"/>
        <v>548.46</v>
      </c>
    </row>
    <row r="206" spans="1:12">
      <c r="A206" s="128" t="str">
        <f>'Obra Civil'!A213</f>
        <v>14.2.3</v>
      </c>
      <c r="B206" s="271" t="str">
        <f>'Obra Civil'!B213</f>
        <v xml:space="preserve">Bucha de redução, FG roscável, diâmetro 1"x3/4" </v>
      </c>
      <c r="C206" s="272"/>
      <c r="D206" s="273"/>
      <c r="E206" s="129" t="str">
        <f>'Obra Civil'!C213</f>
        <v>un</v>
      </c>
      <c r="F206" s="130">
        <f>'Obra Civil'!G213</f>
        <v>3.98</v>
      </c>
      <c r="G206" s="131">
        <f>'Obra Civil'!D213</f>
        <v>2</v>
      </c>
      <c r="H206" s="132">
        <v>2</v>
      </c>
      <c r="I206" s="132">
        <v>2</v>
      </c>
      <c r="J206" s="132">
        <f>F206*G206</f>
        <v>7.96</v>
      </c>
      <c r="K206" s="132">
        <f>H206*F206</f>
        <v>7.96</v>
      </c>
      <c r="L206" s="133">
        <f t="shared" si="32"/>
        <v>7.96</v>
      </c>
    </row>
    <row r="207" spans="1:12">
      <c r="A207" s="125" t="str">
        <f>'Obra Civil'!A214</f>
        <v>14.3</v>
      </c>
      <c r="B207" s="291" t="str">
        <f>'Obra Civil'!B214</f>
        <v>DRENAGEM DE ÁGUAS PLUVIAIS</v>
      </c>
      <c r="C207" s="292"/>
      <c r="D207" s="293"/>
      <c r="E207" s="129"/>
      <c r="F207" s="130"/>
      <c r="G207" s="131"/>
      <c r="H207" s="132"/>
      <c r="I207" s="132"/>
      <c r="J207" s="132"/>
      <c r="K207" s="132"/>
      <c r="L207" s="133">
        <f t="shared" si="32"/>
        <v>0</v>
      </c>
    </row>
    <row r="208" spans="1:12">
      <c r="A208" s="128" t="str">
        <f>'Obra Civil'!A215</f>
        <v>14.3.1</v>
      </c>
      <c r="B208" s="271" t="str">
        <f>'Obra Civil'!B215</f>
        <v>TUBULAÇÕES E CONEXÕES DE PVC</v>
      </c>
      <c r="C208" s="272"/>
      <c r="D208" s="273"/>
      <c r="E208" s="129"/>
      <c r="F208" s="130"/>
      <c r="G208" s="131"/>
      <c r="H208" s="132"/>
      <c r="I208" s="132"/>
      <c r="J208" s="132"/>
      <c r="K208" s="132"/>
      <c r="L208" s="133">
        <f t="shared" si="32"/>
        <v>0</v>
      </c>
    </row>
    <row r="209" spans="1:12" ht="12" customHeight="1">
      <c r="A209" s="128" t="str">
        <f>'Obra Civil'!A216</f>
        <v>14.3.1.1</v>
      </c>
      <c r="B209" s="271" t="str">
        <f>'Obra Civil'!B216</f>
        <v>Tubo de PVC esgoto série R, ponta e bolsa com anel de borracha, Ø100mm, inclusive conexões</v>
      </c>
      <c r="C209" s="272"/>
      <c r="D209" s="273"/>
      <c r="E209" s="129" t="str">
        <f>'Obra Civil'!C216</f>
        <v>m</v>
      </c>
      <c r="F209" s="130">
        <f>'Obra Civil'!G216</f>
        <v>16.77</v>
      </c>
      <c r="G209" s="131">
        <f>'Obra Civil'!D216</f>
        <v>48</v>
      </c>
      <c r="H209" s="132">
        <v>48</v>
      </c>
      <c r="I209" s="132">
        <v>48</v>
      </c>
      <c r="J209" s="132">
        <f t="shared" ref="J209:J247" si="33">F209*G209</f>
        <v>804.96</v>
      </c>
      <c r="K209" s="132">
        <f t="shared" ref="K209:K247" si="34">H209*F209</f>
        <v>804.96</v>
      </c>
      <c r="L209" s="133">
        <f t="shared" si="32"/>
        <v>804.96</v>
      </c>
    </row>
    <row r="210" spans="1:12">
      <c r="A210" s="128" t="str">
        <f>'Obra Civil'!A217</f>
        <v>14.3.1.2</v>
      </c>
      <c r="B210" s="294" t="str">
        <f>'Obra Civil'!B217</f>
        <v>Tubo de PVC esgoto, tipo Vinilfort ou equivalente, ponta e bolsa com junta elástica integrada, Ø150mm, inclusive conexões</v>
      </c>
      <c r="C210" s="295"/>
      <c r="D210" s="296"/>
      <c r="E210" s="129" t="str">
        <f>'Obra Civil'!C217</f>
        <v>m</v>
      </c>
      <c r="F210" s="130">
        <f>'Obra Civil'!G217</f>
        <v>22.76</v>
      </c>
      <c r="G210" s="131">
        <f>'Obra Civil'!D217</f>
        <v>21</v>
      </c>
      <c r="H210" s="132">
        <v>21</v>
      </c>
      <c r="I210" s="132">
        <v>21</v>
      </c>
      <c r="J210" s="132">
        <f t="shared" si="33"/>
        <v>477.96000000000004</v>
      </c>
      <c r="K210" s="132">
        <f t="shared" si="34"/>
        <v>477.96000000000004</v>
      </c>
      <c r="L210" s="133">
        <f t="shared" si="32"/>
        <v>477.96000000000004</v>
      </c>
    </row>
    <row r="211" spans="1:12">
      <c r="A211" s="128" t="str">
        <f>'Obra Civil'!A218</f>
        <v>14.3.1.3</v>
      </c>
      <c r="B211" s="294" t="str">
        <f>'Obra Civil'!B218</f>
        <v>Tubo de PVC esgoto, tipo Vinilfort ou equivalente, ponta e bolsa com junta elástica integrada, Ø200mm, inclusive conexões</v>
      </c>
      <c r="C211" s="295"/>
      <c r="D211" s="296"/>
      <c r="E211" s="129" t="str">
        <f>'Obra Civil'!C218</f>
        <v>m</v>
      </c>
      <c r="F211" s="130">
        <f>'Obra Civil'!G218</f>
        <v>39.979999999999997</v>
      </c>
      <c r="G211" s="131">
        <f>'Obra Civil'!D218</f>
        <v>78</v>
      </c>
      <c r="H211" s="132">
        <v>78</v>
      </c>
      <c r="I211" s="132">
        <v>78</v>
      </c>
      <c r="J211" s="132">
        <f t="shared" si="33"/>
        <v>3118.4399999999996</v>
      </c>
      <c r="K211" s="132">
        <f t="shared" si="34"/>
        <v>3118.4399999999996</v>
      </c>
      <c r="L211" s="133">
        <f t="shared" si="32"/>
        <v>3118.4399999999996</v>
      </c>
    </row>
    <row r="212" spans="1:12">
      <c r="A212" s="125" t="str">
        <f>'Obra Civil'!A219</f>
        <v>14.3.2</v>
      </c>
      <c r="B212" s="291" t="str">
        <f>'Obra Civil'!B219</f>
        <v>ACESSÓRIOS</v>
      </c>
      <c r="C212" s="292"/>
      <c r="D212" s="293"/>
      <c r="E212" s="129"/>
      <c r="F212" s="130">
        <f>'Obra Civil'!G219</f>
        <v>0</v>
      </c>
      <c r="G212" s="131">
        <f>'Obra Civil'!D219</f>
        <v>0</v>
      </c>
      <c r="H212" s="132">
        <v>0</v>
      </c>
      <c r="I212" s="132">
        <v>0</v>
      </c>
      <c r="J212" s="132">
        <f t="shared" si="33"/>
        <v>0</v>
      </c>
      <c r="K212" s="132">
        <f t="shared" si="34"/>
        <v>0</v>
      </c>
      <c r="L212" s="133">
        <f t="shared" si="32"/>
        <v>0</v>
      </c>
    </row>
    <row r="213" spans="1:12">
      <c r="A213" s="128" t="str">
        <f>'Obra Civil'!A220</f>
        <v>14.3.2.1</v>
      </c>
      <c r="B213" s="271" t="str">
        <f>'Obra Civil'!B220</f>
        <v>Ralo hemisférico (formato abacaxi) de ferro fundido, Ø100mm</v>
      </c>
      <c r="C213" s="272"/>
      <c r="D213" s="273"/>
      <c r="E213" s="129" t="str">
        <f>'Obra Civil'!C220</f>
        <v>un</v>
      </c>
      <c r="F213" s="130">
        <f>'Obra Civil'!G220</f>
        <v>21.54</v>
      </c>
      <c r="G213" s="131">
        <f>'Obra Civil'!D220</f>
        <v>7</v>
      </c>
      <c r="H213" s="132">
        <v>0</v>
      </c>
      <c r="I213" s="132">
        <v>0</v>
      </c>
      <c r="J213" s="132">
        <f t="shared" si="33"/>
        <v>150.78</v>
      </c>
      <c r="K213" s="132">
        <f t="shared" si="34"/>
        <v>0</v>
      </c>
      <c r="L213" s="133">
        <f t="shared" si="32"/>
        <v>0</v>
      </c>
    </row>
    <row r="214" spans="1:12">
      <c r="A214" s="128" t="str">
        <f>'Obra Civil'!A221</f>
        <v>14.3.2.2</v>
      </c>
      <c r="B214" s="271" t="str">
        <f>'Obra Civil'!B221</f>
        <v>Caixa de inspeção em alvenaria com fundo em concreto, 60x60cm</v>
      </c>
      <c r="C214" s="272"/>
      <c r="D214" s="273"/>
      <c r="E214" s="129" t="str">
        <f>'Obra Civil'!C221</f>
        <v>un</v>
      </c>
      <c r="F214" s="130">
        <f>'Obra Civil'!G221</f>
        <v>115.23</v>
      </c>
      <c r="G214" s="131">
        <f>'Obra Civil'!D221</f>
        <v>8</v>
      </c>
      <c r="H214" s="132">
        <v>0</v>
      </c>
      <c r="I214" s="132">
        <v>0</v>
      </c>
      <c r="J214" s="132">
        <f t="shared" si="33"/>
        <v>921.84</v>
      </c>
      <c r="K214" s="132">
        <f t="shared" si="34"/>
        <v>0</v>
      </c>
      <c r="L214" s="133">
        <f t="shared" si="32"/>
        <v>0</v>
      </c>
    </row>
    <row r="215" spans="1:12">
      <c r="A215" s="128" t="str">
        <f>'Obra Civil'!A222</f>
        <v>14.3.2.3</v>
      </c>
      <c r="B215" s="271" t="str">
        <f>'Obra Civil'!B222</f>
        <v>Tampa de concreto 60x60cm para caixa de inspeção</v>
      </c>
      <c r="C215" s="272"/>
      <c r="D215" s="273"/>
      <c r="E215" s="129" t="str">
        <f>'Obra Civil'!C222</f>
        <v>un</v>
      </c>
      <c r="F215" s="130">
        <f>'Obra Civil'!G222</f>
        <v>26.54</v>
      </c>
      <c r="G215" s="131">
        <f>'Obra Civil'!D222</f>
        <v>8</v>
      </c>
      <c r="H215" s="132">
        <v>0</v>
      </c>
      <c r="I215" s="132">
        <v>0</v>
      </c>
      <c r="J215" s="132">
        <f t="shared" si="33"/>
        <v>212.32</v>
      </c>
      <c r="K215" s="132">
        <f t="shared" si="34"/>
        <v>0</v>
      </c>
      <c r="L215" s="133">
        <f t="shared" si="32"/>
        <v>0</v>
      </c>
    </row>
    <row r="216" spans="1:12">
      <c r="A216" s="128" t="str">
        <f>'Obra Civil'!A223</f>
        <v>14.3.2.4</v>
      </c>
      <c r="B216" s="271" t="str">
        <f>'Obra Civil'!B223</f>
        <v>Caixa de ralo em alvenaria com fundo em concreto, 40x40cm</v>
      </c>
      <c r="C216" s="272"/>
      <c r="D216" s="273"/>
      <c r="E216" s="129" t="str">
        <f>'Obra Civil'!C223</f>
        <v>un</v>
      </c>
      <c r="F216" s="130">
        <f>'Obra Civil'!G223</f>
        <v>98.56</v>
      </c>
      <c r="G216" s="131">
        <f>'Obra Civil'!D223</f>
        <v>1</v>
      </c>
      <c r="H216" s="132">
        <v>0</v>
      </c>
      <c r="I216" s="132">
        <v>0</v>
      </c>
      <c r="J216" s="132">
        <f t="shared" si="33"/>
        <v>98.56</v>
      </c>
      <c r="K216" s="132">
        <f t="shared" si="34"/>
        <v>0</v>
      </c>
      <c r="L216" s="133">
        <f t="shared" si="32"/>
        <v>0</v>
      </c>
    </row>
    <row r="217" spans="1:12">
      <c r="A217" s="128" t="str">
        <f>'Obra Civil'!A224</f>
        <v>14.3.2.5</v>
      </c>
      <c r="B217" s="271" t="str">
        <f>'Obra Civil'!B224</f>
        <v>Grelha de ferro fundido 40x40cm, tipo leve, para caixa de ralo/brita</v>
      </c>
      <c r="C217" s="272"/>
      <c r="D217" s="273"/>
      <c r="E217" s="129" t="str">
        <f>'Obra Civil'!C224</f>
        <v>un</v>
      </c>
      <c r="F217" s="130">
        <f>'Obra Civil'!G224</f>
        <v>34.840000000000003</v>
      </c>
      <c r="G217" s="131">
        <f>'Obra Civil'!D224</f>
        <v>2</v>
      </c>
      <c r="H217" s="132">
        <v>0</v>
      </c>
      <c r="I217" s="132">
        <v>0</v>
      </c>
      <c r="J217" s="132">
        <f t="shared" si="33"/>
        <v>69.680000000000007</v>
      </c>
      <c r="K217" s="132">
        <f t="shared" si="34"/>
        <v>0</v>
      </c>
      <c r="L217" s="133">
        <f t="shared" si="32"/>
        <v>0</v>
      </c>
    </row>
    <row r="218" spans="1:12">
      <c r="A218" s="128" t="str">
        <f>'Obra Civil'!A225</f>
        <v>14.3.2.6</v>
      </c>
      <c r="B218" s="271" t="str">
        <f>'Obra Civil'!B225</f>
        <v>Caixa de brita 40x40cm</v>
      </c>
      <c r="C218" s="272"/>
      <c r="D218" s="273"/>
      <c r="E218" s="129" t="str">
        <f>'Obra Civil'!C225</f>
        <v>un</v>
      </c>
      <c r="F218" s="130">
        <f>'Obra Civil'!G225</f>
        <v>89.4</v>
      </c>
      <c r="G218" s="131">
        <f>'Obra Civil'!D225</f>
        <v>1</v>
      </c>
      <c r="H218" s="132">
        <v>0</v>
      </c>
      <c r="I218" s="132">
        <v>0</v>
      </c>
      <c r="J218" s="132">
        <f t="shared" si="33"/>
        <v>89.4</v>
      </c>
      <c r="K218" s="132">
        <f t="shared" si="34"/>
        <v>0</v>
      </c>
      <c r="L218" s="133">
        <f t="shared" si="32"/>
        <v>0</v>
      </c>
    </row>
    <row r="219" spans="1:12">
      <c r="A219" s="128" t="str">
        <f>'Obra Civil'!A226</f>
        <v>14.3.2.7</v>
      </c>
      <c r="B219" s="271" t="str">
        <f>'Obra Civil'!B226</f>
        <v>Poço de visita em alvenaria, fundo em concreto, 110x110cm</v>
      </c>
      <c r="C219" s="272"/>
      <c r="D219" s="273"/>
      <c r="E219" s="129" t="str">
        <f>'Obra Civil'!C226</f>
        <v>un</v>
      </c>
      <c r="F219" s="130">
        <f>'Obra Civil'!G226</f>
        <v>234</v>
      </c>
      <c r="G219" s="131">
        <f>'Obra Civil'!D226</f>
        <v>1</v>
      </c>
      <c r="H219" s="132">
        <v>0</v>
      </c>
      <c r="I219" s="132">
        <v>0</v>
      </c>
      <c r="J219" s="132">
        <f t="shared" si="33"/>
        <v>234</v>
      </c>
      <c r="K219" s="132">
        <f t="shared" si="34"/>
        <v>0</v>
      </c>
      <c r="L219" s="133">
        <f t="shared" si="32"/>
        <v>0</v>
      </c>
    </row>
    <row r="220" spans="1:12">
      <c r="A220" s="128" t="str">
        <f>'Obra Civil'!A227</f>
        <v>14.3.2.8</v>
      </c>
      <c r="B220" s="271" t="str">
        <f>'Obra Civil'!B227</f>
        <v>Tampa de concreto Ø60cm para poço de visita</v>
      </c>
      <c r="C220" s="272"/>
      <c r="D220" s="273"/>
      <c r="E220" s="129" t="str">
        <f>'Obra Civil'!C227</f>
        <v>un</v>
      </c>
      <c r="F220" s="130">
        <f>'Obra Civil'!G227</f>
        <v>25.12</v>
      </c>
      <c r="G220" s="131">
        <f>'Obra Civil'!D227</f>
        <v>1</v>
      </c>
      <c r="H220" s="132">
        <v>0</v>
      </c>
      <c r="I220" s="132">
        <v>0</v>
      </c>
      <c r="J220" s="132">
        <f t="shared" si="33"/>
        <v>25.12</v>
      </c>
      <c r="K220" s="132">
        <f t="shared" si="34"/>
        <v>0</v>
      </c>
      <c r="L220" s="133">
        <f t="shared" si="32"/>
        <v>0</v>
      </c>
    </row>
    <row r="221" spans="1:12">
      <c r="A221" s="128" t="str">
        <f>'Obra Civil'!A228</f>
        <v>14.3.2.9</v>
      </c>
      <c r="B221" s="271" t="str">
        <f>'Obra Civil'!B228</f>
        <v>Calha de piso em PVC DN 130, com grelha (solários)</v>
      </c>
      <c r="C221" s="272"/>
      <c r="D221" s="273"/>
      <c r="E221" s="129" t="str">
        <f>'Obra Civil'!C228</f>
        <v>m</v>
      </c>
      <c r="F221" s="130">
        <f>'Obra Civil'!G228</f>
        <v>8.15</v>
      </c>
      <c r="G221" s="131">
        <f>'Obra Civil'!D228</f>
        <v>13</v>
      </c>
      <c r="H221" s="132">
        <v>0</v>
      </c>
      <c r="I221" s="132">
        <v>0</v>
      </c>
      <c r="J221" s="132">
        <f t="shared" si="33"/>
        <v>105.95</v>
      </c>
      <c r="K221" s="132">
        <f t="shared" si="34"/>
        <v>0</v>
      </c>
      <c r="L221" s="133">
        <f t="shared" si="32"/>
        <v>0</v>
      </c>
    </row>
    <row r="222" spans="1:12">
      <c r="A222" s="143" t="str">
        <f>'Obra Civil'!A230</f>
        <v>15.0</v>
      </c>
      <c r="B222" s="268" t="str">
        <f>'Obra Civil'!B230</f>
        <v xml:space="preserve">INSTALAÇÃO SANITÁRIA </v>
      </c>
      <c r="C222" s="269"/>
      <c r="D222" s="270"/>
      <c r="E222" s="146"/>
      <c r="F222" s="147">
        <f>'Obra Civil'!G230</f>
        <v>0</v>
      </c>
      <c r="G222" s="148">
        <f>'Obra Civil'!D230</f>
        <v>0</v>
      </c>
      <c r="H222" s="149">
        <v>0</v>
      </c>
      <c r="I222" s="149">
        <v>0</v>
      </c>
      <c r="J222" s="149">
        <f t="shared" si="33"/>
        <v>0</v>
      </c>
      <c r="K222" s="149">
        <f t="shared" si="34"/>
        <v>0</v>
      </c>
      <c r="L222" s="150">
        <f t="shared" si="32"/>
        <v>0</v>
      </c>
    </row>
    <row r="223" spans="1:12">
      <c r="A223" s="128" t="str">
        <f>'Obra Civil'!A231</f>
        <v>15.1</v>
      </c>
      <c r="B223" s="271" t="str">
        <f>'Obra Civil'!B231</f>
        <v xml:space="preserve">Adaptador p/ Saída de Vaso Sanitário Série Normal 100mm </v>
      </c>
      <c r="C223" s="272"/>
      <c r="D223" s="273"/>
      <c r="E223" s="129" t="str">
        <f>'Obra Civil'!C231</f>
        <v>un</v>
      </c>
      <c r="F223" s="130">
        <f>'Obra Civil'!G231</f>
        <v>1.89</v>
      </c>
      <c r="G223" s="131">
        <f>'Obra Civil'!D231</f>
        <v>15</v>
      </c>
      <c r="H223" s="132">
        <v>0</v>
      </c>
      <c r="I223" s="132">
        <v>0</v>
      </c>
      <c r="J223" s="132">
        <f t="shared" si="33"/>
        <v>28.349999999999998</v>
      </c>
      <c r="K223" s="132">
        <f t="shared" si="34"/>
        <v>0</v>
      </c>
      <c r="L223" s="133">
        <f t="shared" si="32"/>
        <v>0</v>
      </c>
    </row>
    <row r="224" spans="1:12">
      <c r="A224" s="128" t="str">
        <f>'Obra Civil'!A232</f>
        <v>15.2</v>
      </c>
      <c r="B224" s="271" t="str">
        <f>'Obra Civil'!B232</f>
        <v xml:space="preserve">Antiespuma 150mm </v>
      </c>
      <c r="C224" s="272"/>
      <c r="D224" s="273"/>
      <c r="E224" s="129" t="str">
        <f>'Obra Civil'!C232</f>
        <v>un</v>
      </c>
      <c r="F224" s="130">
        <f>'Obra Civil'!G232</f>
        <v>5.95</v>
      </c>
      <c r="G224" s="131">
        <f>'Obra Civil'!D232</f>
        <v>1</v>
      </c>
      <c r="H224" s="132">
        <v>0</v>
      </c>
      <c r="I224" s="132">
        <v>0</v>
      </c>
      <c r="J224" s="132">
        <f t="shared" si="33"/>
        <v>5.95</v>
      </c>
      <c r="K224" s="132">
        <f t="shared" si="34"/>
        <v>0</v>
      </c>
      <c r="L224" s="133">
        <f t="shared" si="32"/>
        <v>0</v>
      </c>
    </row>
    <row r="225" spans="1:12">
      <c r="A225" s="128" t="str">
        <f>'Obra Civil'!A233</f>
        <v>15.3</v>
      </c>
      <c r="B225" s="271" t="str">
        <f>'Obra Civil'!B233</f>
        <v xml:space="preserve">Caixa Sifonada Girafácil Montada com Grelha e Porta Grelha 100x140x50 - Redonda </v>
      </c>
      <c r="C225" s="272"/>
      <c r="D225" s="273"/>
      <c r="E225" s="129" t="str">
        <f>'Obra Civil'!C233</f>
        <v>un</v>
      </c>
      <c r="F225" s="130">
        <f>'Obra Civil'!G233</f>
        <v>18.420000000000002</v>
      </c>
      <c r="G225" s="131">
        <f>'Obra Civil'!D233</f>
        <v>6</v>
      </c>
      <c r="H225" s="132">
        <v>0</v>
      </c>
      <c r="I225" s="132">
        <v>0</v>
      </c>
      <c r="J225" s="132">
        <f t="shared" si="33"/>
        <v>110.52000000000001</v>
      </c>
      <c r="K225" s="132">
        <f t="shared" si="34"/>
        <v>0</v>
      </c>
      <c r="L225" s="133">
        <f t="shared" si="32"/>
        <v>0</v>
      </c>
    </row>
    <row r="226" spans="1:12">
      <c r="A226" s="128" t="str">
        <f>'Obra Civil'!A234</f>
        <v>15.4</v>
      </c>
      <c r="B226" s="271" t="str">
        <f>'Obra Civil'!B234</f>
        <v xml:space="preserve">Caixa Sifonada Montada com Grelha e Porta Grelha 150 x 150 x 50 - Redonda </v>
      </c>
      <c r="C226" s="272"/>
      <c r="D226" s="273"/>
      <c r="E226" s="129" t="str">
        <f>'Obra Civil'!C234</f>
        <v>un</v>
      </c>
      <c r="F226" s="130">
        <f>'Obra Civil'!G234</f>
        <v>20.07</v>
      </c>
      <c r="G226" s="131">
        <f>'Obra Civil'!D234</f>
        <v>1</v>
      </c>
      <c r="H226" s="132">
        <v>0</v>
      </c>
      <c r="I226" s="132">
        <v>0</v>
      </c>
      <c r="J226" s="132">
        <f t="shared" si="33"/>
        <v>20.07</v>
      </c>
      <c r="K226" s="132">
        <f t="shared" si="34"/>
        <v>0</v>
      </c>
      <c r="L226" s="133">
        <f t="shared" si="32"/>
        <v>0</v>
      </c>
    </row>
    <row r="227" spans="1:12">
      <c r="A227" s="128" t="str">
        <f>'Obra Civil'!A235</f>
        <v>15.5</v>
      </c>
      <c r="B227" s="271" t="str">
        <f>'Obra Civil'!B235</f>
        <v xml:space="preserve">Cap Série Normal 50mm </v>
      </c>
      <c r="C227" s="272"/>
      <c r="D227" s="273"/>
      <c r="E227" s="129" t="str">
        <f>'Obra Civil'!C235</f>
        <v>un</v>
      </c>
      <c r="F227" s="130">
        <f>'Obra Civil'!G235</f>
        <v>1.1499999999999999</v>
      </c>
      <c r="G227" s="131">
        <f>'Obra Civil'!D235</f>
        <v>1</v>
      </c>
      <c r="H227" s="132">
        <v>0</v>
      </c>
      <c r="I227" s="132">
        <v>0</v>
      </c>
      <c r="J227" s="132">
        <f t="shared" si="33"/>
        <v>1.1499999999999999</v>
      </c>
      <c r="K227" s="132">
        <f t="shared" si="34"/>
        <v>0</v>
      </c>
      <c r="L227" s="133">
        <f t="shared" si="32"/>
        <v>0</v>
      </c>
    </row>
    <row r="228" spans="1:12">
      <c r="A228" s="128" t="str">
        <f>'Obra Civil'!A236</f>
        <v>15.6</v>
      </c>
      <c r="B228" s="271" t="str">
        <f>'Obra Civil'!B236</f>
        <v>Caixa Sifonada 100x100x50mm</v>
      </c>
      <c r="C228" s="272"/>
      <c r="D228" s="273"/>
      <c r="E228" s="129" t="str">
        <f>'Obra Civil'!C236</f>
        <v>un</v>
      </c>
      <c r="F228" s="130">
        <f>'Obra Civil'!G236</f>
        <v>10.78</v>
      </c>
      <c r="G228" s="131">
        <f>'Obra Civil'!D236</f>
        <v>3</v>
      </c>
      <c r="H228" s="132">
        <v>0</v>
      </c>
      <c r="I228" s="132">
        <v>0</v>
      </c>
      <c r="J228" s="132">
        <f t="shared" si="33"/>
        <v>32.339999999999996</v>
      </c>
      <c r="K228" s="132">
        <f t="shared" si="34"/>
        <v>0</v>
      </c>
      <c r="L228" s="133">
        <f t="shared" si="32"/>
        <v>0</v>
      </c>
    </row>
    <row r="229" spans="1:12">
      <c r="A229" s="128" t="str">
        <f>'Obra Civil'!A237</f>
        <v>15.7</v>
      </c>
      <c r="B229" s="271" t="str">
        <f>'Obra Civil'!B237</f>
        <v xml:space="preserve">Caixa Sifonada 150x185x75mm </v>
      </c>
      <c r="C229" s="272"/>
      <c r="D229" s="273"/>
      <c r="E229" s="129" t="str">
        <f>'Obra Civil'!C237</f>
        <v>un</v>
      </c>
      <c r="F229" s="130">
        <f>'Obra Civil'!G237</f>
        <v>24.97</v>
      </c>
      <c r="G229" s="131">
        <f>'Obra Civil'!D237</f>
        <v>1</v>
      </c>
      <c r="H229" s="132">
        <v>0</v>
      </c>
      <c r="I229" s="132">
        <v>0</v>
      </c>
      <c r="J229" s="132">
        <f t="shared" si="33"/>
        <v>24.97</v>
      </c>
      <c r="K229" s="132">
        <f t="shared" si="34"/>
        <v>0</v>
      </c>
      <c r="L229" s="133">
        <f t="shared" si="32"/>
        <v>0</v>
      </c>
    </row>
    <row r="230" spans="1:12">
      <c r="A230" s="128" t="str">
        <f>'Obra Civil'!A238</f>
        <v>15.8</v>
      </c>
      <c r="B230" s="271" t="str">
        <f>'Obra Civil'!B238</f>
        <v>Caixa Sifonada Girafácil 100x140x50mm</v>
      </c>
      <c r="C230" s="272"/>
      <c r="D230" s="273"/>
      <c r="E230" s="129" t="str">
        <f>'Obra Civil'!C238</f>
        <v>un</v>
      </c>
      <c r="F230" s="130">
        <f>'Obra Civil'!G238</f>
        <v>18.420000000000002</v>
      </c>
      <c r="G230" s="131">
        <f>'Obra Civil'!D238</f>
        <v>5</v>
      </c>
      <c r="H230" s="132">
        <v>0</v>
      </c>
      <c r="I230" s="132">
        <v>0</v>
      </c>
      <c r="J230" s="132">
        <f t="shared" si="33"/>
        <v>92.100000000000009</v>
      </c>
      <c r="K230" s="132">
        <f t="shared" si="34"/>
        <v>0</v>
      </c>
      <c r="L230" s="133">
        <f t="shared" si="32"/>
        <v>0</v>
      </c>
    </row>
    <row r="231" spans="1:12">
      <c r="A231" s="128" t="str">
        <f>'Obra Civil'!A239</f>
        <v>15.9</v>
      </c>
      <c r="B231" s="271" t="str">
        <f>'Obra Civil'!B239</f>
        <v>Ralo Sifonado Cônico Branco 100x40mm</v>
      </c>
      <c r="C231" s="272"/>
      <c r="D231" s="273"/>
      <c r="E231" s="129" t="str">
        <f>'Obra Civil'!C239</f>
        <v>un</v>
      </c>
      <c r="F231" s="130">
        <f>'Obra Civil'!G239</f>
        <v>6.26</v>
      </c>
      <c r="G231" s="131">
        <f>'Obra Civil'!D239</f>
        <v>5</v>
      </c>
      <c r="H231" s="132">
        <v>0</v>
      </c>
      <c r="I231" s="132">
        <v>0</v>
      </c>
      <c r="J231" s="132">
        <f t="shared" si="33"/>
        <v>31.299999999999997</v>
      </c>
      <c r="K231" s="132">
        <f t="shared" si="34"/>
        <v>0</v>
      </c>
      <c r="L231" s="133">
        <f t="shared" si="32"/>
        <v>0</v>
      </c>
    </row>
    <row r="232" spans="1:12">
      <c r="A232" s="128" t="str">
        <f>'Obra Civil'!A240</f>
        <v>15.10</v>
      </c>
      <c r="B232" s="271" t="str">
        <f>'Obra Civil'!B240</f>
        <v>Porta Grelha Redondo Branco 100mm</v>
      </c>
      <c r="C232" s="272"/>
      <c r="D232" s="273"/>
      <c r="E232" s="129" t="str">
        <f>'Obra Civil'!C240</f>
        <v>un</v>
      </c>
      <c r="F232" s="130">
        <f>'Obra Civil'!G240</f>
        <v>1.95</v>
      </c>
      <c r="G232" s="131">
        <f>'Obra Civil'!D240</f>
        <v>7</v>
      </c>
      <c r="H232" s="132">
        <v>0</v>
      </c>
      <c r="I232" s="132">
        <v>0</v>
      </c>
      <c r="J232" s="132">
        <f t="shared" si="33"/>
        <v>13.65</v>
      </c>
      <c r="K232" s="132">
        <f t="shared" si="34"/>
        <v>0</v>
      </c>
      <c r="L232" s="133">
        <f t="shared" si="32"/>
        <v>0</v>
      </c>
    </row>
    <row r="233" spans="1:12">
      <c r="A233" s="128" t="str">
        <f>'Obra Civil'!A241</f>
        <v>15.11</v>
      </c>
      <c r="B233" s="271" t="str">
        <f>'Obra Civil'!B241</f>
        <v>Terminal de Ventilação Série Normal 50mm</v>
      </c>
      <c r="C233" s="272"/>
      <c r="D233" s="273"/>
      <c r="E233" s="129" t="str">
        <f>'Obra Civil'!C241</f>
        <v>un</v>
      </c>
      <c r="F233" s="130">
        <f>'Obra Civil'!G241</f>
        <v>1.87</v>
      </c>
      <c r="G233" s="131">
        <f>'Obra Civil'!D241</f>
        <v>9</v>
      </c>
      <c r="H233" s="132">
        <v>0</v>
      </c>
      <c r="I233" s="132">
        <v>0</v>
      </c>
      <c r="J233" s="132">
        <f t="shared" si="33"/>
        <v>16.830000000000002</v>
      </c>
      <c r="K233" s="132">
        <f t="shared" si="34"/>
        <v>0</v>
      </c>
      <c r="L233" s="133">
        <f t="shared" si="32"/>
        <v>0</v>
      </c>
    </row>
    <row r="234" spans="1:12">
      <c r="A234" s="128" t="str">
        <f>'Obra Civil'!A242</f>
        <v>15.12</v>
      </c>
      <c r="B234" s="271" t="str">
        <f>'Obra Civil'!B242</f>
        <v>Terminal de Ventilação Série Normal 75mm</v>
      </c>
      <c r="C234" s="272"/>
      <c r="D234" s="273"/>
      <c r="E234" s="129" t="str">
        <f>'Obra Civil'!C242</f>
        <v>un</v>
      </c>
      <c r="F234" s="130">
        <f>'Obra Civil'!G242</f>
        <v>1.96</v>
      </c>
      <c r="G234" s="131">
        <f>'Obra Civil'!D242</f>
        <v>1</v>
      </c>
      <c r="H234" s="132">
        <v>0</v>
      </c>
      <c r="I234" s="132">
        <v>0</v>
      </c>
      <c r="J234" s="132">
        <f t="shared" si="33"/>
        <v>1.96</v>
      </c>
      <c r="K234" s="132">
        <f t="shared" si="34"/>
        <v>0</v>
      </c>
      <c r="L234" s="133">
        <f t="shared" si="32"/>
        <v>0</v>
      </c>
    </row>
    <row r="235" spans="1:12">
      <c r="A235" s="128" t="str">
        <f>'Obra Civil'!A243</f>
        <v>15.13</v>
      </c>
      <c r="B235" s="271" t="str">
        <f>'Obra Civil'!B243</f>
        <v>Tubo de PVC Série Normal 100mm, fornec. e instalação, inclusive conexões</v>
      </c>
      <c r="C235" s="272"/>
      <c r="D235" s="273"/>
      <c r="E235" s="129" t="str">
        <f>'Obra Civil'!C243</f>
        <v>m</v>
      </c>
      <c r="F235" s="130">
        <f>'Obra Civil'!G243</f>
        <v>8.19</v>
      </c>
      <c r="G235" s="131">
        <f>'Obra Civil'!D243</f>
        <v>43.12</v>
      </c>
      <c r="H235" s="132">
        <v>30</v>
      </c>
      <c r="I235" s="132">
        <v>30</v>
      </c>
      <c r="J235" s="132">
        <f t="shared" si="33"/>
        <v>353.15279999999996</v>
      </c>
      <c r="K235" s="132">
        <f t="shared" si="34"/>
        <v>245.7</v>
      </c>
      <c r="L235" s="133">
        <f t="shared" si="32"/>
        <v>245.7</v>
      </c>
    </row>
    <row r="236" spans="1:12">
      <c r="A236" s="128" t="str">
        <f>'Obra Civil'!A244</f>
        <v>15.14</v>
      </c>
      <c r="B236" s="271" t="str">
        <f>'Obra Civil'!B244</f>
        <v>Tubo de PVC Série Normal 40mm, fornec. e instalação, inclusive conexões</v>
      </c>
      <c r="C236" s="272"/>
      <c r="D236" s="273"/>
      <c r="E236" s="129" t="str">
        <f>'Obra Civil'!C244</f>
        <v>m</v>
      </c>
      <c r="F236" s="130">
        <f>'Obra Civil'!G244</f>
        <v>2.82</v>
      </c>
      <c r="G236" s="131">
        <f>'Obra Civil'!D244</f>
        <v>43.17</v>
      </c>
      <c r="H236" s="132">
        <v>30</v>
      </c>
      <c r="I236" s="132">
        <v>30</v>
      </c>
      <c r="J236" s="132">
        <f t="shared" si="33"/>
        <v>121.7394</v>
      </c>
      <c r="K236" s="132">
        <f t="shared" si="34"/>
        <v>84.6</v>
      </c>
      <c r="L236" s="133">
        <f t="shared" si="32"/>
        <v>84.6</v>
      </c>
    </row>
    <row r="237" spans="1:12">
      <c r="A237" s="128" t="str">
        <f>'Obra Civil'!A245</f>
        <v>15.15</v>
      </c>
      <c r="B237" s="271" t="str">
        <f>'Obra Civil'!B245</f>
        <v>Tubo de PVC Série Normal 50mm , fornec. e instalação, inclusive conexões</v>
      </c>
      <c r="C237" s="272"/>
      <c r="D237" s="273"/>
      <c r="E237" s="129" t="str">
        <f>'Obra Civil'!C245</f>
        <v>m</v>
      </c>
      <c r="F237" s="130">
        <f>'Obra Civil'!G245</f>
        <v>5.34</v>
      </c>
      <c r="G237" s="131">
        <f>'Obra Civil'!D245</f>
        <v>72.069999999999993</v>
      </c>
      <c r="H237" s="132">
        <v>50</v>
      </c>
      <c r="I237" s="132">
        <v>50</v>
      </c>
      <c r="J237" s="132">
        <f t="shared" si="33"/>
        <v>384.85379999999998</v>
      </c>
      <c r="K237" s="132">
        <f t="shared" si="34"/>
        <v>267</v>
      </c>
      <c r="L237" s="133">
        <f t="shared" si="32"/>
        <v>267</v>
      </c>
    </row>
    <row r="238" spans="1:12">
      <c r="A238" s="128" t="str">
        <f>'Obra Civil'!A246</f>
        <v>15.16</v>
      </c>
      <c r="B238" s="271" t="str">
        <f>'Obra Civil'!B246</f>
        <v>Tubo de PVC Série Normal 75mm , fornec. e instalação, inclusive conexões</v>
      </c>
      <c r="C238" s="272"/>
      <c r="D238" s="273"/>
      <c r="E238" s="129" t="str">
        <f>'Obra Civil'!C246</f>
        <v>m</v>
      </c>
      <c r="F238" s="130">
        <f>'Obra Civil'!G246</f>
        <v>6.76</v>
      </c>
      <c r="G238" s="131">
        <f>'Obra Civil'!D246</f>
        <v>7</v>
      </c>
      <c r="H238" s="132">
        <v>7</v>
      </c>
      <c r="I238" s="132">
        <v>7</v>
      </c>
      <c r="J238" s="132">
        <f t="shared" si="33"/>
        <v>47.32</v>
      </c>
      <c r="K238" s="132">
        <f t="shared" si="34"/>
        <v>47.32</v>
      </c>
      <c r="L238" s="133">
        <f t="shared" si="32"/>
        <v>47.32</v>
      </c>
    </row>
    <row r="239" spans="1:12">
      <c r="A239" s="128" t="str">
        <f>'Obra Civil'!A247</f>
        <v>15.17</v>
      </c>
      <c r="B239" s="271" t="str">
        <f>'Obra Civil'!B247</f>
        <v>Tubo de PVC Série Reforçada 150mm, fornec. e instalação, inclusive conexões</v>
      </c>
      <c r="C239" s="272"/>
      <c r="D239" s="273"/>
      <c r="E239" s="129" t="str">
        <f>'Obra Civil'!C247</f>
        <v>m</v>
      </c>
      <c r="F239" s="130">
        <f>'Obra Civil'!G247</f>
        <v>19.87</v>
      </c>
      <c r="G239" s="131">
        <f>'Obra Civil'!D247</f>
        <v>82.48</v>
      </c>
      <c r="H239" s="132">
        <v>40</v>
      </c>
      <c r="I239" s="132">
        <v>40</v>
      </c>
      <c r="J239" s="132">
        <f t="shared" si="33"/>
        <v>1638.8776000000003</v>
      </c>
      <c r="K239" s="132">
        <f t="shared" si="34"/>
        <v>794.80000000000007</v>
      </c>
      <c r="L239" s="133">
        <f t="shared" si="32"/>
        <v>794.80000000000007</v>
      </c>
    </row>
    <row r="240" spans="1:12">
      <c r="A240" s="128" t="str">
        <f>'Obra Civil'!A248</f>
        <v>15.18</v>
      </c>
      <c r="B240" s="271" t="str">
        <f>'Obra Civil'!B248</f>
        <v>Tubo de PVC Série Reforçada 40mm, fornec. e instalação, inclusive conexões</v>
      </c>
      <c r="C240" s="272"/>
      <c r="D240" s="273"/>
      <c r="E240" s="129" t="str">
        <f>'Obra Civil'!C248</f>
        <v>m</v>
      </c>
      <c r="F240" s="130">
        <f>'Obra Civil'!G248</f>
        <v>3.68</v>
      </c>
      <c r="G240" s="131">
        <f>'Obra Civil'!D248</f>
        <v>1.72</v>
      </c>
      <c r="H240" s="132">
        <v>1.72</v>
      </c>
      <c r="I240" s="132">
        <v>1.72</v>
      </c>
      <c r="J240" s="132">
        <f t="shared" si="33"/>
        <v>6.3296000000000001</v>
      </c>
      <c r="K240" s="132">
        <f t="shared" si="34"/>
        <v>6.3296000000000001</v>
      </c>
      <c r="L240" s="133">
        <f t="shared" si="32"/>
        <v>6.3296000000000001</v>
      </c>
    </row>
    <row r="241" spans="1:12">
      <c r="A241" s="128" t="str">
        <f>'Obra Civil'!A249</f>
        <v>15.19</v>
      </c>
      <c r="B241" s="271" t="str">
        <f>'Obra Civil'!B249</f>
        <v>Tubo de PVC Série Reforçada 50mm, fornec. e instalação, inclusive conexões</v>
      </c>
      <c r="C241" s="272"/>
      <c r="D241" s="273"/>
      <c r="E241" s="129" t="str">
        <f>'Obra Civil'!C249</f>
        <v>m</v>
      </c>
      <c r="F241" s="130">
        <f>'Obra Civil'!G249</f>
        <v>6.96</v>
      </c>
      <c r="G241" s="131">
        <f>'Obra Civil'!D249</f>
        <v>24.84</v>
      </c>
      <c r="H241" s="132">
        <v>24.84</v>
      </c>
      <c r="I241" s="132">
        <v>24.84</v>
      </c>
      <c r="J241" s="132">
        <f t="shared" si="33"/>
        <v>172.88640000000001</v>
      </c>
      <c r="K241" s="132">
        <f t="shared" si="34"/>
        <v>172.88640000000001</v>
      </c>
      <c r="L241" s="133">
        <f t="shared" si="32"/>
        <v>172.88640000000001</v>
      </c>
    </row>
    <row r="242" spans="1:12">
      <c r="A242" s="128" t="str">
        <f>'Obra Civil'!A250</f>
        <v>15.20</v>
      </c>
      <c r="B242" s="271" t="str">
        <f>'Obra Civil'!B250</f>
        <v xml:space="preserve">Tubo de PVC Série Reforçada 75mm, fornec. e instalação, inclusive conexões </v>
      </c>
      <c r="C242" s="272"/>
      <c r="D242" s="273"/>
      <c r="E242" s="129" t="str">
        <f>'Obra Civil'!C250</f>
        <v>m</v>
      </c>
      <c r="F242" s="130">
        <f>'Obra Civil'!G250</f>
        <v>8.82</v>
      </c>
      <c r="G242" s="131">
        <f>'Obra Civil'!D250</f>
        <v>9.57</v>
      </c>
      <c r="H242" s="132">
        <v>9.57</v>
      </c>
      <c r="I242" s="132">
        <v>9.57</v>
      </c>
      <c r="J242" s="132">
        <f t="shared" si="33"/>
        <v>84.40740000000001</v>
      </c>
      <c r="K242" s="132">
        <f t="shared" si="34"/>
        <v>84.40740000000001</v>
      </c>
      <c r="L242" s="133">
        <f t="shared" si="32"/>
        <v>84.40740000000001</v>
      </c>
    </row>
    <row r="243" spans="1:12" ht="14.25" customHeight="1">
      <c r="A243" s="128" t="str">
        <f>'Obra Civil'!A251</f>
        <v>15.21</v>
      </c>
      <c r="B243" s="271" t="str">
        <f>'Obra Civil'!B251</f>
        <v>Caixa de inspeção em alvenaria de tijolo medindo 900x900x600mm , com tampão em ferro fundido</v>
      </c>
      <c r="C243" s="272"/>
      <c r="D243" s="273"/>
      <c r="E243" s="129" t="str">
        <f>'Obra Civil'!C251</f>
        <v>un</v>
      </c>
      <c r="F243" s="130">
        <f>'Obra Civil'!G251</f>
        <v>356</v>
      </c>
      <c r="G243" s="131">
        <f>'Obra Civil'!D251</f>
        <v>9</v>
      </c>
      <c r="H243" s="132">
        <v>0</v>
      </c>
      <c r="I243" s="132">
        <v>0</v>
      </c>
      <c r="J243" s="132">
        <f t="shared" si="33"/>
        <v>3204</v>
      </c>
      <c r="K243" s="132">
        <f t="shared" si="34"/>
        <v>0</v>
      </c>
      <c r="L243" s="133">
        <f t="shared" si="32"/>
        <v>0</v>
      </c>
    </row>
    <row r="244" spans="1:12" ht="21" customHeight="1">
      <c r="A244" s="128" t="str">
        <f>'Obra Civil'!A252</f>
        <v>15.22</v>
      </c>
      <c r="B244" s="294" t="str">
        <f>'Obra Civil'!B252</f>
        <v>Caixa de gordura Especial, em alvenaria de tijolo, medindo 1100x1100x1200mm, com tampão em ferro fundido</v>
      </c>
      <c r="C244" s="295"/>
      <c r="D244" s="296"/>
      <c r="E244" s="129" t="str">
        <f>'Obra Civil'!C252</f>
        <v>un</v>
      </c>
      <c r="F244" s="130">
        <f>'Obra Civil'!G252</f>
        <v>453.26</v>
      </c>
      <c r="G244" s="131">
        <f>'Obra Civil'!D252</f>
        <v>1</v>
      </c>
      <c r="H244" s="132">
        <v>0</v>
      </c>
      <c r="I244" s="132">
        <v>0</v>
      </c>
      <c r="J244" s="132">
        <f t="shared" si="33"/>
        <v>453.26</v>
      </c>
      <c r="K244" s="132">
        <f t="shared" si="34"/>
        <v>0</v>
      </c>
      <c r="L244" s="133">
        <f t="shared" si="32"/>
        <v>0</v>
      </c>
    </row>
    <row r="245" spans="1:12" ht="13.5" customHeight="1">
      <c r="A245" s="128" t="str">
        <f>'Obra Civil'!A253</f>
        <v>15.23</v>
      </c>
      <c r="B245" s="271" t="str">
        <f>'Obra Civil'!B253</f>
        <v>Tampa de ferro fundido 1100x1100 cm, tipo leve, para caixas de gordura dupla e especial</v>
      </c>
      <c r="C245" s="272"/>
      <c r="D245" s="273"/>
      <c r="E245" s="129" t="str">
        <f>'Obra Civil'!C253</f>
        <v>un</v>
      </c>
      <c r="F245" s="130">
        <f>'Obra Civil'!G253</f>
        <v>194.24</v>
      </c>
      <c r="G245" s="131">
        <f>'Obra Civil'!D253</f>
        <v>1</v>
      </c>
      <c r="H245" s="132">
        <v>0</v>
      </c>
      <c r="I245" s="132">
        <v>0</v>
      </c>
      <c r="J245" s="132">
        <f t="shared" si="33"/>
        <v>194.24</v>
      </c>
      <c r="K245" s="132">
        <f t="shared" si="34"/>
        <v>0</v>
      </c>
      <c r="L245" s="133">
        <f t="shared" si="32"/>
        <v>0</v>
      </c>
    </row>
    <row r="246" spans="1:12" ht="16.5" customHeight="1">
      <c r="A246" s="128" t="str">
        <f>'Obra Civil'!A254</f>
        <v>15.24</v>
      </c>
      <c r="B246" s="271" t="str">
        <f>'Obra Civil'!B254</f>
        <v>Poço de visita em alvenaria de tijolo medido 1400x1400x1640mm, com tampão em ferro fundido</v>
      </c>
      <c r="C246" s="272"/>
      <c r="D246" s="273"/>
      <c r="E246" s="129" t="str">
        <f>'Obra Civil'!C254</f>
        <v>un</v>
      </c>
      <c r="F246" s="130">
        <f>'Obra Civil'!G254</f>
        <v>485.32</v>
      </c>
      <c r="G246" s="131">
        <f>'Obra Civil'!D254</f>
        <v>1</v>
      </c>
      <c r="H246" s="132">
        <v>0</v>
      </c>
      <c r="I246" s="132">
        <v>0</v>
      </c>
      <c r="J246" s="132">
        <f t="shared" si="33"/>
        <v>485.32</v>
      </c>
      <c r="K246" s="132">
        <f t="shared" si="34"/>
        <v>0</v>
      </c>
      <c r="L246" s="133">
        <f t="shared" si="32"/>
        <v>0</v>
      </c>
    </row>
    <row r="247" spans="1:12" ht="22.5" customHeight="1">
      <c r="A247" s="128" t="str">
        <f>'Obra Civil'!A255</f>
        <v>15.25</v>
      </c>
      <c r="B247" s="294" t="str">
        <f>'Obra Civil'!B255</f>
        <v>Conjunto moto bomba centrifuga CV 3/4, vazão de 5,0 m3/h e Hman = 15mca - Modelo Thebe TH-16 ou equivalente</v>
      </c>
      <c r="C247" s="295"/>
      <c r="D247" s="296"/>
      <c r="E247" s="129" t="str">
        <f>'Obra Civil'!C255</f>
        <v>un</v>
      </c>
      <c r="F247" s="130">
        <f>'Obra Civil'!G255</f>
        <v>201.65</v>
      </c>
      <c r="G247" s="131">
        <f>'Obra Civil'!D255</f>
        <v>2</v>
      </c>
      <c r="H247" s="132">
        <v>0</v>
      </c>
      <c r="I247" s="132">
        <v>0</v>
      </c>
      <c r="J247" s="132">
        <f t="shared" si="33"/>
        <v>403.3</v>
      </c>
      <c r="K247" s="132">
        <f t="shared" si="34"/>
        <v>0</v>
      </c>
      <c r="L247" s="133">
        <f t="shared" si="32"/>
        <v>0</v>
      </c>
    </row>
    <row r="248" spans="1:12">
      <c r="A248" s="143" t="str">
        <f>'Obra Civil'!A257</f>
        <v>16.0</v>
      </c>
      <c r="B248" s="268" t="str">
        <f>'Obra Civil'!B257</f>
        <v xml:space="preserve">LOUÇAS E METAIS </v>
      </c>
      <c r="C248" s="269"/>
      <c r="D248" s="270"/>
      <c r="E248" s="146"/>
      <c r="F248" s="147"/>
      <c r="G248" s="148"/>
      <c r="H248" s="149"/>
      <c r="I248" s="149"/>
      <c r="J248" s="149"/>
      <c r="K248" s="149"/>
      <c r="L248" s="150">
        <f t="shared" si="32"/>
        <v>0</v>
      </c>
    </row>
    <row r="249" spans="1:12">
      <c r="A249" s="128" t="str">
        <f>'Obra Civil'!A258</f>
        <v>16.1</v>
      </c>
      <c r="B249" s="271" t="str">
        <f>'Obra Civil'!B258</f>
        <v>SANIT. PNE - ( Portadores de Necessidades Especiais )</v>
      </c>
      <c r="C249" s="272"/>
      <c r="D249" s="273"/>
      <c r="E249" s="129"/>
      <c r="F249" s="130"/>
      <c r="G249" s="131"/>
      <c r="H249" s="132"/>
      <c r="I249" s="132"/>
      <c r="J249" s="132"/>
      <c r="K249" s="132"/>
      <c r="L249" s="133">
        <f t="shared" si="32"/>
        <v>0</v>
      </c>
    </row>
    <row r="250" spans="1:12" ht="24" customHeight="1">
      <c r="A250" s="128" t="str">
        <f>'Obra Civil'!A259</f>
        <v>16.1.1</v>
      </c>
      <c r="B250" s="294" t="str">
        <f>'Obra Civil'!B259</f>
        <v>Lavatório louça branca, sem coluna, torneira metálica cromada simples, (válvula, sifao e engate flexível cromados)</v>
      </c>
      <c r="C250" s="295"/>
      <c r="D250" s="296"/>
      <c r="E250" s="129" t="str">
        <f>'Obra Civil'!C259</f>
        <v>un</v>
      </c>
      <c r="F250" s="130">
        <f>'Obra Civil'!G259</f>
        <v>132.68</v>
      </c>
      <c r="G250" s="131">
        <f>'Obra Civil'!D259</f>
        <v>2</v>
      </c>
      <c r="H250" s="132">
        <v>0</v>
      </c>
      <c r="I250" s="132">
        <v>0</v>
      </c>
      <c r="J250" s="132">
        <f t="shared" ref="J250:J255" si="35">F250*G250</f>
        <v>265.36</v>
      </c>
      <c r="K250" s="132">
        <f t="shared" ref="K250:K255" si="36">H250*F250</f>
        <v>0</v>
      </c>
      <c r="L250" s="133">
        <f t="shared" si="32"/>
        <v>0</v>
      </c>
    </row>
    <row r="251" spans="1:12">
      <c r="A251" s="128" t="str">
        <f>'Obra Civil'!A260</f>
        <v>16.1.2</v>
      </c>
      <c r="B251" s="271" t="str">
        <f>'Obra Civil'!B260</f>
        <v>Porta sabonete liquido fornecimento</v>
      </c>
      <c r="C251" s="272"/>
      <c r="D251" s="273"/>
      <c r="E251" s="129" t="str">
        <f>'Obra Civil'!C260</f>
        <v>un</v>
      </c>
      <c r="F251" s="130">
        <f>'Obra Civil'!G260</f>
        <v>12.45</v>
      </c>
      <c r="G251" s="131">
        <f>'Obra Civil'!D260</f>
        <v>2</v>
      </c>
      <c r="H251" s="132">
        <v>0</v>
      </c>
      <c r="I251" s="132">
        <v>0</v>
      </c>
      <c r="J251" s="132">
        <f t="shared" si="35"/>
        <v>24.9</v>
      </c>
      <c r="K251" s="132">
        <f t="shared" si="36"/>
        <v>0</v>
      </c>
      <c r="L251" s="133">
        <f t="shared" si="32"/>
        <v>0</v>
      </c>
    </row>
    <row r="252" spans="1:12" ht="24" customHeight="1">
      <c r="A252" s="128" t="str">
        <f>'Obra Civil'!A261</f>
        <v>16.1.3</v>
      </c>
      <c r="B252" s="294" t="str">
        <f>'Obra Civil'!B261</f>
        <v>Vaso sanitario sifonado, para valvula de descarga, em louca branca, com acessorios, inclusive assento plastico, anel de vedação, tubo pvc ligacao - fornecimento e instalacao</v>
      </c>
      <c r="C252" s="295"/>
      <c r="D252" s="296"/>
      <c r="E252" s="129" t="str">
        <f>'Obra Civil'!C261</f>
        <v>un</v>
      </c>
      <c r="F252" s="130">
        <f>'Obra Civil'!G261</f>
        <v>135.11000000000001</v>
      </c>
      <c r="G252" s="131">
        <f>'Obra Civil'!D261</f>
        <v>2</v>
      </c>
      <c r="H252" s="132">
        <v>0</v>
      </c>
      <c r="I252" s="132">
        <v>0</v>
      </c>
      <c r="J252" s="132">
        <f t="shared" si="35"/>
        <v>270.22000000000003</v>
      </c>
      <c r="K252" s="132">
        <f t="shared" si="36"/>
        <v>0</v>
      </c>
      <c r="L252" s="133">
        <f t="shared" si="32"/>
        <v>0</v>
      </c>
    </row>
    <row r="253" spans="1:12" ht="13.5" customHeight="1">
      <c r="A253" s="128" t="str">
        <f>'Obra Civil'!A262</f>
        <v>16.1.4</v>
      </c>
      <c r="B253" s="271" t="str">
        <f>'Obra Civil'!B262</f>
        <v>Torneira cromada 3/4" para jardim ou tanque, padrao alto</v>
      </c>
      <c r="C253" s="272"/>
      <c r="D253" s="273"/>
      <c r="E253" s="129" t="str">
        <f>'Obra Civil'!C262</f>
        <v>un</v>
      </c>
      <c r="F253" s="130">
        <f>'Obra Civil'!G262</f>
        <v>18.559999999999999</v>
      </c>
      <c r="G253" s="131">
        <f>'Obra Civil'!D262</f>
        <v>2</v>
      </c>
      <c r="H253" s="132">
        <v>0</v>
      </c>
      <c r="I253" s="132">
        <v>0</v>
      </c>
      <c r="J253" s="132">
        <f t="shared" si="35"/>
        <v>37.119999999999997</v>
      </c>
      <c r="K253" s="132">
        <f t="shared" si="36"/>
        <v>0</v>
      </c>
      <c r="L253" s="133">
        <f t="shared" ref="L253:L316" si="37">I253*F253</f>
        <v>0</v>
      </c>
    </row>
    <row r="254" spans="1:12">
      <c r="A254" s="128" t="str">
        <f>'Obra Civil'!A263</f>
        <v>16.1.5</v>
      </c>
      <c r="B254" s="271" t="str">
        <f>'Obra Civil'!B263</f>
        <v>Instalacao de papeleira - fornecimento e colocacao</v>
      </c>
      <c r="C254" s="272"/>
      <c r="D254" s="273"/>
      <c r="E254" s="129" t="str">
        <f>'Obra Civil'!C263</f>
        <v>un</v>
      </c>
      <c r="F254" s="130">
        <f>'Obra Civil'!G263</f>
        <v>13.12</v>
      </c>
      <c r="G254" s="131">
        <f>'Obra Civil'!D263</f>
        <v>2</v>
      </c>
      <c r="H254" s="132">
        <v>0</v>
      </c>
      <c r="I254" s="132">
        <v>0</v>
      </c>
      <c r="J254" s="132">
        <f t="shared" si="35"/>
        <v>26.24</v>
      </c>
      <c r="K254" s="132">
        <f t="shared" si="36"/>
        <v>0</v>
      </c>
      <c r="L254" s="133">
        <f t="shared" si="37"/>
        <v>0</v>
      </c>
    </row>
    <row r="255" spans="1:12">
      <c r="A255" s="128" t="str">
        <f>'Obra Civil'!A264</f>
        <v>16.1.6</v>
      </c>
      <c r="B255" s="271" t="str">
        <f>'Obra Civil'!B264</f>
        <v xml:space="preserve">Barra de apoio em aluminio anodizado para deficientes físicos </v>
      </c>
      <c r="C255" s="272"/>
      <c r="D255" s="273"/>
      <c r="E255" s="129" t="str">
        <f>'Obra Civil'!C264</f>
        <v>m</v>
      </c>
      <c r="F255" s="130">
        <f>'Obra Civil'!G264</f>
        <v>34.58</v>
      </c>
      <c r="G255" s="131">
        <f>'Obra Civil'!D264</f>
        <v>4</v>
      </c>
      <c r="H255" s="132">
        <v>0</v>
      </c>
      <c r="I255" s="132">
        <v>0</v>
      </c>
      <c r="J255" s="132">
        <f t="shared" si="35"/>
        <v>138.32</v>
      </c>
      <c r="K255" s="132">
        <f t="shared" si="36"/>
        <v>0</v>
      </c>
      <c r="L255" s="133">
        <f t="shared" si="37"/>
        <v>0</v>
      </c>
    </row>
    <row r="256" spans="1:12">
      <c r="A256" s="128" t="str">
        <f>'Obra Civil'!A265</f>
        <v>16.2</v>
      </c>
      <c r="B256" s="271" t="str">
        <f>'Obra Civil'!B265</f>
        <v>SANIT. INFANTIS  (Feminino / Masculino/ Banho I/ Creche II )</v>
      </c>
      <c r="C256" s="272"/>
      <c r="D256" s="273"/>
      <c r="E256" s="129"/>
      <c r="F256" s="130"/>
      <c r="G256" s="131"/>
      <c r="H256" s="132"/>
      <c r="I256" s="132"/>
      <c r="J256" s="132"/>
      <c r="K256" s="132"/>
      <c r="L256" s="133">
        <f t="shared" si="37"/>
        <v>0</v>
      </c>
    </row>
    <row r="257" spans="1:12" ht="12.75" customHeight="1">
      <c r="A257" s="128" t="str">
        <f>'Obra Civil'!A266</f>
        <v>16.2.1</v>
      </c>
      <c r="B257" s="271" t="str">
        <f>'Obra Civil'!B266</f>
        <v>Banheira plástica (cor braca de 20x45x77 cm), com dreno para escoamento de água</v>
      </c>
      <c r="C257" s="272"/>
      <c r="D257" s="273"/>
      <c r="E257" s="129" t="str">
        <f>'Obra Civil'!C266</f>
        <v>un</v>
      </c>
      <c r="F257" s="130">
        <f>'Obra Civil'!G266</f>
        <v>45.71</v>
      </c>
      <c r="G257" s="131">
        <f>'Obra Civil'!D266</f>
        <v>2</v>
      </c>
      <c r="H257" s="132">
        <v>0</v>
      </c>
      <c r="I257" s="132">
        <v>0</v>
      </c>
      <c r="J257" s="132">
        <f t="shared" ref="J257:J263" si="38">F257*G257</f>
        <v>91.42</v>
      </c>
      <c r="K257" s="132">
        <f t="shared" ref="K257:K263" si="39">H257*F257</f>
        <v>0</v>
      </c>
      <c r="L257" s="133">
        <f t="shared" si="37"/>
        <v>0</v>
      </c>
    </row>
    <row r="258" spans="1:12" ht="26.25" customHeight="1">
      <c r="A258" s="128" t="str">
        <f>'Obra Civil'!A267</f>
        <v>16.2.2</v>
      </c>
      <c r="B258" s="294" t="str">
        <f>'Obra Civil'!B267</f>
        <v>Cuba louca branca em bancada inclusive torneira e complementos (válvula, sifao e engate flexível cromados)</v>
      </c>
      <c r="C258" s="295"/>
      <c r="D258" s="296"/>
      <c r="E258" s="129" t="str">
        <f>'Obra Civil'!C267</f>
        <v>un</v>
      </c>
      <c r="F258" s="130">
        <f>'Obra Civil'!G267</f>
        <v>145.65</v>
      </c>
      <c r="G258" s="131">
        <f>'Obra Civil'!D267</f>
        <v>1</v>
      </c>
      <c r="H258" s="132">
        <v>0</v>
      </c>
      <c r="I258" s="132">
        <v>0</v>
      </c>
      <c r="J258" s="132">
        <f t="shared" si="38"/>
        <v>145.65</v>
      </c>
      <c r="K258" s="132">
        <f t="shared" si="39"/>
        <v>0</v>
      </c>
      <c r="L258" s="133">
        <f t="shared" si="37"/>
        <v>0</v>
      </c>
    </row>
    <row r="259" spans="1:12" ht="15" customHeight="1">
      <c r="A259" s="128" t="str">
        <f>'Obra Civil'!A268</f>
        <v>16.2.3</v>
      </c>
      <c r="B259" s="271" t="str">
        <f>'Obra Civil'!B268</f>
        <v>Instalacao de papeleira - fornecimento e colocacao</v>
      </c>
      <c r="C259" s="272"/>
      <c r="D259" s="273"/>
      <c r="E259" s="129" t="str">
        <f>'Obra Civil'!C268</f>
        <v>un</v>
      </c>
      <c r="F259" s="130">
        <f>'Obra Civil'!G268</f>
        <v>13.12</v>
      </c>
      <c r="G259" s="131">
        <f>'Obra Civil'!D268</f>
        <v>9</v>
      </c>
      <c r="H259" s="132">
        <v>0</v>
      </c>
      <c r="I259" s="132">
        <v>0</v>
      </c>
      <c r="J259" s="132">
        <f t="shared" si="38"/>
        <v>118.08</v>
      </c>
      <c r="K259" s="132">
        <f t="shared" si="39"/>
        <v>0</v>
      </c>
      <c r="L259" s="133">
        <f t="shared" si="37"/>
        <v>0</v>
      </c>
    </row>
    <row r="260" spans="1:12">
      <c r="A260" s="128" t="str">
        <f>'Obra Civil'!A269</f>
        <v>16.2.4</v>
      </c>
      <c r="B260" s="271" t="str">
        <f>'Obra Civil'!B269</f>
        <v>Porta sabonete liquido fornecimento e instalação</v>
      </c>
      <c r="C260" s="272"/>
      <c r="D260" s="273"/>
      <c r="E260" s="129" t="str">
        <f>'Obra Civil'!C269</f>
        <v>un</v>
      </c>
      <c r="F260" s="130">
        <f>'Obra Civil'!G269</f>
        <v>12.45</v>
      </c>
      <c r="G260" s="131">
        <f>'Obra Civil'!D269</f>
        <v>11</v>
      </c>
      <c r="H260" s="132">
        <v>0</v>
      </c>
      <c r="I260" s="132">
        <v>0</v>
      </c>
      <c r="J260" s="132">
        <f t="shared" si="38"/>
        <v>136.94999999999999</v>
      </c>
      <c r="K260" s="132">
        <f t="shared" si="39"/>
        <v>0</v>
      </c>
      <c r="L260" s="133">
        <f t="shared" si="37"/>
        <v>0</v>
      </c>
    </row>
    <row r="261" spans="1:12">
      <c r="A261" s="128" t="str">
        <f>'Obra Civil'!A270</f>
        <v>16.2.5</v>
      </c>
      <c r="B261" s="271" t="str">
        <f>'Obra Civil'!B270</f>
        <v>Torneira cromada 3/4" para jardim ou tanque, padrao alto</v>
      </c>
      <c r="C261" s="272"/>
      <c r="D261" s="273"/>
      <c r="E261" s="129" t="str">
        <f>'Obra Civil'!C270</f>
        <v>un</v>
      </c>
      <c r="F261" s="130">
        <f>'Obra Civil'!G270</f>
        <v>18.559999999999999</v>
      </c>
      <c r="G261" s="131">
        <f>'Obra Civil'!D270</f>
        <v>4</v>
      </c>
      <c r="H261" s="132">
        <v>0</v>
      </c>
      <c r="I261" s="132">
        <v>0</v>
      </c>
      <c r="J261" s="132">
        <f t="shared" si="38"/>
        <v>74.239999999999995</v>
      </c>
      <c r="K261" s="132">
        <f t="shared" si="39"/>
        <v>0</v>
      </c>
      <c r="L261" s="133">
        <f t="shared" si="37"/>
        <v>0</v>
      </c>
    </row>
    <row r="262" spans="1:12">
      <c r="A262" s="128" t="str">
        <f>'Obra Civil'!A271</f>
        <v>16.2.6</v>
      </c>
      <c r="B262" s="271" t="str">
        <f>'Obra Civil'!B271</f>
        <v>Torneira cromada longa 3/4" de parede para pia, padrao popular</v>
      </c>
      <c r="C262" s="272"/>
      <c r="D262" s="273"/>
      <c r="E262" s="129" t="str">
        <f>'Obra Civil'!C271</f>
        <v>un</v>
      </c>
      <c r="F262" s="130">
        <f>'Obra Civil'!G271</f>
        <v>16.420000000000002</v>
      </c>
      <c r="G262" s="131">
        <f>'Obra Civil'!D271</f>
        <v>9</v>
      </c>
      <c r="H262" s="132">
        <v>0</v>
      </c>
      <c r="I262" s="132">
        <v>0</v>
      </c>
      <c r="J262" s="132">
        <f t="shared" si="38"/>
        <v>147.78000000000003</v>
      </c>
      <c r="K262" s="132">
        <f t="shared" si="39"/>
        <v>0</v>
      </c>
      <c r="L262" s="133">
        <f t="shared" si="37"/>
        <v>0</v>
      </c>
    </row>
    <row r="263" spans="1:12" ht="24" customHeight="1">
      <c r="A263" s="128" t="str">
        <f>'Obra Civil'!A272</f>
        <v>16.2.7</v>
      </c>
      <c r="B263" s="294" t="str">
        <f>'Obra Civil'!B272</f>
        <v>Vaso sanitario infantil sifonado, para valvula de descarga, em louca branca, com acessorios, inclusive assento plastico, anel de vedação, tubo pvc ligacao - fornecimento e instalacao</v>
      </c>
      <c r="C263" s="295"/>
      <c r="D263" s="296"/>
      <c r="E263" s="129" t="str">
        <f>'Obra Civil'!C272</f>
        <v>un</v>
      </c>
      <c r="F263" s="130">
        <f>'Obra Civil'!G272</f>
        <v>135.11000000000001</v>
      </c>
      <c r="G263" s="131">
        <f>'Obra Civil'!D272</f>
        <v>9</v>
      </c>
      <c r="H263" s="132">
        <v>0</v>
      </c>
      <c r="I263" s="132">
        <v>0</v>
      </c>
      <c r="J263" s="132">
        <f t="shared" si="38"/>
        <v>1215.9900000000002</v>
      </c>
      <c r="K263" s="132">
        <f t="shared" si="39"/>
        <v>0</v>
      </c>
      <c r="L263" s="133">
        <f t="shared" si="37"/>
        <v>0</v>
      </c>
    </row>
    <row r="264" spans="1:12">
      <c r="A264" s="125" t="str">
        <f>'Obra Civil'!A273</f>
        <v>16.3</v>
      </c>
      <c r="B264" s="291" t="str">
        <f>'Obra Civil'!B273</f>
        <v>SANIT. ADULTOS ( Fem. e Masc. Funcionários )</v>
      </c>
      <c r="C264" s="292"/>
      <c r="D264" s="293"/>
      <c r="E264" s="129"/>
      <c r="F264" s="130"/>
      <c r="G264" s="131"/>
      <c r="H264" s="132"/>
      <c r="I264" s="132"/>
      <c r="J264" s="132"/>
      <c r="K264" s="132"/>
      <c r="L264" s="133">
        <f t="shared" si="37"/>
        <v>0</v>
      </c>
    </row>
    <row r="265" spans="1:12">
      <c r="A265" s="128" t="str">
        <f>'Obra Civil'!A274</f>
        <v>16.3.1</v>
      </c>
      <c r="B265" s="271" t="str">
        <f>'Obra Civil'!B274</f>
        <v>Torneira cromada 3/4" para jardim ou tanque, padrao alto</v>
      </c>
      <c r="C265" s="272"/>
      <c r="D265" s="273"/>
      <c r="E265" s="129" t="str">
        <f>'Obra Civil'!C274</f>
        <v>un</v>
      </c>
      <c r="F265" s="130">
        <f>'Obra Civil'!G274</f>
        <v>18.559999999999999</v>
      </c>
      <c r="G265" s="131">
        <f>'Obra Civil'!D274</f>
        <v>2</v>
      </c>
      <c r="H265" s="132">
        <v>0</v>
      </c>
      <c r="I265" s="132">
        <v>0</v>
      </c>
      <c r="J265" s="132">
        <f t="shared" ref="J265:J278" si="40">F265*G265</f>
        <v>37.119999999999997</v>
      </c>
      <c r="K265" s="132">
        <f t="shared" ref="K265:K278" si="41">H265*F265</f>
        <v>0</v>
      </c>
      <c r="L265" s="133">
        <f t="shared" si="37"/>
        <v>0</v>
      </c>
    </row>
    <row r="266" spans="1:12">
      <c r="A266" s="128" t="str">
        <f>'Obra Civil'!A275</f>
        <v>16.3.2</v>
      </c>
      <c r="B266" s="271" t="str">
        <f>'Obra Civil'!B275</f>
        <v>Torneira cromada longa 3/4" de parede para pia, padrao popular</v>
      </c>
      <c r="C266" s="272"/>
      <c r="D266" s="273"/>
      <c r="E266" s="129" t="str">
        <f>'Obra Civil'!C275</f>
        <v>un</v>
      </c>
      <c r="F266" s="130">
        <f>'Obra Civil'!G275</f>
        <v>16.420000000000002</v>
      </c>
      <c r="G266" s="131">
        <f>'Obra Civil'!D275</f>
        <v>5</v>
      </c>
      <c r="H266" s="132">
        <v>0</v>
      </c>
      <c r="I266" s="132">
        <v>0</v>
      </c>
      <c r="J266" s="132">
        <f t="shared" si="40"/>
        <v>82.100000000000009</v>
      </c>
      <c r="K266" s="132">
        <f t="shared" si="41"/>
        <v>0</v>
      </c>
      <c r="L266" s="133">
        <f t="shared" si="37"/>
        <v>0</v>
      </c>
    </row>
    <row r="267" spans="1:12" ht="31.5" customHeight="1">
      <c r="A267" s="128" t="str">
        <f>'Obra Civil'!A276</f>
        <v>16.3.3</v>
      </c>
      <c r="B267" s="294" t="str">
        <f>'Obra Civil'!B276</f>
        <v>Vaso sanitario sifonado, para valvula de descarga, em louca branca, com acessorios, inclusive assento plastico, bolsa de borracha para ligacao, tubo pvc ligacao - fornecimento e instalacao</v>
      </c>
      <c r="C267" s="295"/>
      <c r="D267" s="296"/>
      <c r="E267" s="129" t="str">
        <f>'Obra Civil'!C276</f>
        <v>un</v>
      </c>
      <c r="F267" s="130">
        <f>'Obra Civil'!G276</f>
        <v>135.11000000000001</v>
      </c>
      <c r="G267" s="131">
        <f>'Obra Civil'!D276</f>
        <v>4</v>
      </c>
      <c r="H267" s="132">
        <v>0</v>
      </c>
      <c r="I267" s="132">
        <v>0</v>
      </c>
      <c r="J267" s="132">
        <f t="shared" si="40"/>
        <v>540.44000000000005</v>
      </c>
      <c r="K267" s="132">
        <f t="shared" si="41"/>
        <v>0</v>
      </c>
      <c r="L267" s="133">
        <f t="shared" si="37"/>
        <v>0</v>
      </c>
    </row>
    <row r="268" spans="1:12">
      <c r="A268" s="128" t="str">
        <f>'Obra Civil'!A277</f>
        <v>16.3.4</v>
      </c>
      <c r="B268" s="271" t="str">
        <f>'Obra Civil'!B277</f>
        <v>Instalação de papeleira - fornecimento e colocacao</v>
      </c>
      <c r="C268" s="272"/>
      <c r="D268" s="273"/>
      <c r="E268" s="129" t="str">
        <f>'Obra Civil'!C277</f>
        <v>un</v>
      </c>
      <c r="F268" s="130">
        <f>'Obra Civil'!G277</f>
        <v>13.12</v>
      </c>
      <c r="G268" s="131">
        <f>'Obra Civil'!D277</f>
        <v>4</v>
      </c>
      <c r="H268" s="132">
        <v>0</v>
      </c>
      <c r="I268" s="132">
        <v>0</v>
      </c>
      <c r="J268" s="132">
        <f t="shared" si="40"/>
        <v>52.48</v>
      </c>
      <c r="K268" s="132">
        <f t="shared" si="41"/>
        <v>0</v>
      </c>
      <c r="L268" s="133">
        <f t="shared" si="37"/>
        <v>0</v>
      </c>
    </row>
    <row r="269" spans="1:12">
      <c r="A269" s="128" t="str">
        <f>'Obra Civil'!A278</f>
        <v>16.3.5</v>
      </c>
      <c r="B269" s="271" t="str">
        <f>'Obra Civil'!B278</f>
        <v>Porta sabonete liquido fornecimento e instalação</v>
      </c>
      <c r="C269" s="272"/>
      <c r="D269" s="273"/>
      <c r="E269" s="129" t="str">
        <f>'Obra Civil'!C278</f>
        <v>un</v>
      </c>
      <c r="F269" s="130">
        <f>'Obra Civil'!G278</f>
        <v>12.45</v>
      </c>
      <c r="G269" s="131">
        <f>'Obra Civil'!D278</f>
        <v>3</v>
      </c>
      <c r="H269" s="132">
        <v>0</v>
      </c>
      <c r="I269" s="132">
        <v>0</v>
      </c>
      <c r="J269" s="132">
        <f t="shared" si="40"/>
        <v>37.349999999999994</v>
      </c>
      <c r="K269" s="132">
        <f t="shared" si="41"/>
        <v>0</v>
      </c>
      <c r="L269" s="133">
        <f t="shared" si="37"/>
        <v>0</v>
      </c>
    </row>
    <row r="270" spans="1:12">
      <c r="A270" s="125" t="str">
        <f>'Obra Civil'!A279</f>
        <v>16.4</v>
      </c>
      <c r="B270" s="291" t="str">
        <f>'Obra Civil'!B279</f>
        <v>COZINHA/ LAVANDERIA/ HIGIENIZAÇÃO/ LACTÁRIO</v>
      </c>
      <c r="C270" s="292"/>
      <c r="D270" s="293"/>
      <c r="E270" s="129"/>
      <c r="F270" s="130">
        <f>'Obra Civil'!G279</f>
        <v>0</v>
      </c>
      <c r="G270" s="131">
        <f>'Obra Civil'!D279</f>
        <v>0</v>
      </c>
      <c r="H270" s="132">
        <v>0</v>
      </c>
      <c r="I270" s="132">
        <v>0</v>
      </c>
      <c r="J270" s="132">
        <f t="shared" si="40"/>
        <v>0</v>
      </c>
      <c r="K270" s="132">
        <f t="shared" si="41"/>
        <v>0</v>
      </c>
      <c r="L270" s="133">
        <f t="shared" si="37"/>
        <v>0</v>
      </c>
    </row>
    <row r="271" spans="1:12" ht="21" customHeight="1">
      <c r="A271" s="128" t="str">
        <f>'Obra Civil'!A280</f>
        <v>16.4.1</v>
      </c>
      <c r="B271" s="294" t="str">
        <f>'Obra Civil'!B280</f>
        <v>Cuba aço inoxidável 40,0x34,0x11,5 cm, com sifão em metal cromado 1.1/2x1.1/2", válvula em metal cromado tipo americana 3.1/2"x1.1/2" para pia - fornecimento e instalação</v>
      </c>
      <c r="C271" s="295"/>
      <c r="D271" s="296"/>
      <c r="E271" s="129" t="str">
        <f>'Obra Civil'!C280</f>
        <v>un.</v>
      </c>
      <c r="F271" s="130">
        <f>'Obra Civil'!G280</f>
        <v>77.92</v>
      </c>
      <c r="G271" s="131">
        <f>'Obra Civil'!D280</f>
        <v>5</v>
      </c>
      <c r="H271" s="132">
        <v>0</v>
      </c>
      <c r="I271" s="132">
        <v>0</v>
      </c>
      <c r="J271" s="132">
        <f t="shared" si="40"/>
        <v>389.6</v>
      </c>
      <c r="K271" s="132">
        <f t="shared" si="41"/>
        <v>0</v>
      </c>
      <c r="L271" s="133">
        <f t="shared" si="37"/>
        <v>0</v>
      </c>
    </row>
    <row r="272" spans="1:12" ht="22.5" customHeight="1">
      <c r="A272" s="128" t="str">
        <f>'Obra Civil'!A281</f>
        <v>16.4.2</v>
      </c>
      <c r="B272" s="294" t="str">
        <f>'Obra Civil'!B281</f>
        <v>Cuba louça branca em bancada inclusive torneira e complementos (válvula, sifao e engate flexível cromados)</v>
      </c>
      <c r="C272" s="295"/>
      <c r="D272" s="296"/>
      <c r="E272" s="129" t="str">
        <f>'Obra Civil'!C281</f>
        <v>un</v>
      </c>
      <c r="F272" s="130">
        <f>'Obra Civil'!G281</f>
        <v>145.65</v>
      </c>
      <c r="G272" s="131">
        <f>'Obra Civil'!D281</f>
        <v>1</v>
      </c>
      <c r="H272" s="132">
        <v>0</v>
      </c>
      <c r="I272" s="132">
        <v>0</v>
      </c>
      <c r="J272" s="132">
        <f t="shared" si="40"/>
        <v>145.65</v>
      </c>
      <c r="K272" s="132">
        <f t="shared" si="41"/>
        <v>0</v>
      </c>
      <c r="L272" s="133">
        <f t="shared" si="37"/>
        <v>0</v>
      </c>
    </row>
    <row r="273" spans="1:12" ht="21.75" customHeight="1">
      <c r="A273" s="128" t="str">
        <f>'Obra Civil'!A282</f>
        <v>16.4.3</v>
      </c>
      <c r="B273" s="294" t="str">
        <f>'Obra Civil'!B282</f>
        <v>Lavatório louça branca, sem coluna, torneira metálica cromada simples, (válvula, sifao e engate flexível cromados)</v>
      </c>
      <c r="C273" s="295"/>
      <c r="D273" s="296"/>
      <c r="E273" s="129" t="str">
        <f>'Obra Civil'!C282</f>
        <v>un</v>
      </c>
      <c r="F273" s="130">
        <f>'Obra Civil'!G282</f>
        <v>132.68</v>
      </c>
      <c r="G273" s="131">
        <f>'Obra Civil'!D282</f>
        <v>1</v>
      </c>
      <c r="H273" s="132">
        <v>0</v>
      </c>
      <c r="I273" s="132">
        <v>0</v>
      </c>
      <c r="J273" s="132">
        <f t="shared" si="40"/>
        <v>132.68</v>
      </c>
      <c r="K273" s="132">
        <f t="shared" si="41"/>
        <v>0</v>
      </c>
      <c r="L273" s="133">
        <f t="shared" si="37"/>
        <v>0</v>
      </c>
    </row>
    <row r="274" spans="1:12">
      <c r="A274" s="128" t="str">
        <f>'Obra Civil'!A283</f>
        <v>16.4.4</v>
      </c>
      <c r="B274" s="271" t="str">
        <f>'Obra Civil'!B283</f>
        <v>Torneira cromada 3/4" para jardim ou tanque, padrao alto</v>
      </c>
      <c r="C274" s="272"/>
      <c r="D274" s="273"/>
      <c r="E274" s="129" t="str">
        <f>'Obra Civil'!C283</f>
        <v>un</v>
      </c>
      <c r="F274" s="130">
        <f>'Obra Civil'!G283</f>
        <v>18.559999999999999</v>
      </c>
      <c r="G274" s="131">
        <f>'Obra Civil'!D283</f>
        <v>2</v>
      </c>
      <c r="H274" s="132">
        <v>0</v>
      </c>
      <c r="I274" s="132">
        <v>0</v>
      </c>
      <c r="J274" s="132">
        <f t="shared" si="40"/>
        <v>37.119999999999997</v>
      </c>
      <c r="K274" s="132">
        <f t="shared" si="41"/>
        <v>0</v>
      </c>
      <c r="L274" s="133">
        <f t="shared" si="37"/>
        <v>0</v>
      </c>
    </row>
    <row r="275" spans="1:12">
      <c r="A275" s="128" t="str">
        <f>'Obra Civil'!A284</f>
        <v>16.4.5</v>
      </c>
      <c r="B275" s="271" t="str">
        <f>'Obra Civil'!B284</f>
        <v>Torneira cromada longa 3/4" de parede para pia, padrao popular</v>
      </c>
      <c r="C275" s="272"/>
      <c r="D275" s="273"/>
      <c r="E275" s="129" t="str">
        <f>'Obra Civil'!C284</f>
        <v>un</v>
      </c>
      <c r="F275" s="130">
        <f>'Obra Civil'!G284</f>
        <v>16.420000000000002</v>
      </c>
      <c r="G275" s="131">
        <f>'Obra Civil'!D284</f>
        <v>4</v>
      </c>
      <c r="H275" s="132">
        <v>0</v>
      </c>
      <c r="I275" s="132">
        <v>0</v>
      </c>
      <c r="J275" s="132">
        <f t="shared" si="40"/>
        <v>65.680000000000007</v>
      </c>
      <c r="K275" s="132">
        <f t="shared" si="41"/>
        <v>0</v>
      </c>
      <c r="L275" s="133">
        <f t="shared" si="37"/>
        <v>0</v>
      </c>
    </row>
    <row r="276" spans="1:12" ht="23.25" customHeight="1">
      <c r="A276" s="128" t="str">
        <f>'Obra Civil'!A285</f>
        <v>16.4.6</v>
      </c>
      <c r="B276" s="294" t="str">
        <f>'Obra Civil'!B285</f>
        <v>Torneira cromada tubo movel para bancada 3/4" para pia de cozinha, padrao alto - fornecimento e instalacao</v>
      </c>
      <c r="C276" s="295"/>
      <c r="D276" s="296"/>
      <c r="E276" s="129" t="str">
        <f>'Obra Civil'!C285</f>
        <v>un</v>
      </c>
      <c r="F276" s="130">
        <f>'Obra Civil'!G285</f>
        <v>34.869999999999997</v>
      </c>
      <c r="G276" s="131">
        <f>'Obra Civil'!D285</f>
        <v>5</v>
      </c>
      <c r="H276" s="132">
        <v>0</v>
      </c>
      <c r="I276" s="132">
        <v>0</v>
      </c>
      <c r="J276" s="132">
        <f t="shared" si="40"/>
        <v>174.35</v>
      </c>
      <c r="K276" s="132">
        <f t="shared" si="41"/>
        <v>0</v>
      </c>
      <c r="L276" s="133">
        <f t="shared" si="37"/>
        <v>0</v>
      </c>
    </row>
    <row r="277" spans="1:12">
      <c r="A277" s="128" t="str">
        <f>'Obra Civil'!A286</f>
        <v>16.4.7</v>
      </c>
      <c r="B277" s="271" t="str">
        <f>'Obra Civil'!B286</f>
        <v>Porta sabonete liquido fornecimento e instalação</v>
      </c>
      <c r="C277" s="272"/>
      <c r="D277" s="273"/>
      <c r="E277" s="129" t="str">
        <f>'Obra Civil'!C286</f>
        <v>un</v>
      </c>
      <c r="F277" s="130">
        <f>'Obra Civil'!G286</f>
        <v>12.45</v>
      </c>
      <c r="G277" s="131">
        <f>'Obra Civil'!D286</f>
        <v>3</v>
      </c>
      <c r="H277" s="132">
        <v>0</v>
      </c>
      <c r="I277" s="132">
        <v>0</v>
      </c>
      <c r="J277" s="132">
        <f t="shared" si="40"/>
        <v>37.349999999999994</v>
      </c>
      <c r="K277" s="132">
        <f t="shared" si="41"/>
        <v>0</v>
      </c>
      <c r="L277" s="133">
        <f t="shared" si="37"/>
        <v>0</v>
      </c>
    </row>
    <row r="278" spans="1:12">
      <c r="A278" s="128" t="str">
        <f>'Obra Civil'!A287</f>
        <v>16.4.8</v>
      </c>
      <c r="B278" s="271" t="str">
        <f>'Obra Civil'!B287</f>
        <v>Tanque louca branco sem coluna, completo inclusive torneira metalica</v>
      </c>
      <c r="C278" s="272"/>
      <c r="D278" s="273"/>
      <c r="E278" s="129" t="str">
        <f>'Obra Civil'!C287</f>
        <v>un</v>
      </c>
      <c r="F278" s="130">
        <f>'Obra Civil'!G287</f>
        <v>143.63999999999999</v>
      </c>
      <c r="G278" s="131">
        <f>'Obra Civil'!D287</f>
        <v>2</v>
      </c>
      <c r="H278" s="132">
        <v>0</v>
      </c>
      <c r="I278" s="132">
        <v>0</v>
      </c>
      <c r="J278" s="132">
        <f t="shared" si="40"/>
        <v>287.27999999999997</v>
      </c>
      <c r="K278" s="132">
        <f t="shared" si="41"/>
        <v>0</v>
      </c>
      <c r="L278" s="133">
        <f t="shared" si="37"/>
        <v>0</v>
      </c>
    </row>
    <row r="279" spans="1:12">
      <c r="A279" s="125" t="str">
        <f>'Obra Civil'!A288</f>
        <v>16.5</v>
      </c>
      <c r="B279" s="291" t="str">
        <f>'Obra Civil'!B288</f>
        <v>SALAS (Creche l, Creche ll, Creche lll, Pré-Escola)</v>
      </c>
      <c r="C279" s="292"/>
      <c r="D279" s="293"/>
      <c r="E279" s="129"/>
      <c r="F279" s="130"/>
      <c r="G279" s="131"/>
      <c r="H279" s="132"/>
      <c r="I279" s="132"/>
      <c r="J279" s="132"/>
      <c r="K279" s="132"/>
      <c r="L279" s="133">
        <f t="shared" si="37"/>
        <v>0</v>
      </c>
    </row>
    <row r="280" spans="1:12" ht="23.25" customHeight="1">
      <c r="A280" s="128" t="str">
        <f>'Obra Civil'!A289</f>
        <v>16.5.1</v>
      </c>
      <c r="B280" s="294" t="str">
        <f>'Obra Civil'!B289</f>
        <v>Cuba louca branca em bancada inclusive torneira e complementos (válvula, sifao e engate flexível cromados)</v>
      </c>
      <c r="C280" s="295"/>
      <c r="D280" s="296"/>
      <c r="E280" s="129" t="str">
        <f>'Obra Civil'!C289</f>
        <v>un</v>
      </c>
      <c r="F280" s="130">
        <f>'Obra Civil'!G289</f>
        <v>145.65</v>
      </c>
      <c r="G280" s="131">
        <f>'Obra Civil'!D289</f>
        <v>4</v>
      </c>
      <c r="H280" s="132">
        <v>0</v>
      </c>
      <c r="I280" s="132">
        <v>0</v>
      </c>
      <c r="J280" s="132">
        <f>F280*G280</f>
        <v>582.6</v>
      </c>
      <c r="K280" s="132">
        <f>H280*F280</f>
        <v>0</v>
      </c>
      <c r="L280" s="133">
        <f t="shared" si="37"/>
        <v>0</v>
      </c>
    </row>
    <row r="281" spans="1:12">
      <c r="A281" s="128" t="str">
        <f>'Obra Civil'!A290</f>
        <v>16.5.2</v>
      </c>
      <c r="B281" s="271" t="str">
        <f>'Obra Civil'!B290</f>
        <v>Porta sabonete liquido fornecimento e instalação</v>
      </c>
      <c r="C281" s="272"/>
      <c r="D281" s="273"/>
      <c r="E281" s="129" t="str">
        <f>'Obra Civil'!C290</f>
        <v>un</v>
      </c>
      <c r="F281" s="130">
        <f>'Obra Civil'!G290</f>
        <v>12.45</v>
      </c>
      <c r="G281" s="131">
        <f>'Obra Civil'!D290</f>
        <v>4</v>
      </c>
      <c r="H281" s="132">
        <v>0</v>
      </c>
      <c r="I281" s="132">
        <v>0</v>
      </c>
      <c r="J281" s="132">
        <f>F281*G281</f>
        <v>49.8</v>
      </c>
      <c r="K281" s="132">
        <f>H281*F281</f>
        <v>0</v>
      </c>
      <c r="L281" s="133">
        <f t="shared" si="37"/>
        <v>0</v>
      </c>
    </row>
    <row r="282" spans="1:12">
      <c r="A282" s="125" t="str">
        <f>'Obra Civil'!A291</f>
        <v>16.6</v>
      </c>
      <c r="B282" s="291" t="str">
        <f>'Obra Civil'!B291</f>
        <v>JARDINS E PÁTIOS</v>
      </c>
      <c r="C282" s="292"/>
      <c r="D282" s="293"/>
      <c r="E282" s="129"/>
      <c r="F282" s="130"/>
      <c r="G282" s="131"/>
      <c r="H282" s="132"/>
      <c r="I282" s="132"/>
      <c r="J282" s="132"/>
      <c r="K282" s="132"/>
      <c r="L282" s="133">
        <f t="shared" si="37"/>
        <v>0</v>
      </c>
    </row>
    <row r="283" spans="1:12">
      <c r="A283" s="128" t="str">
        <f>'Obra Civil'!A292</f>
        <v>16.6.1</v>
      </c>
      <c r="B283" s="271" t="str">
        <f>'Obra Civil'!B292</f>
        <v>Torneira cromada 3/4" para jardim ou tanque, padrao alto</v>
      </c>
      <c r="C283" s="272"/>
      <c r="D283" s="273"/>
      <c r="E283" s="129" t="str">
        <f>'Obra Civil'!C292</f>
        <v>un</v>
      </c>
      <c r="F283" s="130">
        <f>'Obra Civil'!G292</f>
        <v>18.559999999999999</v>
      </c>
      <c r="G283" s="131">
        <f>'Obra Civil'!D292</f>
        <v>3</v>
      </c>
      <c r="H283" s="132">
        <v>0</v>
      </c>
      <c r="I283" s="132">
        <v>0</v>
      </c>
      <c r="J283" s="132">
        <f>F283*G283</f>
        <v>55.679999999999993</v>
      </c>
      <c r="K283" s="132">
        <f>H283*F283</f>
        <v>0</v>
      </c>
      <c r="L283" s="133">
        <f t="shared" si="37"/>
        <v>0</v>
      </c>
    </row>
    <row r="284" spans="1:12">
      <c r="A284" s="143" t="str">
        <f>'Obra Civil'!A294</f>
        <v>17.0</v>
      </c>
      <c r="B284" s="268" t="str">
        <f>'Obra Civil'!B294</f>
        <v xml:space="preserve">BANCADAS </v>
      </c>
      <c r="C284" s="269"/>
      <c r="D284" s="270"/>
      <c r="E284" s="146"/>
      <c r="F284" s="147"/>
      <c r="G284" s="148"/>
      <c r="H284" s="149"/>
      <c r="I284" s="149"/>
      <c r="J284" s="149"/>
      <c r="K284" s="149"/>
      <c r="L284" s="150">
        <f t="shared" si="37"/>
        <v>0</v>
      </c>
    </row>
    <row r="285" spans="1:12">
      <c r="A285" s="128" t="str">
        <f>'Obra Civil'!A295</f>
        <v>17.1</v>
      </c>
      <c r="B285" s="271" t="str">
        <f>'Obra Civil'!B295</f>
        <v>Bancada em granito cinza andorinha - espessura 2cm, conforme projeto</v>
      </c>
      <c r="C285" s="272"/>
      <c r="D285" s="273"/>
      <c r="E285" s="129" t="str">
        <f>'Obra Civil'!C295</f>
        <v>m²</v>
      </c>
      <c r="F285" s="130">
        <f>'Obra Civil'!G295</f>
        <v>161.32</v>
      </c>
      <c r="G285" s="131">
        <f>'Obra Civil'!D295</f>
        <v>21.43</v>
      </c>
      <c r="H285" s="132">
        <v>0</v>
      </c>
      <c r="I285" s="132">
        <v>0</v>
      </c>
      <c r="J285" s="132">
        <f>F285*G285</f>
        <v>3457.0875999999998</v>
      </c>
      <c r="K285" s="132">
        <f>H285*F285</f>
        <v>0</v>
      </c>
      <c r="L285" s="133">
        <f t="shared" si="37"/>
        <v>0</v>
      </c>
    </row>
    <row r="286" spans="1:12">
      <c r="A286" s="128" t="str">
        <f>'Obra Civil'!A296</f>
        <v>17.2</v>
      </c>
      <c r="B286" s="271" t="str">
        <f>'Obra Civil'!B296</f>
        <v>Prateleira em granito cinza andorinha - espessura 2cm, conforme projeto</v>
      </c>
      <c r="C286" s="272"/>
      <c r="D286" s="273"/>
      <c r="E286" s="129" t="str">
        <f>'Obra Civil'!C296</f>
        <v>m²</v>
      </c>
      <c r="F286" s="130">
        <f>'Obra Civil'!G296</f>
        <v>161.32</v>
      </c>
      <c r="G286" s="131">
        <f>'Obra Civil'!D296</f>
        <v>13.88</v>
      </c>
      <c r="H286" s="132">
        <v>0</v>
      </c>
      <c r="I286" s="132">
        <v>0</v>
      </c>
      <c r="J286" s="132">
        <f>F286*G286</f>
        <v>2239.1215999999999</v>
      </c>
      <c r="K286" s="132">
        <f>H286*F286</f>
        <v>0</v>
      </c>
      <c r="L286" s="133">
        <f t="shared" si="37"/>
        <v>0</v>
      </c>
    </row>
    <row r="287" spans="1:12" ht="21" customHeight="1">
      <c r="A287" s="128" t="str">
        <f>'Obra Civil'!A297</f>
        <v>17.3</v>
      </c>
      <c r="B287" s="294" t="str">
        <f>'Obra Civil'!B297</f>
        <v>Prateleira em mármore branco, inclusive esquadros de apoio - espessura 2cm, conforme projeto</v>
      </c>
      <c r="C287" s="295"/>
      <c r="D287" s="296"/>
      <c r="E287" s="129" t="str">
        <f>'Obra Civil'!C297</f>
        <v>m²</v>
      </c>
      <c r="F287" s="130">
        <f>'Obra Civil'!G297</f>
        <v>199.23</v>
      </c>
      <c r="G287" s="131">
        <f>'Obra Civil'!D297</f>
        <v>7</v>
      </c>
      <c r="H287" s="132">
        <v>0</v>
      </c>
      <c r="I287" s="132">
        <v>0</v>
      </c>
      <c r="J287" s="132">
        <f>F287*G287</f>
        <v>1394.61</v>
      </c>
      <c r="K287" s="132">
        <f>H287*F287</f>
        <v>0</v>
      </c>
      <c r="L287" s="133">
        <f t="shared" si="37"/>
        <v>0</v>
      </c>
    </row>
    <row r="288" spans="1:12">
      <c r="A288" s="128" t="str">
        <f>'Obra Civil'!A298</f>
        <v>17.4</v>
      </c>
      <c r="B288" s="271" t="str">
        <f>'Obra Civil'!B298</f>
        <v>Lavatório em granito cinza andorinha , espessura 2 cm, conforme projeto</v>
      </c>
      <c r="C288" s="272"/>
      <c r="D288" s="273"/>
      <c r="E288" s="129" t="str">
        <f>'Obra Civil'!C298</f>
        <v>m</v>
      </c>
      <c r="F288" s="130">
        <f>'Obra Civil'!G298</f>
        <v>99.3</v>
      </c>
      <c r="G288" s="131">
        <f>'Obra Civil'!D298</f>
        <v>9.5</v>
      </c>
      <c r="H288" s="132">
        <v>0</v>
      </c>
      <c r="I288" s="132">
        <v>0</v>
      </c>
      <c r="J288" s="132">
        <f>F288*G288</f>
        <v>943.35</v>
      </c>
      <c r="K288" s="132">
        <f>H288*F288</f>
        <v>0</v>
      </c>
      <c r="L288" s="133">
        <f t="shared" si="37"/>
        <v>0</v>
      </c>
    </row>
    <row r="289" spans="1:13" ht="23.25" customHeight="1">
      <c r="A289" s="128" t="str">
        <f>'Obra Civil'!A299</f>
        <v>17.5</v>
      </c>
      <c r="B289" s="271" t="str">
        <f>'Obra Civil'!B299</f>
        <v>Banco em granito cinza andorinha , espessura 2 cm, conforme projeto</v>
      </c>
      <c r="C289" s="272"/>
      <c r="D289" s="273"/>
      <c r="E289" s="129" t="str">
        <f>'Obra Civil'!C299</f>
        <v>m²</v>
      </c>
      <c r="F289" s="130">
        <f>'Obra Civil'!G299</f>
        <v>78.12</v>
      </c>
      <c r="G289" s="131">
        <f>'Obra Civil'!D299</f>
        <v>2.94</v>
      </c>
      <c r="H289" s="132">
        <v>0</v>
      </c>
      <c r="I289" s="132">
        <v>0</v>
      </c>
      <c r="J289" s="132">
        <f>F289*G289</f>
        <v>229.6728</v>
      </c>
      <c r="K289" s="132">
        <f>H289*F289</f>
        <v>0</v>
      </c>
      <c r="L289" s="133">
        <f t="shared" si="37"/>
        <v>0</v>
      </c>
    </row>
    <row r="290" spans="1:13">
      <c r="A290" s="143" t="str">
        <f>'Obra Civil'!A301</f>
        <v>18.0</v>
      </c>
      <c r="B290" s="268" t="str">
        <f>'Obra Civil'!B301</f>
        <v>CASTELO D'AGUA</v>
      </c>
      <c r="C290" s="269"/>
      <c r="D290" s="270"/>
      <c r="E290" s="146"/>
      <c r="F290" s="147"/>
      <c r="G290" s="148"/>
      <c r="H290" s="149"/>
      <c r="I290" s="149"/>
      <c r="J290" s="149"/>
      <c r="K290" s="149"/>
      <c r="L290" s="150">
        <f t="shared" si="37"/>
        <v>0</v>
      </c>
    </row>
    <row r="291" spans="1:13">
      <c r="A291" s="125" t="str">
        <f>'Obra Civil'!A302</f>
        <v>18.1</v>
      </c>
      <c r="B291" s="291" t="str">
        <f>'Obra Civil'!B302</f>
        <v xml:space="preserve">INFRA-ESTRUTURA: FUNDAÇÕES </v>
      </c>
      <c r="C291" s="292"/>
      <c r="D291" s="293"/>
      <c r="E291" s="129"/>
      <c r="F291" s="130"/>
      <c r="G291" s="131"/>
      <c r="H291" s="132"/>
      <c r="I291" s="132"/>
      <c r="J291" s="132"/>
      <c r="K291" s="132"/>
      <c r="L291" s="133">
        <f t="shared" si="37"/>
        <v>0</v>
      </c>
    </row>
    <row r="292" spans="1:13">
      <c r="A292" s="128" t="str">
        <f>'Obra Civil'!A303</f>
        <v>18.1.1</v>
      </c>
      <c r="B292" s="271" t="str">
        <f>'Obra Civil'!B303</f>
        <v>CONCRETO ARMADO PARA FUNDAÇÕES - ESTACAS</v>
      </c>
      <c r="C292" s="272"/>
      <c r="D292" s="273"/>
      <c r="E292" s="129"/>
      <c r="F292" s="130"/>
      <c r="G292" s="131"/>
      <c r="H292" s="132"/>
      <c r="I292" s="132"/>
      <c r="J292" s="132"/>
      <c r="K292" s="132"/>
      <c r="L292" s="133">
        <f t="shared" si="37"/>
        <v>0</v>
      </c>
    </row>
    <row r="293" spans="1:13">
      <c r="A293" s="128" t="str">
        <f>'Obra Civil'!A304</f>
        <v>18.1.2</v>
      </c>
      <c r="B293" s="271" t="str">
        <f>'Obra Civil'!B304</f>
        <v>Escavação</v>
      </c>
      <c r="C293" s="272"/>
      <c r="D293" s="273"/>
      <c r="E293" s="129" t="str">
        <f>'Obra Civil'!C304</f>
        <v>m³</v>
      </c>
      <c r="F293" s="130">
        <f>'Obra Civil'!G304</f>
        <v>19.829999999999998</v>
      </c>
      <c r="G293" s="131">
        <f>'Obra Civil'!D304</f>
        <v>12</v>
      </c>
      <c r="H293" s="132">
        <v>0</v>
      </c>
      <c r="I293" s="132">
        <v>0</v>
      </c>
      <c r="J293" s="132">
        <f>F293*G293</f>
        <v>237.95999999999998</v>
      </c>
      <c r="K293" s="132">
        <f>H293*F293</f>
        <v>0</v>
      </c>
      <c r="L293" s="133">
        <f t="shared" si="37"/>
        <v>0</v>
      </c>
    </row>
    <row r="294" spans="1:13">
      <c r="A294" s="128" t="str">
        <f>'Obra Civil'!A305</f>
        <v>18.1.3</v>
      </c>
      <c r="B294" s="271" t="str">
        <f>'Obra Civil'!B305</f>
        <v>Concreto armado, conforme projeto</v>
      </c>
      <c r="C294" s="272"/>
      <c r="D294" s="273"/>
      <c r="E294" s="129" t="str">
        <f>'Obra Civil'!C305</f>
        <v>m³</v>
      </c>
      <c r="F294" s="130">
        <f>'Obra Civil'!G305</f>
        <v>1320</v>
      </c>
      <c r="G294" s="131">
        <f>'Obra Civil'!D305</f>
        <v>6.16</v>
      </c>
      <c r="H294" s="132">
        <v>0</v>
      </c>
      <c r="I294" s="132">
        <v>0</v>
      </c>
      <c r="J294" s="132">
        <f t="shared" ref="J294:J301" si="42">F294*G294</f>
        <v>8131.2</v>
      </c>
      <c r="K294" s="132">
        <f>H294*F294</f>
        <v>0</v>
      </c>
      <c r="L294" s="133">
        <f t="shared" si="37"/>
        <v>0</v>
      </c>
    </row>
    <row r="295" spans="1:13">
      <c r="A295" s="125" t="str">
        <f>'Obra Civil'!A306</f>
        <v>18.2</v>
      </c>
      <c r="B295" s="291" t="str">
        <f>'Obra Civil'!B306</f>
        <v xml:space="preserve">SUPERESTRUTURA </v>
      </c>
      <c r="C295" s="292"/>
      <c r="D295" s="293"/>
      <c r="E295" s="129"/>
      <c r="F295" s="130"/>
      <c r="G295" s="131"/>
      <c r="H295" s="132"/>
      <c r="I295" s="132"/>
      <c r="J295" s="132"/>
      <c r="K295" s="132"/>
      <c r="L295" s="133">
        <f t="shared" si="37"/>
        <v>0</v>
      </c>
    </row>
    <row r="296" spans="1:13">
      <c r="A296" s="128" t="str">
        <f>'Obra Civil'!A307</f>
        <v>18.2.1</v>
      </c>
      <c r="B296" s="271" t="str">
        <f>'Obra Civil'!B307</f>
        <v>CONCRETO ARMADO PARA SUPERESTRUTURA - PILARES</v>
      </c>
      <c r="C296" s="272"/>
      <c r="D296" s="273"/>
      <c r="E296" s="129"/>
      <c r="F296" s="130"/>
      <c r="G296" s="131"/>
      <c r="H296" s="132"/>
      <c r="I296" s="132"/>
      <c r="J296" s="132"/>
      <c r="K296" s="132"/>
      <c r="L296" s="133">
        <f t="shared" si="37"/>
        <v>0</v>
      </c>
    </row>
    <row r="297" spans="1:13" ht="24.75" customHeight="1">
      <c r="A297" s="128" t="str">
        <f>'Obra Civil'!A308</f>
        <v>18.2.1.1</v>
      </c>
      <c r="B297" s="294" t="str">
        <f>'Obra Civil'!B308</f>
        <v>Concreto armado - para pilares (fck25MPa), incluindo preparo, lançamento, adensamento e cura. Inclusive formas para reutilização 2x, conforme projeto</v>
      </c>
      <c r="C297" s="295"/>
      <c r="D297" s="296"/>
      <c r="E297" s="129" t="str">
        <f>'Obra Civil'!C308</f>
        <v>m³</v>
      </c>
      <c r="F297" s="130">
        <f>'Obra Civil'!G308</f>
        <v>1698.1639458300001</v>
      </c>
      <c r="G297" s="131">
        <f>'Obra Civil'!D308</f>
        <v>20.18</v>
      </c>
      <c r="H297" s="132">
        <v>0</v>
      </c>
      <c r="I297" s="132">
        <v>0</v>
      </c>
      <c r="J297" s="132">
        <f t="shared" si="42"/>
        <v>34268.948426849398</v>
      </c>
      <c r="K297" s="132">
        <f>H297*F297</f>
        <v>0</v>
      </c>
      <c r="L297" s="133">
        <f t="shared" si="37"/>
        <v>0</v>
      </c>
    </row>
    <row r="298" spans="1:13">
      <c r="A298" s="128" t="str">
        <f>'Obra Civil'!A309</f>
        <v>18.2.2</v>
      </c>
      <c r="B298" s="271" t="str">
        <f>'Obra Civil'!B309</f>
        <v xml:space="preserve">CONCRETO ARMADO PARA SUPERESTRUTURA - VIGAS </v>
      </c>
      <c r="C298" s="272"/>
      <c r="D298" s="273"/>
      <c r="E298" s="129"/>
      <c r="F298" s="130"/>
      <c r="G298" s="131"/>
      <c r="H298" s="132"/>
      <c r="I298" s="132"/>
      <c r="J298" s="132"/>
      <c r="K298" s="132"/>
      <c r="L298" s="133">
        <f t="shared" si="37"/>
        <v>0</v>
      </c>
    </row>
    <row r="299" spans="1:13" ht="23.25" customHeight="1">
      <c r="A299" s="128" t="str">
        <f>'Obra Civil'!A310</f>
        <v>18.2.2.1</v>
      </c>
      <c r="B299" s="294" t="str">
        <f>'Obra Civil'!B310</f>
        <v>Concreto armado - para vigas (fck25MPa), incluindo preparo, lançamento, adensamento e cura. Inclusive formas para reutilização 2x, conforme projeto</v>
      </c>
      <c r="C299" s="295"/>
      <c r="D299" s="296"/>
      <c r="E299" s="129" t="str">
        <f>'Obra Civil'!C310</f>
        <v>m³</v>
      </c>
      <c r="F299" s="130">
        <f>'Obra Civil'!G310</f>
        <v>1698.1639458300001</v>
      </c>
      <c r="G299" s="131">
        <f>'Obra Civil'!D310</f>
        <v>6.53</v>
      </c>
      <c r="H299" s="132">
        <v>0</v>
      </c>
      <c r="I299" s="132">
        <v>0</v>
      </c>
      <c r="J299" s="132">
        <f t="shared" si="42"/>
        <v>11089.010566269901</v>
      </c>
      <c r="K299" s="132">
        <f>H299*F299</f>
        <v>0</v>
      </c>
      <c r="L299" s="133">
        <f t="shared" si="37"/>
        <v>0</v>
      </c>
      <c r="M299" s="142"/>
    </row>
    <row r="300" spans="1:13">
      <c r="A300" s="125" t="str">
        <f>'Obra Civil'!A311</f>
        <v>18.2.3</v>
      </c>
      <c r="B300" s="291" t="str">
        <f>'Obra Civil'!B311</f>
        <v>LAJE MACIÇA</v>
      </c>
      <c r="C300" s="292"/>
      <c r="D300" s="293"/>
      <c r="E300" s="129"/>
      <c r="F300" s="130"/>
      <c r="G300" s="131"/>
      <c r="H300" s="132"/>
      <c r="I300" s="132"/>
      <c r="J300" s="132"/>
      <c r="K300" s="132"/>
      <c r="L300" s="133">
        <f t="shared" si="37"/>
        <v>0</v>
      </c>
    </row>
    <row r="301" spans="1:13" ht="23.25" customHeight="1">
      <c r="A301" s="128" t="str">
        <f>'Obra Civil'!A312</f>
        <v>18.2.3.1</v>
      </c>
      <c r="B301" s="294" t="str">
        <f>'Obra Civil'!B312</f>
        <v>Concreto armado - para lajes (fck25MPa), incluindo preparo, lançamento, adensamento e cura. Inclusive formas para reutilização 2x, conforme projeto</v>
      </c>
      <c r="C301" s="295"/>
      <c r="D301" s="296"/>
      <c r="E301" s="129" t="str">
        <f>'Obra Civil'!C312</f>
        <v>m³</v>
      </c>
      <c r="F301" s="130">
        <f>'Obra Civil'!G312</f>
        <v>1698.1639458300001</v>
      </c>
      <c r="G301" s="131">
        <f>'Obra Civil'!D312</f>
        <v>5.78</v>
      </c>
      <c r="H301" s="132">
        <v>0</v>
      </c>
      <c r="I301" s="132">
        <v>0</v>
      </c>
      <c r="J301" s="132">
        <f t="shared" si="42"/>
        <v>9815.3876068974005</v>
      </c>
      <c r="K301" s="132">
        <f>H301*F301</f>
        <v>0</v>
      </c>
      <c r="L301" s="133">
        <f t="shared" si="37"/>
        <v>0</v>
      </c>
    </row>
    <row r="302" spans="1:13">
      <c r="A302" s="143" t="str">
        <f>'Obra Civil'!A314</f>
        <v>19.0</v>
      </c>
      <c r="B302" s="268" t="str">
        <f>'Obra Civil'!B314</f>
        <v>SISTEMA DE PROTEÇÃO CONTRA DESCARGAS ATMOSFÉRICAS (SPDA)</v>
      </c>
      <c r="C302" s="269"/>
      <c r="D302" s="270"/>
      <c r="E302" s="146"/>
      <c r="F302" s="147"/>
      <c r="G302" s="148"/>
      <c r="H302" s="149"/>
      <c r="I302" s="149"/>
      <c r="J302" s="149"/>
      <c r="K302" s="149"/>
      <c r="L302" s="150">
        <f t="shared" si="37"/>
        <v>0</v>
      </c>
    </row>
    <row r="303" spans="1:13">
      <c r="A303" s="125" t="str">
        <f>'Obra Civil'!A315</f>
        <v>19.1</v>
      </c>
      <c r="B303" s="291" t="str">
        <f>'Obra Civil'!B315</f>
        <v>CAPTAÇÃO</v>
      </c>
      <c r="C303" s="292"/>
      <c r="D303" s="293"/>
      <c r="E303" s="129"/>
      <c r="F303" s="130"/>
      <c r="G303" s="131"/>
      <c r="H303" s="132"/>
      <c r="I303" s="132"/>
      <c r="J303" s="132"/>
      <c r="K303" s="132"/>
      <c r="L303" s="133">
        <f t="shared" si="37"/>
        <v>0</v>
      </c>
    </row>
    <row r="304" spans="1:13">
      <c r="A304" s="128" t="str">
        <f>'Obra Civil'!A316</f>
        <v>19.1.1</v>
      </c>
      <c r="B304" s="271" t="str">
        <f>'Obra Civil'!B316</f>
        <v>Fita de alumínio 7/8"x1/8"x 6m, instaladas conforme projeto</v>
      </c>
      <c r="C304" s="272"/>
      <c r="D304" s="273"/>
      <c r="E304" s="129" t="str">
        <f>'Obra Civil'!C316</f>
        <v>un</v>
      </c>
      <c r="F304" s="130">
        <f>'Obra Civil'!G316</f>
        <v>12.56</v>
      </c>
      <c r="G304" s="131">
        <f>'Obra Civil'!D316</f>
        <v>58</v>
      </c>
      <c r="H304" s="132">
        <v>0</v>
      </c>
      <c r="I304" s="132">
        <v>0</v>
      </c>
      <c r="J304" s="132">
        <f>F304*G304</f>
        <v>728.48</v>
      </c>
      <c r="K304" s="132">
        <f>H304*F304</f>
        <v>0</v>
      </c>
      <c r="L304" s="133">
        <f t="shared" si="37"/>
        <v>0</v>
      </c>
    </row>
    <row r="305" spans="1:12">
      <c r="A305" s="128" t="str">
        <f>'Obra Civil'!A317</f>
        <v>19.1.2</v>
      </c>
      <c r="B305" s="271" t="str">
        <f>'Obra Civil'!B317</f>
        <v>Terminal aéreo de alumínio 7/8"x1/8"x600mm fixação com chapa de encosto horizontal</v>
      </c>
      <c r="C305" s="272"/>
      <c r="D305" s="273"/>
      <c r="E305" s="129" t="str">
        <f>'Obra Civil'!C317</f>
        <v>un</v>
      </c>
      <c r="F305" s="130">
        <f>'Obra Civil'!G317</f>
        <v>30.68</v>
      </c>
      <c r="G305" s="131">
        <f>'Obra Civil'!D317</f>
        <v>33</v>
      </c>
      <c r="H305" s="132">
        <v>0</v>
      </c>
      <c r="I305" s="132">
        <v>0</v>
      </c>
      <c r="J305" s="132">
        <f>F305*G305</f>
        <v>1012.4399999999999</v>
      </c>
      <c r="K305" s="132">
        <f>H305*F305</f>
        <v>0</v>
      </c>
      <c r="L305" s="133">
        <f t="shared" si="37"/>
        <v>0</v>
      </c>
    </row>
    <row r="306" spans="1:12">
      <c r="A306" s="128" t="str">
        <f>'Obra Civil'!A318</f>
        <v>19.1.3</v>
      </c>
      <c r="B306" s="271" t="str">
        <f>'Obra Civil'!B318</f>
        <v>Curva 90º em fita de alumínio 7/8" x 1/8"</v>
      </c>
      <c r="C306" s="272"/>
      <c r="D306" s="273"/>
      <c r="E306" s="129" t="str">
        <f>'Obra Civil'!C318</f>
        <v>un</v>
      </c>
      <c r="F306" s="130">
        <f>'Obra Civil'!G318</f>
        <v>5.48</v>
      </c>
      <c r="G306" s="131">
        <f>'Obra Civil'!D318</f>
        <v>22</v>
      </c>
      <c r="H306" s="132">
        <v>0</v>
      </c>
      <c r="I306" s="132">
        <v>0</v>
      </c>
      <c r="J306" s="132">
        <f>F306*G306</f>
        <v>120.56</v>
      </c>
      <c r="K306" s="132">
        <f>H306*F306</f>
        <v>0</v>
      </c>
      <c r="L306" s="133">
        <f t="shared" si="37"/>
        <v>0</v>
      </c>
    </row>
    <row r="307" spans="1:12">
      <c r="A307" s="128" t="str">
        <f>'Obra Civil'!A319</f>
        <v>19.1.4</v>
      </c>
      <c r="B307" s="271" t="str">
        <f>'Obra Civil'!B319</f>
        <v>Pára-raios tipo Franklin em aço inox 3 pontas em haste de 3 m. x 1.1/2" tipo simples</v>
      </c>
      <c r="C307" s="272"/>
      <c r="D307" s="273"/>
      <c r="E307" s="129" t="str">
        <f>'Obra Civil'!C319</f>
        <v>un</v>
      </c>
      <c r="F307" s="130">
        <f>'Obra Civil'!G319</f>
        <v>45.67</v>
      </c>
      <c r="G307" s="131">
        <f>'Obra Civil'!D319</f>
        <v>1</v>
      </c>
      <c r="H307" s="132">
        <v>0</v>
      </c>
      <c r="I307" s="132">
        <v>0</v>
      </c>
      <c r="J307" s="132">
        <f>F307*G307</f>
        <v>45.67</v>
      </c>
      <c r="K307" s="132">
        <f>H307*F307</f>
        <v>0</v>
      </c>
      <c r="L307" s="133">
        <f t="shared" si="37"/>
        <v>0</v>
      </c>
    </row>
    <row r="308" spans="1:12">
      <c r="A308" s="125" t="str">
        <f>'Obra Civil'!A320</f>
        <v>19.2</v>
      </c>
      <c r="B308" s="291" t="str">
        <f>'Obra Civil'!B320</f>
        <v>CONDUTORES DE DESCIDA</v>
      </c>
      <c r="C308" s="292"/>
      <c r="D308" s="293"/>
      <c r="E308" s="129"/>
      <c r="F308" s="130"/>
      <c r="G308" s="131"/>
      <c r="H308" s="132"/>
      <c r="I308" s="132"/>
      <c r="J308" s="132"/>
      <c r="K308" s="132"/>
      <c r="L308" s="133">
        <f t="shared" si="37"/>
        <v>0</v>
      </c>
    </row>
    <row r="309" spans="1:12">
      <c r="A309" s="128" t="str">
        <f>'Obra Civil'!A321</f>
        <v>19.2.1</v>
      </c>
      <c r="B309" s="271" t="str">
        <f>'Obra Civil'!B321</f>
        <v xml:space="preserve">Condulete de inspeção c/ tampa em PVC 1" </v>
      </c>
      <c r="C309" s="272"/>
      <c r="D309" s="273"/>
      <c r="E309" s="129" t="str">
        <f>'Obra Civil'!C321</f>
        <v>un</v>
      </c>
      <c r="F309" s="130">
        <f>'Obra Civil'!G321</f>
        <v>16.32</v>
      </c>
      <c r="G309" s="131">
        <f>'Obra Civil'!D321</f>
        <v>17</v>
      </c>
      <c r="H309" s="132">
        <v>0</v>
      </c>
      <c r="I309" s="132">
        <v>0</v>
      </c>
      <c r="J309" s="132">
        <f t="shared" ref="J309:J315" si="43">F309*G309</f>
        <v>277.44</v>
      </c>
      <c r="K309" s="132">
        <f t="shared" ref="K309:K315" si="44">H309*F309</f>
        <v>0</v>
      </c>
      <c r="L309" s="133">
        <f t="shared" si="37"/>
        <v>0</v>
      </c>
    </row>
    <row r="310" spans="1:12">
      <c r="A310" s="128" t="str">
        <f>'Obra Civil'!A322</f>
        <v>19.2.2</v>
      </c>
      <c r="B310" s="271" t="str">
        <f>'Obra Civil'!B322</f>
        <v>Conector de medição em bronze</v>
      </c>
      <c r="C310" s="272"/>
      <c r="D310" s="273"/>
      <c r="E310" s="129" t="str">
        <f>'Obra Civil'!C322</f>
        <v>un</v>
      </c>
      <c r="F310" s="130">
        <f>'Obra Civil'!G322</f>
        <v>14.32</v>
      </c>
      <c r="G310" s="131">
        <f>'Obra Civil'!D322</f>
        <v>17</v>
      </c>
      <c r="H310" s="132">
        <v>0</v>
      </c>
      <c r="I310" s="132">
        <v>0</v>
      </c>
      <c r="J310" s="132">
        <f t="shared" si="43"/>
        <v>243.44</v>
      </c>
      <c r="K310" s="132">
        <f t="shared" si="44"/>
        <v>0</v>
      </c>
      <c r="L310" s="133">
        <f t="shared" si="37"/>
        <v>0</v>
      </c>
    </row>
    <row r="311" spans="1:12">
      <c r="A311" s="128" t="str">
        <f>'Obra Civil'!A323</f>
        <v>19.2.3</v>
      </c>
      <c r="B311" s="271" t="str">
        <f>'Obra Civil'!B323</f>
        <v>Abraçadeira tipo "U" simples 1"</v>
      </c>
      <c r="C311" s="272"/>
      <c r="D311" s="273"/>
      <c r="E311" s="129" t="str">
        <f>'Obra Civil'!C323</f>
        <v>un</v>
      </c>
      <c r="F311" s="130">
        <f>'Obra Civil'!G323</f>
        <v>3.25</v>
      </c>
      <c r="G311" s="131">
        <f>'Obra Civil'!D323</f>
        <v>68</v>
      </c>
      <c r="H311" s="132">
        <v>0</v>
      </c>
      <c r="I311" s="132">
        <v>0</v>
      </c>
      <c r="J311" s="132">
        <f t="shared" si="43"/>
        <v>221</v>
      </c>
      <c r="K311" s="132">
        <f t="shared" si="44"/>
        <v>0</v>
      </c>
      <c r="L311" s="133">
        <f t="shared" si="37"/>
        <v>0</v>
      </c>
    </row>
    <row r="312" spans="1:12">
      <c r="A312" s="128" t="str">
        <f>'Obra Civil'!A324</f>
        <v>19.2.4</v>
      </c>
      <c r="B312" s="271" t="str">
        <f>'Obra Civil'!B324</f>
        <v>Eletroduto roscável pvc 1" x 3,0m.</v>
      </c>
      <c r="C312" s="272"/>
      <c r="D312" s="273"/>
      <c r="E312" s="129" t="str">
        <f>'Obra Civil'!C324</f>
        <v>un</v>
      </c>
      <c r="F312" s="130">
        <f>'Obra Civil'!G324</f>
        <v>2.74</v>
      </c>
      <c r="G312" s="131">
        <f>'Obra Civil'!D324</f>
        <v>17</v>
      </c>
      <c r="H312" s="132">
        <v>0</v>
      </c>
      <c r="I312" s="132">
        <v>0</v>
      </c>
      <c r="J312" s="132">
        <f t="shared" si="43"/>
        <v>46.580000000000005</v>
      </c>
      <c r="K312" s="132">
        <f t="shared" si="44"/>
        <v>0</v>
      </c>
      <c r="L312" s="133">
        <f t="shared" si="37"/>
        <v>0</v>
      </c>
    </row>
    <row r="313" spans="1:12">
      <c r="A313" s="128" t="str">
        <f>'Obra Civil'!A325</f>
        <v>19.2.5</v>
      </c>
      <c r="B313" s="271" t="str">
        <f>'Obra Civil'!B325</f>
        <v>Cordoalha de cobre nu 35 mm2</v>
      </c>
      <c r="C313" s="272"/>
      <c r="D313" s="273"/>
      <c r="E313" s="129" t="str">
        <f>'Obra Civil'!C325</f>
        <v>m</v>
      </c>
      <c r="F313" s="130">
        <f>'Obra Civil'!G325</f>
        <v>20.71</v>
      </c>
      <c r="G313" s="131">
        <f>'Obra Civil'!D325</f>
        <v>118</v>
      </c>
      <c r="H313" s="132">
        <v>0</v>
      </c>
      <c r="I313" s="132">
        <v>0</v>
      </c>
      <c r="J313" s="132">
        <f t="shared" si="43"/>
        <v>2443.7800000000002</v>
      </c>
      <c r="K313" s="132">
        <f t="shared" si="44"/>
        <v>0</v>
      </c>
      <c r="L313" s="133">
        <f t="shared" si="37"/>
        <v>0</v>
      </c>
    </row>
    <row r="314" spans="1:12">
      <c r="A314" s="128" t="str">
        <f>'Obra Civil'!A326</f>
        <v>19.2.6</v>
      </c>
      <c r="B314" s="271" t="str">
        <f>'Obra Civil'!B326</f>
        <v>Isolador simples com chapa de encosto h=100 mm</v>
      </c>
      <c r="C314" s="272"/>
      <c r="D314" s="273"/>
      <c r="E314" s="129" t="str">
        <f>'Obra Civil'!C326</f>
        <v>un</v>
      </c>
      <c r="F314" s="130">
        <f>'Obra Civil'!G326</f>
        <v>8.35</v>
      </c>
      <c r="G314" s="131">
        <f>'Obra Civil'!D326</f>
        <v>5</v>
      </c>
      <c r="H314" s="132">
        <v>0</v>
      </c>
      <c r="I314" s="132">
        <v>0</v>
      </c>
      <c r="J314" s="132">
        <f t="shared" si="43"/>
        <v>41.75</v>
      </c>
      <c r="K314" s="132">
        <f t="shared" si="44"/>
        <v>0</v>
      </c>
      <c r="L314" s="133">
        <f t="shared" si="37"/>
        <v>0</v>
      </c>
    </row>
    <row r="315" spans="1:12">
      <c r="A315" s="128" t="str">
        <f>'Obra Civil'!A327</f>
        <v>19.2.7</v>
      </c>
      <c r="B315" s="271" t="str">
        <f>'Obra Civil'!B327</f>
        <v>Isolador simples para quinas 90º com chapa de encosto h=100 mm</v>
      </c>
      <c r="C315" s="272"/>
      <c r="D315" s="273"/>
      <c r="E315" s="129" t="str">
        <f>'Obra Civil'!C327</f>
        <v>un</v>
      </c>
      <c r="F315" s="130">
        <f>'Obra Civil'!G327</f>
        <v>12.35</v>
      </c>
      <c r="G315" s="131">
        <f>'Obra Civil'!D327</f>
        <v>1</v>
      </c>
      <c r="H315" s="132">
        <v>0</v>
      </c>
      <c r="I315" s="132">
        <v>0</v>
      </c>
      <c r="J315" s="132">
        <f t="shared" si="43"/>
        <v>12.35</v>
      </c>
      <c r="K315" s="132">
        <f t="shared" si="44"/>
        <v>0</v>
      </c>
      <c r="L315" s="133">
        <f t="shared" si="37"/>
        <v>0</v>
      </c>
    </row>
    <row r="316" spans="1:12">
      <c r="A316" s="125" t="str">
        <f>'Obra Civil'!A328</f>
        <v>19.3</v>
      </c>
      <c r="B316" s="291" t="str">
        <f>'Obra Civil'!B328</f>
        <v>ATERRAMENTO E EQUIPOTENCIALIZAÇÃO</v>
      </c>
      <c r="C316" s="292"/>
      <c r="D316" s="293"/>
      <c r="E316" s="129"/>
      <c r="F316" s="130"/>
      <c r="G316" s="131"/>
      <c r="H316" s="132"/>
      <c r="I316" s="132"/>
      <c r="J316" s="132"/>
      <c r="K316" s="132"/>
      <c r="L316" s="133">
        <f t="shared" si="37"/>
        <v>0</v>
      </c>
    </row>
    <row r="317" spans="1:12">
      <c r="A317" s="128" t="str">
        <f>'Obra Civil'!A329</f>
        <v>19.3.1</v>
      </c>
      <c r="B317" s="271" t="str">
        <f>'Obra Civil'!B329</f>
        <v>Haste tipo coopperweld 5/8" x 3,00m.</v>
      </c>
      <c r="C317" s="272"/>
      <c r="D317" s="273"/>
      <c r="E317" s="129" t="str">
        <f>'Obra Civil'!C329</f>
        <v>un</v>
      </c>
      <c r="F317" s="130">
        <f>'Obra Civil'!G329</f>
        <v>39.479999999999997</v>
      </c>
      <c r="G317" s="131">
        <f>'Obra Civil'!D329</f>
        <v>19</v>
      </c>
      <c r="H317" s="132">
        <v>0</v>
      </c>
      <c r="I317" s="132">
        <v>0</v>
      </c>
      <c r="J317" s="132">
        <f>F317*G317</f>
        <v>750.11999999999989</v>
      </c>
      <c r="K317" s="132">
        <f>H317*F317</f>
        <v>0</v>
      </c>
      <c r="L317" s="133">
        <f t="shared" ref="L317:L328" si="45">I317*F317</f>
        <v>0</v>
      </c>
    </row>
    <row r="318" spans="1:12">
      <c r="A318" s="128" t="str">
        <f>'Obra Civil'!A330</f>
        <v>19.3.2</v>
      </c>
      <c r="B318" s="271" t="str">
        <f>'Obra Civil'!B330</f>
        <v>Cordoalha de cobre nu 50 mm2</v>
      </c>
      <c r="C318" s="272"/>
      <c r="D318" s="273"/>
      <c r="E318" s="129" t="str">
        <f>'Obra Civil'!C330</f>
        <v>m</v>
      </c>
      <c r="F318" s="130">
        <f>'Obra Civil'!G330</f>
        <v>34.25</v>
      </c>
      <c r="G318" s="131">
        <f>'Obra Civil'!D330</f>
        <v>168</v>
      </c>
      <c r="H318" s="132">
        <v>0</v>
      </c>
      <c r="I318" s="132">
        <v>0</v>
      </c>
      <c r="J318" s="132">
        <f>F318*G318</f>
        <v>5754</v>
      </c>
      <c r="K318" s="132">
        <f>H318*F318</f>
        <v>0</v>
      </c>
      <c r="L318" s="133">
        <f t="shared" si="45"/>
        <v>0</v>
      </c>
    </row>
    <row r="319" spans="1:12" ht="14.25" customHeight="1">
      <c r="A319" s="128" t="str">
        <f>'Obra Civil'!A331</f>
        <v>19.3.3</v>
      </c>
      <c r="B319" s="271" t="str">
        <f>'Obra Civil'!B331</f>
        <v>Caixa de inspeção, PVC de 12", com tampa de aço galvanizado,conforme detalhe no projeto</v>
      </c>
      <c r="C319" s="272"/>
      <c r="D319" s="273"/>
      <c r="E319" s="129" t="str">
        <f>'Obra Civil'!C331</f>
        <v>un</v>
      </c>
      <c r="F319" s="130">
        <f>'Obra Civil'!G331</f>
        <v>28.74</v>
      </c>
      <c r="G319" s="131">
        <f>'Obra Civil'!D331</f>
        <v>5</v>
      </c>
      <c r="H319" s="132">
        <v>0</v>
      </c>
      <c r="I319" s="132">
        <v>0</v>
      </c>
      <c r="J319" s="132">
        <f>F319*G319</f>
        <v>143.69999999999999</v>
      </c>
      <c r="K319" s="132">
        <f>H319*F319</f>
        <v>0</v>
      </c>
      <c r="L319" s="133">
        <f t="shared" si="45"/>
        <v>0</v>
      </c>
    </row>
    <row r="320" spans="1:12">
      <c r="A320" s="128" t="str">
        <f>'Obra Civil'!A332</f>
        <v>19.3.4</v>
      </c>
      <c r="B320" s="271" t="str">
        <f>'Obra Civil'!B332</f>
        <v>Conector  de bronze para haste de 5/8" e cabo de 50 mm²</v>
      </c>
      <c r="C320" s="272"/>
      <c r="D320" s="273"/>
      <c r="E320" s="129" t="str">
        <f>'Obra Civil'!C332</f>
        <v>un</v>
      </c>
      <c r="F320" s="130">
        <f>'Obra Civil'!G332</f>
        <v>10.130000000000001</v>
      </c>
      <c r="G320" s="131">
        <f>'Obra Civil'!D332</f>
        <v>19</v>
      </c>
      <c r="H320" s="132">
        <v>0</v>
      </c>
      <c r="I320" s="132">
        <v>0</v>
      </c>
      <c r="J320" s="132">
        <f>F320*G320</f>
        <v>192.47000000000003</v>
      </c>
      <c r="K320" s="132">
        <f>H320*F320</f>
        <v>0</v>
      </c>
      <c r="L320" s="133">
        <f t="shared" si="45"/>
        <v>0</v>
      </c>
    </row>
    <row r="321" spans="1:14">
      <c r="A321" s="128" t="str">
        <f>'Obra Civil'!A333</f>
        <v>19.3.5</v>
      </c>
      <c r="B321" s="271" t="str">
        <f>'Obra Civil'!B333</f>
        <v>Tela para equipotencialização em inox 300mm x 1,4mm para casa de gás</v>
      </c>
      <c r="C321" s="272"/>
      <c r="D321" s="273"/>
      <c r="E321" s="129" t="str">
        <f>'Obra Civil'!C333</f>
        <v>m</v>
      </c>
      <c r="F321" s="130">
        <f>'Obra Civil'!G333</f>
        <v>78.599999999999994</v>
      </c>
      <c r="G321" s="131">
        <f>'Obra Civil'!D333</f>
        <v>1.9</v>
      </c>
      <c r="H321" s="132">
        <v>0</v>
      </c>
      <c r="I321" s="132">
        <v>0</v>
      </c>
      <c r="J321" s="132">
        <f>F321*G321</f>
        <v>149.33999999999997</v>
      </c>
      <c r="K321" s="132">
        <f>H321*F321</f>
        <v>0</v>
      </c>
      <c r="L321" s="133">
        <f t="shared" si="45"/>
        <v>0</v>
      </c>
    </row>
    <row r="322" spans="1:14">
      <c r="A322" s="143" t="str">
        <f>'Obra Civil'!A335</f>
        <v>20.0</v>
      </c>
      <c r="B322" s="268" t="str">
        <f>'Obra Civil'!B335</f>
        <v>SERVIÇOS DIVERSOS</v>
      </c>
      <c r="C322" s="269"/>
      <c r="D322" s="270"/>
      <c r="E322" s="146"/>
      <c r="F322" s="147"/>
      <c r="G322" s="148"/>
      <c r="H322" s="149"/>
      <c r="I322" s="149"/>
      <c r="J322" s="149"/>
      <c r="K322" s="149"/>
      <c r="L322" s="150">
        <f t="shared" si="45"/>
        <v>0</v>
      </c>
    </row>
    <row r="323" spans="1:14">
      <c r="A323" s="128" t="str">
        <f>'Obra Civil'!A336</f>
        <v>20.1.1</v>
      </c>
      <c r="B323" s="271" t="str">
        <f>'Obra Civil'!B336</f>
        <v>Grama - fornecimento e plantio (inclusive camada de terra vegetal - 3,0 cm)</v>
      </c>
      <c r="C323" s="272"/>
      <c r="D323" s="273"/>
      <c r="E323" s="129" t="str">
        <f>'Obra Civil'!C336</f>
        <v>m²</v>
      </c>
      <c r="F323" s="130">
        <f>'Obra Civil'!G336</f>
        <v>8.6300000000000008</v>
      </c>
      <c r="G323" s="131">
        <f>'Obra Civil'!D336</f>
        <v>400</v>
      </c>
      <c r="H323" s="132">
        <v>0</v>
      </c>
      <c r="I323" s="132">
        <v>0</v>
      </c>
      <c r="J323" s="132">
        <f>F323*G323</f>
        <v>3452.0000000000005</v>
      </c>
      <c r="K323" s="132">
        <f>H323*F323</f>
        <v>0</v>
      </c>
      <c r="L323" s="133">
        <f t="shared" si="45"/>
        <v>0</v>
      </c>
    </row>
    <row r="324" spans="1:14">
      <c r="A324" s="128" t="str">
        <f>'Obra Civil'!A337</f>
        <v>20.1.2</v>
      </c>
      <c r="B324" s="271" t="str">
        <f>'Obra Civil'!B337</f>
        <v>Banco em concreto armado tipo 1 (1,30x0,40m), conforme projeto</v>
      </c>
      <c r="C324" s="272"/>
      <c r="D324" s="273"/>
      <c r="E324" s="129" t="str">
        <f>'Obra Civil'!C337</f>
        <v>un</v>
      </c>
      <c r="F324" s="130">
        <f>'Obra Civil'!G337</f>
        <v>96.74</v>
      </c>
      <c r="G324" s="131">
        <f>'Obra Civil'!D337</f>
        <v>11</v>
      </c>
      <c r="H324" s="132">
        <v>0</v>
      </c>
      <c r="I324" s="132">
        <v>0</v>
      </c>
      <c r="J324" s="132">
        <f>F324*G324</f>
        <v>1064.1399999999999</v>
      </c>
      <c r="K324" s="132">
        <f>H324*F324</f>
        <v>0</v>
      </c>
      <c r="L324" s="133">
        <f t="shared" si="45"/>
        <v>0</v>
      </c>
    </row>
    <row r="325" spans="1:14">
      <c r="A325" s="128" t="str">
        <f>'Obra Civil'!A338</f>
        <v>20.1.3</v>
      </c>
      <c r="B325" s="271" t="str">
        <f>'Obra Civil'!B338</f>
        <v>Banco em concreto armado tipo 2 (2,80x0,40m), conforme projeto</v>
      </c>
      <c r="C325" s="272"/>
      <c r="D325" s="273"/>
      <c r="E325" s="129" t="str">
        <f>'Obra Civil'!C338</f>
        <v>un</v>
      </c>
      <c r="F325" s="130">
        <f>'Obra Civil'!G338</f>
        <v>201.44</v>
      </c>
      <c r="G325" s="131">
        <f>'Obra Civil'!D338</f>
        <v>5</v>
      </c>
      <c r="H325" s="132">
        <v>0</v>
      </c>
      <c r="I325" s="132">
        <v>0</v>
      </c>
      <c r="J325" s="132">
        <f>F325*G325</f>
        <v>1007.2</v>
      </c>
      <c r="K325" s="132">
        <f>H325*F325</f>
        <v>0</v>
      </c>
      <c r="L325" s="133">
        <f t="shared" si="45"/>
        <v>0</v>
      </c>
    </row>
    <row r="326" spans="1:14" ht="13.5" customHeight="1">
      <c r="A326" s="128" t="str">
        <f>'Obra Civil'!A339</f>
        <v>20.1.4</v>
      </c>
      <c r="B326" s="271" t="str">
        <f>'Obra Civil'!B339</f>
        <v>Mastros para bandeiras em tubo ferro galvanizado telescópico (alt= 7m (3mx2" + 4mx1 1/2")</v>
      </c>
      <c r="C326" s="272"/>
      <c r="D326" s="273"/>
      <c r="E326" s="129" t="str">
        <f>'Obra Civil'!C339</f>
        <v>un</v>
      </c>
      <c r="F326" s="130">
        <f>'Obra Civil'!G339</f>
        <v>243.18</v>
      </c>
      <c r="G326" s="131">
        <f>'Obra Civil'!D339</f>
        <v>3</v>
      </c>
      <c r="H326" s="132">
        <v>0</v>
      </c>
      <c r="I326" s="132">
        <v>0</v>
      </c>
      <c r="J326" s="132">
        <f>F326*G326</f>
        <v>729.54</v>
      </c>
      <c r="K326" s="132">
        <f>H326*F326</f>
        <v>0</v>
      </c>
      <c r="L326" s="133">
        <f t="shared" si="45"/>
        <v>0</v>
      </c>
    </row>
    <row r="327" spans="1:14">
      <c r="A327" s="143" t="str">
        <f>'Obra Civil'!A341</f>
        <v>21.0</v>
      </c>
      <c r="B327" s="268" t="str">
        <f>'Obra Civil'!B341</f>
        <v>SERVIÇOS FINAIS</v>
      </c>
      <c r="C327" s="269"/>
      <c r="D327" s="270"/>
      <c r="E327" s="146"/>
      <c r="F327" s="147"/>
      <c r="G327" s="148"/>
      <c r="H327" s="149"/>
      <c r="I327" s="149"/>
      <c r="J327" s="149"/>
      <c r="K327" s="149"/>
      <c r="L327" s="150">
        <f t="shared" si="45"/>
        <v>0</v>
      </c>
    </row>
    <row r="328" spans="1:14" ht="12" customHeight="1">
      <c r="A328" s="128" t="str">
        <f>'Obra Civil'!A342</f>
        <v>21.1.1</v>
      </c>
      <c r="B328" s="271" t="str">
        <f>'Obra Civil'!B342</f>
        <v>Limpeza final da obra</v>
      </c>
      <c r="C328" s="272"/>
      <c r="D328" s="273"/>
      <c r="E328" s="129" t="str">
        <f>'Obra Civil'!C342</f>
        <v>m²</v>
      </c>
      <c r="F328" s="130">
        <f>'Obra Civil'!G342</f>
        <v>1.1299999999999999</v>
      </c>
      <c r="G328" s="131">
        <f>'Obra Civil'!D342</f>
        <v>564.5</v>
      </c>
      <c r="H328" s="132">
        <v>0</v>
      </c>
      <c r="I328" s="132">
        <v>0</v>
      </c>
      <c r="J328" s="132">
        <f>F328*G328</f>
        <v>637.88499999999999</v>
      </c>
      <c r="K328" s="132">
        <f>H328*F328</f>
        <v>0</v>
      </c>
      <c r="L328" s="133">
        <f t="shared" si="45"/>
        <v>0</v>
      </c>
    </row>
    <row r="329" spans="1:14" ht="21" customHeight="1">
      <c r="A329" s="128"/>
      <c r="B329" s="294"/>
      <c r="C329" s="295"/>
      <c r="D329" s="296"/>
      <c r="E329" s="129"/>
      <c r="F329" s="130"/>
      <c r="G329" s="134"/>
      <c r="H329" s="134"/>
      <c r="I329" s="132"/>
      <c r="J329" s="132"/>
      <c r="K329" s="132"/>
      <c r="L329" s="133"/>
    </row>
    <row r="330" spans="1:14" ht="10.5" customHeight="1" thickBot="1">
      <c r="A330" s="135"/>
      <c r="B330" s="310"/>
      <c r="C330" s="311"/>
      <c r="D330" s="312"/>
      <c r="E330" s="126"/>
      <c r="F330" s="126"/>
      <c r="G330" s="126"/>
      <c r="H330" s="126"/>
      <c r="I330" s="126"/>
      <c r="J330" s="126"/>
      <c r="K330" s="126"/>
      <c r="L330" s="127"/>
    </row>
    <row r="331" spans="1:14" ht="13.5" thickBot="1">
      <c r="A331" s="313" t="s">
        <v>0</v>
      </c>
      <c r="B331" s="314"/>
      <c r="C331" s="314"/>
      <c r="D331" s="314"/>
      <c r="E331" s="315"/>
      <c r="F331" s="315"/>
      <c r="G331" s="315"/>
      <c r="H331" s="136"/>
      <c r="I331" s="136"/>
      <c r="J331" s="137">
        <f>SUM(J15:J329)</f>
        <v>657764.76730001613</v>
      </c>
      <c r="K331" s="137">
        <f>SUM(K15:K329)</f>
        <v>31114.871399999996</v>
      </c>
      <c r="L331" s="173">
        <f>SUM(L15:L330)+0.01</f>
        <v>358181.98230000003</v>
      </c>
      <c r="M331" s="142">
        <f>'B0 5'!M331+'B06'!K331</f>
        <v>358181.97230000002</v>
      </c>
      <c r="N331" s="174"/>
    </row>
    <row r="332" spans="1:14" ht="49.5" customHeight="1">
      <c r="A332" s="316" t="s">
        <v>728</v>
      </c>
      <c r="B332" s="301"/>
      <c r="C332" s="301"/>
      <c r="E332" s="302"/>
      <c r="F332" s="302"/>
      <c r="G332" s="302"/>
      <c r="H332" s="302"/>
      <c r="J332" s="297"/>
      <c r="K332" s="297"/>
      <c r="L332" s="297"/>
      <c r="N332" s="174"/>
    </row>
    <row r="333" spans="1:14" ht="12" customHeight="1">
      <c r="A333" s="298" t="s">
        <v>694</v>
      </c>
      <c r="B333" s="298"/>
      <c r="C333" s="298"/>
      <c r="E333" s="299" t="s">
        <v>695</v>
      </c>
      <c r="F333" s="299"/>
      <c r="G333" s="299"/>
      <c r="H333" s="299"/>
      <c r="J333" s="300" t="s">
        <v>696</v>
      </c>
      <c r="K333" s="300"/>
      <c r="L333" s="300"/>
    </row>
    <row r="334" spans="1:14">
      <c r="E334" s="309" t="s">
        <v>708</v>
      </c>
      <c r="F334" s="309"/>
      <c r="G334" s="309"/>
      <c r="H334" s="309"/>
    </row>
    <row r="1045806" spans="2:12">
      <c r="B1045806" s="271">
        <f>'Obra Civil'!B1048570</f>
        <v>0</v>
      </c>
      <c r="C1045806" s="272"/>
      <c r="D1045806" s="273"/>
      <c r="E1045806" s="129">
        <f>'Obra Civil'!C1048570</f>
        <v>0</v>
      </c>
      <c r="F1045806" s="130">
        <f>'Obra Civil'!G1048570</f>
        <v>0</v>
      </c>
      <c r="G1045806" s="131" t="e">
        <f>'[2]Duque licitaddo'!#REF!</f>
        <v>#REF!</v>
      </c>
      <c r="H1045806" s="132">
        <v>0</v>
      </c>
      <c r="I1045806" s="132">
        <v>0</v>
      </c>
      <c r="J1045806" s="132" t="e">
        <f>F1045806*G1045806</f>
        <v>#REF!</v>
      </c>
      <c r="K1045806" s="132">
        <f>H1045806*F1045806</f>
        <v>0</v>
      </c>
      <c r="L1045806" s="133">
        <f>I1045806*F1045806</f>
        <v>0</v>
      </c>
    </row>
  </sheetData>
  <mergeCells count="358">
    <mergeCell ref="E334:H334"/>
    <mergeCell ref="B1045806:D1045806"/>
    <mergeCell ref="E331:G331"/>
    <mergeCell ref="A332:C332"/>
    <mergeCell ref="E332:H332"/>
    <mergeCell ref="J332:L332"/>
    <mergeCell ref="A333:C333"/>
    <mergeCell ref="E333:H333"/>
    <mergeCell ref="J333:L333"/>
    <mergeCell ref="B326:D326"/>
    <mergeCell ref="B327:D327"/>
    <mergeCell ref="B328:D328"/>
    <mergeCell ref="B329:D329"/>
    <mergeCell ref="B330:D330"/>
    <mergeCell ref="A331:D331"/>
    <mergeCell ref="B320:D320"/>
    <mergeCell ref="B321:D321"/>
    <mergeCell ref="B322:D322"/>
    <mergeCell ref="B323:D323"/>
    <mergeCell ref="B324:D324"/>
    <mergeCell ref="B325:D325"/>
    <mergeCell ref="B314:D314"/>
    <mergeCell ref="B315:D315"/>
    <mergeCell ref="B316:D316"/>
    <mergeCell ref="B317:D317"/>
    <mergeCell ref="B318:D318"/>
    <mergeCell ref="B319:D319"/>
    <mergeCell ref="B308:D308"/>
    <mergeCell ref="B309:D309"/>
    <mergeCell ref="B310:D310"/>
    <mergeCell ref="B311:D311"/>
    <mergeCell ref="B312:D312"/>
    <mergeCell ref="B313:D313"/>
    <mergeCell ref="B302:D302"/>
    <mergeCell ref="B303:D303"/>
    <mergeCell ref="B304:D304"/>
    <mergeCell ref="B305:D305"/>
    <mergeCell ref="B306:D306"/>
    <mergeCell ref="B307:D307"/>
    <mergeCell ref="B296:D296"/>
    <mergeCell ref="B297:D297"/>
    <mergeCell ref="B298:D298"/>
    <mergeCell ref="B299:D299"/>
    <mergeCell ref="B300:D300"/>
    <mergeCell ref="B301:D301"/>
    <mergeCell ref="B290:D290"/>
    <mergeCell ref="B291:D291"/>
    <mergeCell ref="B292:D292"/>
    <mergeCell ref="B293:D293"/>
    <mergeCell ref="B294:D294"/>
    <mergeCell ref="B295:D295"/>
    <mergeCell ref="B284:D284"/>
    <mergeCell ref="B285:D285"/>
    <mergeCell ref="B286:D286"/>
    <mergeCell ref="B287:D287"/>
    <mergeCell ref="B288:D288"/>
    <mergeCell ref="B289:D289"/>
    <mergeCell ref="B278:D278"/>
    <mergeCell ref="B279:D279"/>
    <mergeCell ref="B280:D280"/>
    <mergeCell ref="B281:D281"/>
    <mergeCell ref="B282:D282"/>
    <mergeCell ref="B283:D283"/>
    <mergeCell ref="B272:D272"/>
    <mergeCell ref="B273:D273"/>
    <mergeCell ref="B274:D274"/>
    <mergeCell ref="B275:D275"/>
    <mergeCell ref="B276:D276"/>
    <mergeCell ref="B277:D277"/>
    <mergeCell ref="B266:D266"/>
    <mergeCell ref="B267:D267"/>
    <mergeCell ref="B268:D268"/>
    <mergeCell ref="B269:D269"/>
    <mergeCell ref="B270:D270"/>
    <mergeCell ref="B271:D271"/>
    <mergeCell ref="B260:D260"/>
    <mergeCell ref="B261:D261"/>
    <mergeCell ref="B262:D262"/>
    <mergeCell ref="B263:D263"/>
    <mergeCell ref="B264:D264"/>
    <mergeCell ref="B265:D265"/>
    <mergeCell ref="B254:D254"/>
    <mergeCell ref="B255:D255"/>
    <mergeCell ref="B256:D256"/>
    <mergeCell ref="B257:D257"/>
    <mergeCell ref="B258:D258"/>
    <mergeCell ref="B259:D259"/>
    <mergeCell ref="B248:D248"/>
    <mergeCell ref="B249:D249"/>
    <mergeCell ref="B250:D250"/>
    <mergeCell ref="B251:D251"/>
    <mergeCell ref="B252:D252"/>
    <mergeCell ref="B253:D253"/>
    <mergeCell ref="B242:D242"/>
    <mergeCell ref="B243:D243"/>
    <mergeCell ref="B244:D244"/>
    <mergeCell ref="B245:D245"/>
    <mergeCell ref="B246:D246"/>
    <mergeCell ref="B247:D247"/>
    <mergeCell ref="B236:D236"/>
    <mergeCell ref="B237:D237"/>
    <mergeCell ref="B238:D238"/>
    <mergeCell ref="B239:D239"/>
    <mergeCell ref="B240:D240"/>
    <mergeCell ref="B241:D241"/>
    <mergeCell ref="B230:D230"/>
    <mergeCell ref="B231:D231"/>
    <mergeCell ref="B232:D232"/>
    <mergeCell ref="B233:D233"/>
    <mergeCell ref="B234:D234"/>
    <mergeCell ref="B235:D235"/>
    <mergeCell ref="B224:D224"/>
    <mergeCell ref="B225:D225"/>
    <mergeCell ref="B226:D226"/>
    <mergeCell ref="B227:D227"/>
    <mergeCell ref="B228:D228"/>
    <mergeCell ref="B229:D229"/>
    <mergeCell ref="B218:D218"/>
    <mergeCell ref="B219:D219"/>
    <mergeCell ref="B220:D220"/>
    <mergeCell ref="B221:D221"/>
    <mergeCell ref="B222:D222"/>
    <mergeCell ref="B223:D223"/>
    <mergeCell ref="B212:D212"/>
    <mergeCell ref="B213:D213"/>
    <mergeCell ref="B214:D214"/>
    <mergeCell ref="B215:D215"/>
    <mergeCell ref="B216:D216"/>
    <mergeCell ref="B217:D217"/>
    <mergeCell ref="B206:D206"/>
    <mergeCell ref="B207:D207"/>
    <mergeCell ref="B208:D208"/>
    <mergeCell ref="B209:D209"/>
    <mergeCell ref="B210:D210"/>
    <mergeCell ref="B211:D211"/>
    <mergeCell ref="B200:D200"/>
    <mergeCell ref="B201:D201"/>
    <mergeCell ref="B202:D202"/>
    <mergeCell ref="B203:D203"/>
    <mergeCell ref="B204:D204"/>
    <mergeCell ref="B205:D205"/>
    <mergeCell ref="B194:D194"/>
    <mergeCell ref="B195:D195"/>
    <mergeCell ref="B196:D196"/>
    <mergeCell ref="B197:D197"/>
    <mergeCell ref="B198:D198"/>
    <mergeCell ref="B199:D199"/>
    <mergeCell ref="B188:D188"/>
    <mergeCell ref="B189:D189"/>
    <mergeCell ref="B190:D190"/>
    <mergeCell ref="B191:D191"/>
    <mergeCell ref="B192:D192"/>
    <mergeCell ref="B193:D193"/>
    <mergeCell ref="B182:D182"/>
    <mergeCell ref="B183:D183"/>
    <mergeCell ref="B184:D184"/>
    <mergeCell ref="B185:D185"/>
    <mergeCell ref="B186:D186"/>
    <mergeCell ref="B187:D187"/>
    <mergeCell ref="B176:D176"/>
    <mergeCell ref="B177:D177"/>
    <mergeCell ref="B178:D178"/>
    <mergeCell ref="B179:D179"/>
    <mergeCell ref="B180:D180"/>
    <mergeCell ref="B181:D181"/>
    <mergeCell ref="B170:D170"/>
    <mergeCell ref="B171:D171"/>
    <mergeCell ref="B172:D172"/>
    <mergeCell ref="B173:D173"/>
    <mergeCell ref="B174:D174"/>
    <mergeCell ref="B175:D175"/>
    <mergeCell ref="B164:D164"/>
    <mergeCell ref="B165:D165"/>
    <mergeCell ref="B166:D166"/>
    <mergeCell ref="B167:D167"/>
    <mergeCell ref="B168:D168"/>
    <mergeCell ref="B169:D169"/>
    <mergeCell ref="B158:D158"/>
    <mergeCell ref="B159:D159"/>
    <mergeCell ref="B160:D160"/>
    <mergeCell ref="B161:D161"/>
    <mergeCell ref="B162:D162"/>
    <mergeCell ref="B163:D163"/>
    <mergeCell ref="B152:D152"/>
    <mergeCell ref="B153:D153"/>
    <mergeCell ref="B154:D154"/>
    <mergeCell ref="B155:D155"/>
    <mergeCell ref="B156:D156"/>
    <mergeCell ref="B157:D157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34:D134"/>
    <mergeCell ref="B135:D135"/>
    <mergeCell ref="B136:D136"/>
    <mergeCell ref="B137:D137"/>
    <mergeCell ref="B138:D138"/>
    <mergeCell ref="B139:D139"/>
    <mergeCell ref="B128:D128"/>
    <mergeCell ref="B129:D129"/>
    <mergeCell ref="B130:D130"/>
    <mergeCell ref="B131:D131"/>
    <mergeCell ref="B132:D132"/>
    <mergeCell ref="B133:D133"/>
    <mergeCell ref="B122:D122"/>
    <mergeCell ref="B123:D123"/>
    <mergeCell ref="B124:D124"/>
    <mergeCell ref="B125:D125"/>
    <mergeCell ref="B126:D126"/>
    <mergeCell ref="B127:D127"/>
    <mergeCell ref="B116:D116"/>
    <mergeCell ref="B117:D117"/>
    <mergeCell ref="B118:D118"/>
    <mergeCell ref="B119:D119"/>
    <mergeCell ref="B120:D120"/>
    <mergeCell ref="B121:D121"/>
    <mergeCell ref="B110:D110"/>
    <mergeCell ref="B111:D111"/>
    <mergeCell ref="B112:D112"/>
    <mergeCell ref="B113:D113"/>
    <mergeCell ref="B114:D114"/>
    <mergeCell ref="B115:D115"/>
    <mergeCell ref="B104:D104"/>
    <mergeCell ref="B105:D105"/>
    <mergeCell ref="B106:D106"/>
    <mergeCell ref="B107:D107"/>
    <mergeCell ref="B108:D108"/>
    <mergeCell ref="B109:D109"/>
    <mergeCell ref="B98:D98"/>
    <mergeCell ref="B99:D99"/>
    <mergeCell ref="B100:D100"/>
    <mergeCell ref="B101:D101"/>
    <mergeCell ref="B102:D102"/>
    <mergeCell ref="B103:D103"/>
    <mergeCell ref="B92:D92"/>
    <mergeCell ref="B93:D93"/>
    <mergeCell ref="B94:D94"/>
    <mergeCell ref="B95:D95"/>
    <mergeCell ref="B96:D96"/>
    <mergeCell ref="B97:D97"/>
    <mergeCell ref="B86:D86"/>
    <mergeCell ref="B87:D87"/>
    <mergeCell ref="B88:D88"/>
    <mergeCell ref="B89:D89"/>
    <mergeCell ref="B90:D90"/>
    <mergeCell ref="B91:D91"/>
    <mergeCell ref="B80:D80"/>
    <mergeCell ref="B81:D81"/>
    <mergeCell ref="B82:D82"/>
    <mergeCell ref="B83:D83"/>
    <mergeCell ref="B84:D84"/>
    <mergeCell ref="B85:D85"/>
    <mergeCell ref="B74:D74"/>
    <mergeCell ref="B75:D75"/>
    <mergeCell ref="B76:D76"/>
    <mergeCell ref="B77:D77"/>
    <mergeCell ref="B78:D78"/>
    <mergeCell ref="B79:D79"/>
    <mergeCell ref="B68:D68"/>
    <mergeCell ref="B69:D69"/>
    <mergeCell ref="B70:D70"/>
    <mergeCell ref="B71:D71"/>
    <mergeCell ref="B72:D72"/>
    <mergeCell ref="B73:D73"/>
    <mergeCell ref="B62:D62"/>
    <mergeCell ref="B63:D63"/>
    <mergeCell ref="B64:D64"/>
    <mergeCell ref="B65:D65"/>
    <mergeCell ref="B66:D66"/>
    <mergeCell ref="B67:D67"/>
    <mergeCell ref="B56:D56"/>
    <mergeCell ref="B57:D57"/>
    <mergeCell ref="B58:D58"/>
    <mergeCell ref="B59:D59"/>
    <mergeCell ref="B60:D60"/>
    <mergeCell ref="B61:D61"/>
    <mergeCell ref="B50:D50"/>
    <mergeCell ref="B51:D51"/>
    <mergeCell ref="B52:D52"/>
    <mergeCell ref="B53:D53"/>
    <mergeCell ref="B54:D54"/>
    <mergeCell ref="B55:D55"/>
    <mergeCell ref="B44:D44"/>
    <mergeCell ref="B45:D45"/>
    <mergeCell ref="B46:D46"/>
    <mergeCell ref="B47:D47"/>
    <mergeCell ref="B48:D48"/>
    <mergeCell ref="B49:D49"/>
    <mergeCell ref="B38:D38"/>
    <mergeCell ref="B39:D39"/>
    <mergeCell ref="B40:D40"/>
    <mergeCell ref="B41:D41"/>
    <mergeCell ref="B42:D42"/>
    <mergeCell ref="B43:D43"/>
    <mergeCell ref="B32:D32"/>
    <mergeCell ref="B33:D33"/>
    <mergeCell ref="B34:D34"/>
    <mergeCell ref="B35:D35"/>
    <mergeCell ref="B36:D36"/>
    <mergeCell ref="B37:D37"/>
    <mergeCell ref="B26:D26"/>
    <mergeCell ref="B27:D27"/>
    <mergeCell ref="B28:D28"/>
    <mergeCell ref="B29:D29"/>
    <mergeCell ref="B30:D30"/>
    <mergeCell ref="B31:D31"/>
    <mergeCell ref="B20:D20"/>
    <mergeCell ref="B21:D21"/>
    <mergeCell ref="B22:D22"/>
    <mergeCell ref="B23:D23"/>
    <mergeCell ref="B24:D24"/>
    <mergeCell ref="B25:D25"/>
    <mergeCell ref="B14:D14"/>
    <mergeCell ref="B15:D15"/>
    <mergeCell ref="B16:D16"/>
    <mergeCell ref="B17:D17"/>
    <mergeCell ref="B18:D18"/>
    <mergeCell ref="B19:D19"/>
    <mergeCell ref="A11:L11"/>
    <mergeCell ref="A12:A13"/>
    <mergeCell ref="B12:D13"/>
    <mergeCell ref="E12:F12"/>
    <mergeCell ref="G12:I12"/>
    <mergeCell ref="J12:L12"/>
    <mergeCell ref="A8:D8"/>
    <mergeCell ref="E8:F8"/>
    <mergeCell ref="G8:H8"/>
    <mergeCell ref="I8:J8"/>
    <mergeCell ref="K8:L8"/>
    <mergeCell ref="A9:D9"/>
    <mergeCell ref="E9:F9"/>
    <mergeCell ref="G9:H9"/>
    <mergeCell ref="I9:J9"/>
    <mergeCell ref="K9:L9"/>
    <mergeCell ref="A5:D5"/>
    <mergeCell ref="E5:H5"/>
    <mergeCell ref="I5:J5"/>
    <mergeCell ref="K5:L5"/>
    <mergeCell ref="A6:D6"/>
    <mergeCell ref="E6:H6"/>
    <mergeCell ref="I6:J6"/>
    <mergeCell ref="K6:L6"/>
    <mergeCell ref="A1:L2"/>
    <mergeCell ref="A3:C3"/>
    <mergeCell ref="D3:G3"/>
    <mergeCell ref="H3:L3"/>
    <mergeCell ref="A4:C4"/>
    <mergeCell ref="D4:G4"/>
    <mergeCell ref="H4:L4"/>
  </mergeCells>
  <pageMargins left="0.19685039370078741" right="0.19685039370078741" top="0.78740157480314965" bottom="0.59055118110236227" header="0.11811023622047245" footer="0.11811023622047245"/>
  <pageSetup scale="90" orientation="landscape" r:id="rId1"/>
  <headerFooter alignWithMargins="0"/>
  <rowBreaks count="3" manualBreakCount="3">
    <brk id="40" max="16383" man="1"/>
    <brk id="72" max="16383" man="1"/>
    <brk id="110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O1045806"/>
  <sheetViews>
    <sheetView view="pageBreakPreview" zoomScaleSheetLayoutView="100" workbookViewId="0">
      <selection activeCell="H297" sqref="H297"/>
    </sheetView>
  </sheetViews>
  <sheetFormatPr defaultRowHeight="12.75"/>
  <cols>
    <col min="1" max="1" width="6.5703125" style="120" bestFit="1" customWidth="1"/>
    <col min="2" max="2" width="9.140625" style="120"/>
    <col min="3" max="3" width="16.85546875" style="120" customWidth="1"/>
    <col min="4" max="4" width="39.85546875" style="120" customWidth="1"/>
    <col min="5" max="5" width="3.5703125" style="120" customWidth="1"/>
    <col min="6" max="6" width="9.7109375" style="120" customWidth="1"/>
    <col min="7" max="7" width="8" style="120" customWidth="1"/>
    <col min="8" max="8" width="9.7109375" style="120" customWidth="1"/>
    <col min="9" max="9" width="11" style="120" bestFit="1" customWidth="1"/>
    <col min="10" max="10" width="12" style="120" customWidth="1"/>
    <col min="11" max="12" width="13.28515625" style="120" bestFit="1" customWidth="1"/>
    <col min="13" max="15" width="11.28515625" style="120" bestFit="1" customWidth="1"/>
    <col min="16" max="256" width="9.140625" style="120"/>
    <col min="257" max="257" width="5" style="120" customWidth="1"/>
    <col min="258" max="258" width="9.140625" style="120"/>
    <col min="259" max="259" width="16.85546875" style="120" customWidth="1"/>
    <col min="260" max="260" width="12.140625" style="120" customWidth="1"/>
    <col min="261" max="261" width="4" style="120" bestFit="1" customWidth="1"/>
    <col min="262" max="262" width="10.140625" style="120" bestFit="1" customWidth="1"/>
    <col min="263" max="263" width="8.140625" style="120" bestFit="1" customWidth="1"/>
    <col min="264" max="264" width="10.140625" style="120" bestFit="1" customWidth="1"/>
    <col min="265" max="266" width="11" style="120" bestFit="1" customWidth="1"/>
    <col min="267" max="267" width="11.5703125" style="120" customWidth="1"/>
    <col min="268" max="268" width="11" style="120" bestFit="1" customWidth="1"/>
    <col min="269" max="512" width="9.140625" style="120"/>
    <col min="513" max="513" width="5" style="120" customWidth="1"/>
    <col min="514" max="514" width="9.140625" style="120"/>
    <col min="515" max="515" width="16.85546875" style="120" customWidth="1"/>
    <col min="516" max="516" width="12.140625" style="120" customWidth="1"/>
    <col min="517" max="517" width="4" style="120" bestFit="1" customWidth="1"/>
    <col min="518" max="518" width="10.140625" style="120" bestFit="1" customWidth="1"/>
    <col min="519" max="519" width="8.140625" style="120" bestFit="1" customWidth="1"/>
    <col min="520" max="520" width="10.140625" style="120" bestFit="1" customWidth="1"/>
    <col min="521" max="522" width="11" style="120" bestFit="1" customWidth="1"/>
    <col min="523" max="523" width="11.5703125" style="120" customWidth="1"/>
    <col min="524" max="524" width="11" style="120" bestFit="1" customWidth="1"/>
    <col min="525" max="768" width="9.140625" style="120"/>
    <col min="769" max="769" width="5" style="120" customWidth="1"/>
    <col min="770" max="770" width="9.140625" style="120"/>
    <col min="771" max="771" width="16.85546875" style="120" customWidth="1"/>
    <col min="772" max="772" width="12.140625" style="120" customWidth="1"/>
    <col min="773" max="773" width="4" style="120" bestFit="1" customWidth="1"/>
    <col min="774" max="774" width="10.140625" style="120" bestFit="1" customWidth="1"/>
    <col min="775" max="775" width="8.140625" style="120" bestFit="1" customWidth="1"/>
    <col min="776" max="776" width="10.140625" style="120" bestFit="1" customWidth="1"/>
    <col min="777" max="778" width="11" style="120" bestFit="1" customWidth="1"/>
    <col min="779" max="779" width="11.5703125" style="120" customWidth="1"/>
    <col min="780" max="780" width="11" style="120" bestFit="1" customWidth="1"/>
    <col min="781" max="1024" width="9.140625" style="120"/>
    <col min="1025" max="1025" width="5" style="120" customWidth="1"/>
    <col min="1026" max="1026" width="9.140625" style="120"/>
    <col min="1027" max="1027" width="16.85546875" style="120" customWidth="1"/>
    <col min="1028" max="1028" width="12.140625" style="120" customWidth="1"/>
    <col min="1029" max="1029" width="4" style="120" bestFit="1" customWidth="1"/>
    <col min="1030" max="1030" width="10.140625" style="120" bestFit="1" customWidth="1"/>
    <col min="1031" max="1031" width="8.140625" style="120" bestFit="1" customWidth="1"/>
    <col min="1032" max="1032" width="10.140625" style="120" bestFit="1" customWidth="1"/>
    <col min="1033" max="1034" width="11" style="120" bestFit="1" customWidth="1"/>
    <col min="1035" max="1035" width="11.5703125" style="120" customWidth="1"/>
    <col min="1036" max="1036" width="11" style="120" bestFit="1" customWidth="1"/>
    <col min="1037" max="1280" width="9.140625" style="120"/>
    <col min="1281" max="1281" width="5" style="120" customWidth="1"/>
    <col min="1282" max="1282" width="9.140625" style="120"/>
    <col min="1283" max="1283" width="16.85546875" style="120" customWidth="1"/>
    <col min="1284" max="1284" width="12.140625" style="120" customWidth="1"/>
    <col min="1285" max="1285" width="4" style="120" bestFit="1" customWidth="1"/>
    <col min="1286" max="1286" width="10.140625" style="120" bestFit="1" customWidth="1"/>
    <col min="1287" max="1287" width="8.140625" style="120" bestFit="1" customWidth="1"/>
    <col min="1288" max="1288" width="10.140625" style="120" bestFit="1" customWidth="1"/>
    <col min="1289" max="1290" width="11" style="120" bestFit="1" customWidth="1"/>
    <col min="1291" max="1291" width="11.5703125" style="120" customWidth="1"/>
    <col min="1292" max="1292" width="11" style="120" bestFit="1" customWidth="1"/>
    <col min="1293" max="1536" width="9.140625" style="120"/>
    <col min="1537" max="1537" width="5" style="120" customWidth="1"/>
    <col min="1538" max="1538" width="9.140625" style="120"/>
    <col min="1539" max="1539" width="16.85546875" style="120" customWidth="1"/>
    <col min="1540" max="1540" width="12.140625" style="120" customWidth="1"/>
    <col min="1541" max="1541" width="4" style="120" bestFit="1" customWidth="1"/>
    <col min="1542" max="1542" width="10.140625" style="120" bestFit="1" customWidth="1"/>
    <col min="1543" max="1543" width="8.140625" style="120" bestFit="1" customWidth="1"/>
    <col min="1544" max="1544" width="10.140625" style="120" bestFit="1" customWidth="1"/>
    <col min="1545" max="1546" width="11" style="120" bestFit="1" customWidth="1"/>
    <col min="1547" max="1547" width="11.5703125" style="120" customWidth="1"/>
    <col min="1548" max="1548" width="11" style="120" bestFit="1" customWidth="1"/>
    <col min="1549" max="1792" width="9.140625" style="120"/>
    <col min="1793" max="1793" width="5" style="120" customWidth="1"/>
    <col min="1794" max="1794" width="9.140625" style="120"/>
    <col min="1795" max="1795" width="16.85546875" style="120" customWidth="1"/>
    <col min="1796" max="1796" width="12.140625" style="120" customWidth="1"/>
    <col min="1797" max="1797" width="4" style="120" bestFit="1" customWidth="1"/>
    <col min="1798" max="1798" width="10.140625" style="120" bestFit="1" customWidth="1"/>
    <col min="1799" max="1799" width="8.140625" style="120" bestFit="1" customWidth="1"/>
    <col min="1800" max="1800" width="10.140625" style="120" bestFit="1" customWidth="1"/>
    <col min="1801" max="1802" width="11" style="120" bestFit="1" customWidth="1"/>
    <col min="1803" max="1803" width="11.5703125" style="120" customWidth="1"/>
    <col min="1804" max="1804" width="11" style="120" bestFit="1" customWidth="1"/>
    <col min="1805" max="2048" width="9.140625" style="120"/>
    <col min="2049" max="2049" width="5" style="120" customWidth="1"/>
    <col min="2050" max="2050" width="9.140625" style="120"/>
    <col min="2051" max="2051" width="16.85546875" style="120" customWidth="1"/>
    <col min="2052" max="2052" width="12.140625" style="120" customWidth="1"/>
    <col min="2053" max="2053" width="4" style="120" bestFit="1" customWidth="1"/>
    <col min="2054" max="2054" width="10.140625" style="120" bestFit="1" customWidth="1"/>
    <col min="2055" max="2055" width="8.140625" style="120" bestFit="1" customWidth="1"/>
    <col min="2056" max="2056" width="10.140625" style="120" bestFit="1" customWidth="1"/>
    <col min="2057" max="2058" width="11" style="120" bestFit="1" customWidth="1"/>
    <col min="2059" max="2059" width="11.5703125" style="120" customWidth="1"/>
    <col min="2060" max="2060" width="11" style="120" bestFit="1" customWidth="1"/>
    <col min="2061" max="2304" width="9.140625" style="120"/>
    <col min="2305" max="2305" width="5" style="120" customWidth="1"/>
    <col min="2306" max="2306" width="9.140625" style="120"/>
    <col min="2307" max="2307" width="16.85546875" style="120" customWidth="1"/>
    <col min="2308" max="2308" width="12.140625" style="120" customWidth="1"/>
    <col min="2309" max="2309" width="4" style="120" bestFit="1" customWidth="1"/>
    <col min="2310" max="2310" width="10.140625" style="120" bestFit="1" customWidth="1"/>
    <col min="2311" max="2311" width="8.140625" style="120" bestFit="1" customWidth="1"/>
    <col min="2312" max="2312" width="10.140625" style="120" bestFit="1" customWidth="1"/>
    <col min="2313" max="2314" width="11" style="120" bestFit="1" customWidth="1"/>
    <col min="2315" max="2315" width="11.5703125" style="120" customWidth="1"/>
    <col min="2316" max="2316" width="11" style="120" bestFit="1" customWidth="1"/>
    <col min="2317" max="2560" width="9.140625" style="120"/>
    <col min="2561" max="2561" width="5" style="120" customWidth="1"/>
    <col min="2562" max="2562" width="9.140625" style="120"/>
    <col min="2563" max="2563" width="16.85546875" style="120" customWidth="1"/>
    <col min="2564" max="2564" width="12.140625" style="120" customWidth="1"/>
    <col min="2565" max="2565" width="4" style="120" bestFit="1" customWidth="1"/>
    <col min="2566" max="2566" width="10.140625" style="120" bestFit="1" customWidth="1"/>
    <col min="2567" max="2567" width="8.140625" style="120" bestFit="1" customWidth="1"/>
    <col min="2568" max="2568" width="10.140625" style="120" bestFit="1" customWidth="1"/>
    <col min="2569" max="2570" width="11" style="120" bestFit="1" customWidth="1"/>
    <col min="2571" max="2571" width="11.5703125" style="120" customWidth="1"/>
    <col min="2572" max="2572" width="11" style="120" bestFit="1" customWidth="1"/>
    <col min="2573" max="2816" width="9.140625" style="120"/>
    <col min="2817" max="2817" width="5" style="120" customWidth="1"/>
    <col min="2818" max="2818" width="9.140625" style="120"/>
    <col min="2819" max="2819" width="16.85546875" style="120" customWidth="1"/>
    <col min="2820" max="2820" width="12.140625" style="120" customWidth="1"/>
    <col min="2821" max="2821" width="4" style="120" bestFit="1" customWidth="1"/>
    <col min="2822" max="2822" width="10.140625" style="120" bestFit="1" customWidth="1"/>
    <col min="2823" max="2823" width="8.140625" style="120" bestFit="1" customWidth="1"/>
    <col min="2824" max="2824" width="10.140625" style="120" bestFit="1" customWidth="1"/>
    <col min="2825" max="2826" width="11" style="120" bestFit="1" customWidth="1"/>
    <col min="2827" max="2827" width="11.5703125" style="120" customWidth="1"/>
    <col min="2828" max="2828" width="11" style="120" bestFit="1" customWidth="1"/>
    <col min="2829" max="3072" width="9.140625" style="120"/>
    <col min="3073" max="3073" width="5" style="120" customWidth="1"/>
    <col min="3074" max="3074" width="9.140625" style="120"/>
    <col min="3075" max="3075" width="16.85546875" style="120" customWidth="1"/>
    <col min="3076" max="3076" width="12.140625" style="120" customWidth="1"/>
    <col min="3077" max="3077" width="4" style="120" bestFit="1" customWidth="1"/>
    <col min="3078" max="3078" width="10.140625" style="120" bestFit="1" customWidth="1"/>
    <col min="3079" max="3079" width="8.140625" style="120" bestFit="1" customWidth="1"/>
    <col min="3080" max="3080" width="10.140625" style="120" bestFit="1" customWidth="1"/>
    <col min="3081" max="3082" width="11" style="120" bestFit="1" customWidth="1"/>
    <col min="3083" max="3083" width="11.5703125" style="120" customWidth="1"/>
    <col min="3084" max="3084" width="11" style="120" bestFit="1" customWidth="1"/>
    <col min="3085" max="3328" width="9.140625" style="120"/>
    <col min="3329" max="3329" width="5" style="120" customWidth="1"/>
    <col min="3330" max="3330" width="9.140625" style="120"/>
    <col min="3331" max="3331" width="16.85546875" style="120" customWidth="1"/>
    <col min="3332" max="3332" width="12.140625" style="120" customWidth="1"/>
    <col min="3333" max="3333" width="4" style="120" bestFit="1" customWidth="1"/>
    <col min="3334" max="3334" width="10.140625" style="120" bestFit="1" customWidth="1"/>
    <col min="3335" max="3335" width="8.140625" style="120" bestFit="1" customWidth="1"/>
    <col min="3336" max="3336" width="10.140625" style="120" bestFit="1" customWidth="1"/>
    <col min="3337" max="3338" width="11" style="120" bestFit="1" customWidth="1"/>
    <col min="3339" max="3339" width="11.5703125" style="120" customWidth="1"/>
    <col min="3340" max="3340" width="11" style="120" bestFit="1" customWidth="1"/>
    <col min="3341" max="3584" width="9.140625" style="120"/>
    <col min="3585" max="3585" width="5" style="120" customWidth="1"/>
    <col min="3586" max="3586" width="9.140625" style="120"/>
    <col min="3587" max="3587" width="16.85546875" style="120" customWidth="1"/>
    <col min="3588" max="3588" width="12.140625" style="120" customWidth="1"/>
    <col min="3589" max="3589" width="4" style="120" bestFit="1" customWidth="1"/>
    <col min="3590" max="3590" width="10.140625" style="120" bestFit="1" customWidth="1"/>
    <col min="3591" max="3591" width="8.140625" style="120" bestFit="1" customWidth="1"/>
    <col min="3592" max="3592" width="10.140625" style="120" bestFit="1" customWidth="1"/>
    <col min="3593" max="3594" width="11" style="120" bestFit="1" customWidth="1"/>
    <col min="3595" max="3595" width="11.5703125" style="120" customWidth="1"/>
    <col min="3596" max="3596" width="11" style="120" bestFit="1" customWidth="1"/>
    <col min="3597" max="3840" width="9.140625" style="120"/>
    <col min="3841" max="3841" width="5" style="120" customWidth="1"/>
    <col min="3842" max="3842" width="9.140625" style="120"/>
    <col min="3843" max="3843" width="16.85546875" style="120" customWidth="1"/>
    <col min="3844" max="3844" width="12.140625" style="120" customWidth="1"/>
    <col min="3845" max="3845" width="4" style="120" bestFit="1" customWidth="1"/>
    <col min="3846" max="3846" width="10.140625" style="120" bestFit="1" customWidth="1"/>
    <col min="3847" max="3847" width="8.140625" style="120" bestFit="1" customWidth="1"/>
    <col min="3848" max="3848" width="10.140625" style="120" bestFit="1" customWidth="1"/>
    <col min="3849" max="3850" width="11" style="120" bestFit="1" customWidth="1"/>
    <col min="3851" max="3851" width="11.5703125" style="120" customWidth="1"/>
    <col min="3852" max="3852" width="11" style="120" bestFit="1" customWidth="1"/>
    <col min="3853" max="4096" width="9.140625" style="120"/>
    <col min="4097" max="4097" width="5" style="120" customWidth="1"/>
    <col min="4098" max="4098" width="9.140625" style="120"/>
    <col min="4099" max="4099" width="16.85546875" style="120" customWidth="1"/>
    <col min="4100" max="4100" width="12.140625" style="120" customWidth="1"/>
    <col min="4101" max="4101" width="4" style="120" bestFit="1" customWidth="1"/>
    <col min="4102" max="4102" width="10.140625" style="120" bestFit="1" customWidth="1"/>
    <col min="4103" max="4103" width="8.140625" style="120" bestFit="1" customWidth="1"/>
    <col min="4104" max="4104" width="10.140625" style="120" bestFit="1" customWidth="1"/>
    <col min="4105" max="4106" width="11" style="120" bestFit="1" customWidth="1"/>
    <col min="4107" max="4107" width="11.5703125" style="120" customWidth="1"/>
    <col min="4108" max="4108" width="11" style="120" bestFit="1" customWidth="1"/>
    <col min="4109" max="4352" width="9.140625" style="120"/>
    <col min="4353" max="4353" width="5" style="120" customWidth="1"/>
    <col min="4354" max="4354" width="9.140625" style="120"/>
    <col min="4355" max="4355" width="16.85546875" style="120" customWidth="1"/>
    <col min="4356" max="4356" width="12.140625" style="120" customWidth="1"/>
    <col min="4357" max="4357" width="4" style="120" bestFit="1" customWidth="1"/>
    <col min="4358" max="4358" width="10.140625" style="120" bestFit="1" customWidth="1"/>
    <col min="4359" max="4359" width="8.140625" style="120" bestFit="1" customWidth="1"/>
    <col min="4360" max="4360" width="10.140625" style="120" bestFit="1" customWidth="1"/>
    <col min="4361" max="4362" width="11" style="120" bestFit="1" customWidth="1"/>
    <col min="4363" max="4363" width="11.5703125" style="120" customWidth="1"/>
    <col min="4364" max="4364" width="11" style="120" bestFit="1" customWidth="1"/>
    <col min="4365" max="4608" width="9.140625" style="120"/>
    <col min="4609" max="4609" width="5" style="120" customWidth="1"/>
    <col min="4610" max="4610" width="9.140625" style="120"/>
    <col min="4611" max="4611" width="16.85546875" style="120" customWidth="1"/>
    <col min="4612" max="4612" width="12.140625" style="120" customWidth="1"/>
    <col min="4613" max="4613" width="4" style="120" bestFit="1" customWidth="1"/>
    <col min="4614" max="4614" width="10.140625" style="120" bestFit="1" customWidth="1"/>
    <col min="4615" max="4615" width="8.140625" style="120" bestFit="1" customWidth="1"/>
    <col min="4616" max="4616" width="10.140625" style="120" bestFit="1" customWidth="1"/>
    <col min="4617" max="4618" width="11" style="120" bestFit="1" customWidth="1"/>
    <col min="4619" max="4619" width="11.5703125" style="120" customWidth="1"/>
    <col min="4620" max="4620" width="11" style="120" bestFit="1" customWidth="1"/>
    <col min="4621" max="4864" width="9.140625" style="120"/>
    <col min="4865" max="4865" width="5" style="120" customWidth="1"/>
    <col min="4866" max="4866" width="9.140625" style="120"/>
    <col min="4867" max="4867" width="16.85546875" style="120" customWidth="1"/>
    <col min="4868" max="4868" width="12.140625" style="120" customWidth="1"/>
    <col min="4869" max="4869" width="4" style="120" bestFit="1" customWidth="1"/>
    <col min="4870" max="4870" width="10.140625" style="120" bestFit="1" customWidth="1"/>
    <col min="4871" max="4871" width="8.140625" style="120" bestFit="1" customWidth="1"/>
    <col min="4872" max="4872" width="10.140625" style="120" bestFit="1" customWidth="1"/>
    <col min="4873" max="4874" width="11" style="120" bestFit="1" customWidth="1"/>
    <col min="4875" max="4875" width="11.5703125" style="120" customWidth="1"/>
    <col min="4876" max="4876" width="11" style="120" bestFit="1" customWidth="1"/>
    <col min="4877" max="5120" width="9.140625" style="120"/>
    <col min="5121" max="5121" width="5" style="120" customWidth="1"/>
    <col min="5122" max="5122" width="9.140625" style="120"/>
    <col min="5123" max="5123" width="16.85546875" style="120" customWidth="1"/>
    <col min="5124" max="5124" width="12.140625" style="120" customWidth="1"/>
    <col min="5125" max="5125" width="4" style="120" bestFit="1" customWidth="1"/>
    <col min="5126" max="5126" width="10.140625" style="120" bestFit="1" customWidth="1"/>
    <col min="5127" max="5127" width="8.140625" style="120" bestFit="1" customWidth="1"/>
    <col min="5128" max="5128" width="10.140625" style="120" bestFit="1" customWidth="1"/>
    <col min="5129" max="5130" width="11" style="120" bestFit="1" customWidth="1"/>
    <col min="5131" max="5131" width="11.5703125" style="120" customWidth="1"/>
    <col min="5132" max="5132" width="11" style="120" bestFit="1" customWidth="1"/>
    <col min="5133" max="5376" width="9.140625" style="120"/>
    <col min="5377" max="5377" width="5" style="120" customWidth="1"/>
    <col min="5378" max="5378" width="9.140625" style="120"/>
    <col min="5379" max="5379" width="16.85546875" style="120" customWidth="1"/>
    <col min="5380" max="5380" width="12.140625" style="120" customWidth="1"/>
    <col min="5381" max="5381" width="4" style="120" bestFit="1" customWidth="1"/>
    <col min="5382" max="5382" width="10.140625" style="120" bestFit="1" customWidth="1"/>
    <col min="5383" max="5383" width="8.140625" style="120" bestFit="1" customWidth="1"/>
    <col min="5384" max="5384" width="10.140625" style="120" bestFit="1" customWidth="1"/>
    <col min="5385" max="5386" width="11" style="120" bestFit="1" customWidth="1"/>
    <col min="5387" max="5387" width="11.5703125" style="120" customWidth="1"/>
    <col min="5388" max="5388" width="11" style="120" bestFit="1" customWidth="1"/>
    <col min="5389" max="5632" width="9.140625" style="120"/>
    <col min="5633" max="5633" width="5" style="120" customWidth="1"/>
    <col min="5634" max="5634" width="9.140625" style="120"/>
    <col min="5635" max="5635" width="16.85546875" style="120" customWidth="1"/>
    <col min="5636" max="5636" width="12.140625" style="120" customWidth="1"/>
    <col min="5637" max="5637" width="4" style="120" bestFit="1" customWidth="1"/>
    <col min="5638" max="5638" width="10.140625" style="120" bestFit="1" customWidth="1"/>
    <col min="5639" max="5639" width="8.140625" style="120" bestFit="1" customWidth="1"/>
    <col min="5640" max="5640" width="10.140625" style="120" bestFit="1" customWidth="1"/>
    <col min="5641" max="5642" width="11" style="120" bestFit="1" customWidth="1"/>
    <col min="5643" max="5643" width="11.5703125" style="120" customWidth="1"/>
    <col min="5644" max="5644" width="11" style="120" bestFit="1" customWidth="1"/>
    <col min="5645" max="5888" width="9.140625" style="120"/>
    <col min="5889" max="5889" width="5" style="120" customWidth="1"/>
    <col min="5890" max="5890" width="9.140625" style="120"/>
    <col min="5891" max="5891" width="16.85546875" style="120" customWidth="1"/>
    <col min="5892" max="5892" width="12.140625" style="120" customWidth="1"/>
    <col min="5893" max="5893" width="4" style="120" bestFit="1" customWidth="1"/>
    <col min="5894" max="5894" width="10.140625" style="120" bestFit="1" customWidth="1"/>
    <col min="5895" max="5895" width="8.140625" style="120" bestFit="1" customWidth="1"/>
    <col min="5896" max="5896" width="10.140625" style="120" bestFit="1" customWidth="1"/>
    <col min="5897" max="5898" width="11" style="120" bestFit="1" customWidth="1"/>
    <col min="5899" max="5899" width="11.5703125" style="120" customWidth="1"/>
    <col min="5900" max="5900" width="11" style="120" bestFit="1" customWidth="1"/>
    <col min="5901" max="6144" width="9.140625" style="120"/>
    <col min="6145" max="6145" width="5" style="120" customWidth="1"/>
    <col min="6146" max="6146" width="9.140625" style="120"/>
    <col min="6147" max="6147" width="16.85546875" style="120" customWidth="1"/>
    <col min="6148" max="6148" width="12.140625" style="120" customWidth="1"/>
    <col min="6149" max="6149" width="4" style="120" bestFit="1" customWidth="1"/>
    <col min="6150" max="6150" width="10.140625" style="120" bestFit="1" customWidth="1"/>
    <col min="6151" max="6151" width="8.140625" style="120" bestFit="1" customWidth="1"/>
    <col min="6152" max="6152" width="10.140625" style="120" bestFit="1" customWidth="1"/>
    <col min="6153" max="6154" width="11" style="120" bestFit="1" customWidth="1"/>
    <col min="6155" max="6155" width="11.5703125" style="120" customWidth="1"/>
    <col min="6156" max="6156" width="11" style="120" bestFit="1" customWidth="1"/>
    <col min="6157" max="6400" width="9.140625" style="120"/>
    <col min="6401" max="6401" width="5" style="120" customWidth="1"/>
    <col min="6402" max="6402" width="9.140625" style="120"/>
    <col min="6403" max="6403" width="16.85546875" style="120" customWidth="1"/>
    <col min="6404" max="6404" width="12.140625" style="120" customWidth="1"/>
    <col min="6405" max="6405" width="4" style="120" bestFit="1" customWidth="1"/>
    <col min="6406" max="6406" width="10.140625" style="120" bestFit="1" customWidth="1"/>
    <col min="6407" max="6407" width="8.140625" style="120" bestFit="1" customWidth="1"/>
    <col min="6408" max="6408" width="10.140625" style="120" bestFit="1" customWidth="1"/>
    <col min="6409" max="6410" width="11" style="120" bestFit="1" customWidth="1"/>
    <col min="6411" max="6411" width="11.5703125" style="120" customWidth="1"/>
    <col min="6412" max="6412" width="11" style="120" bestFit="1" customWidth="1"/>
    <col min="6413" max="6656" width="9.140625" style="120"/>
    <col min="6657" max="6657" width="5" style="120" customWidth="1"/>
    <col min="6658" max="6658" width="9.140625" style="120"/>
    <col min="6659" max="6659" width="16.85546875" style="120" customWidth="1"/>
    <col min="6660" max="6660" width="12.140625" style="120" customWidth="1"/>
    <col min="6661" max="6661" width="4" style="120" bestFit="1" customWidth="1"/>
    <col min="6662" max="6662" width="10.140625" style="120" bestFit="1" customWidth="1"/>
    <col min="6663" max="6663" width="8.140625" style="120" bestFit="1" customWidth="1"/>
    <col min="6664" max="6664" width="10.140625" style="120" bestFit="1" customWidth="1"/>
    <col min="6665" max="6666" width="11" style="120" bestFit="1" customWidth="1"/>
    <col min="6667" max="6667" width="11.5703125" style="120" customWidth="1"/>
    <col min="6668" max="6668" width="11" style="120" bestFit="1" customWidth="1"/>
    <col min="6669" max="6912" width="9.140625" style="120"/>
    <col min="6913" max="6913" width="5" style="120" customWidth="1"/>
    <col min="6914" max="6914" width="9.140625" style="120"/>
    <col min="6915" max="6915" width="16.85546875" style="120" customWidth="1"/>
    <col min="6916" max="6916" width="12.140625" style="120" customWidth="1"/>
    <col min="6917" max="6917" width="4" style="120" bestFit="1" customWidth="1"/>
    <col min="6918" max="6918" width="10.140625" style="120" bestFit="1" customWidth="1"/>
    <col min="6919" max="6919" width="8.140625" style="120" bestFit="1" customWidth="1"/>
    <col min="6920" max="6920" width="10.140625" style="120" bestFit="1" customWidth="1"/>
    <col min="6921" max="6922" width="11" style="120" bestFit="1" customWidth="1"/>
    <col min="6923" max="6923" width="11.5703125" style="120" customWidth="1"/>
    <col min="6924" max="6924" width="11" style="120" bestFit="1" customWidth="1"/>
    <col min="6925" max="7168" width="9.140625" style="120"/>
    <col min="7169" max="7169" width="5" style="120" customWidth="1"/>
    <col min="7170" max="7170" width="9.140625" style="120"/>
    <col min="7171" max="7171" width="16.85546875" style="120" customWidth="1"/>
    <col min="7172" max="7172" width="12.140625" style="120" customWidth="1"/>
    <col min="7173" max="7173" width="4" style="120" bestFit="1" customWidth="1"/>
    <col min="7174" max="7174" width="10.140625" style="120" bestFit="1" customWidth="1"/>
    <col min="7175" max="7175" width="8.140625" style="120" bestFit="1" customWidth="1"/>
    <col min="7176" max="7176" width="10.140625" style="120" bestFit="1" customWidth="1"/>
    <col min="7177" max="7178" width="11" style="120" bestFit="1" customWidth="1"/>
    <col min="7179" max="7179" width="11.5703125" style="120" customWidth="1"/>
    <col min="7180" max="7180" width="11" style="120" bestFit="1" customWidth="1"/>
    <col min="7181" max="7424" width="9.140625" style="120"/>
    <col min="7425" max="7425" width="5" style="120" customWidth="1"/>
    <col min="7426" max="7426" width="9.140625" style="120"/>
    <col min="7427" max="7427" width="16.85546875" style="120" customWidth="1"/>
    <col min="7428" max="7428" width="12.140625" style="120" customWidth="1"/>
    <col min="7429" max="7429" width="4" style="120" bestFit="1" customWidth="1"/>
    <col min="7430" max="7430" width="10.140625" style="120" bestFit="1" customWidth="1"/>
    <col min="7431" max="7431" width="8.140625" style="120" bestFit="1" customWidth="1"/>
    <col min="7432" max="7432" width="10.140625" style="120" bestFit="1" customWidth="1"/>
    <col min="7433" max="7434" width="11" style="120" bestFit="1" customWidth="1"/>
    <col min="7435" max="7435" width="11.5703125" style="120" customWidth="1"/>
    <col min="7436" max="7436" width="11" style="120" bestFit="1" customWidth="1"/>
    <col min="7437" max="7680" width="9.140625" style="120"/>
    <col min="7681" max="7681" width="5" style="120" customWidth="1"/>
    <col min="7682" max="7682" width="9.140625" style="120"/>
    <col min="7683" max="7683" width="16.85546875" style="120" customWidth="1"/>
    <col min="7684" max="7684" width="12.140625" style="120" customWidth="1"/>
    <col min="7685" max="7685" width="4" style="120" bestFit="1" customWidth="1"/>
    <col min="7686" max="7686" width="10.140625" style="120" bestFit="1" customWidth="1"/>
    <col min="7687" max="7687" width="8.140625" style="120" bestFit="1" customWidth="1"/>
    <col min="7688" max="7688" width="10.140625" style="120" bestFit="1" customWidth="1"/>
    <col min="7689" max="7690" width="11" style="120" bestFit="1" customWidth="1"/>
    <col min="7691" max="7691" width="11.5703125" style="120" customWidth="1"/>
    <col min="7692" max="7692" width="11" style="120" bestFit="1" customWidth="1"/>
    <col min="7693" max="7936" width="9.140625" style="120"/>
    <col min="7937" max="7937" width="5" style="120" customWidth="1"/>
    <col min="7938" max="7938" width="9.140625" style="120"/>
    <col min="7939" max="7939" width="16.85546875" style="120" customWidth="1"/>
    <col min="7940" max="7940" width="12.140625" style="120" customWidth="1"/>
    <col min="7941" max="7941" width="4" style="120" bestFit="1" customWidth="1"/>
    <col min="7942" max="7942" width="10.140625" style="120" bestFit="1" customWidth="1"/>
    <col min="7943" max="7943" width="8.140625" style="120" bestFit="1" customWidth="1"/>
    <col min="7944" max="7944" width="10.140625" style="120" bestFit="1" customWidth="1"/>
    <col min="7945" max="7946" width="11" style="120" bestFit="1" customWidth="1"/>
    <col min="7947" max="7947" width="11.5703125" style="120" customWidth="1"/>
    <col min="7948" max="7948" width="11" style="120" bestFit="1" customWidth="1"/>
    <col min="7949" max="8192" width="9.140625" style="120"/>
    <col min="8193" max="8193" width="5" style="120" customWidth="1"/>
    <col min="8194" max="8194" width="9.140625" style="120"/>
    <col min="8195" max="8195" width="16.85546875" style="120" customWidth="1"/>
    <col min="8196" max="8196" width="12.140625" style="120" customWidth="1"/>
    <col min="8197" max="8197" width="4" style="120" bestFit="1" customWidth="1"/>
    <col min="8198" max="8198" width="10.140625" style="120" bestFit="1" customWidth="1"/>
    <col min="8199" max="8199" width="8.140625" style="120" bestFit="1" customWidth="1"/>
    <col min="8200" max="8200" width="10.140625" style="120" bestFit="1" customWidth="1"/>
    <col min="8201" max="8202" width="11" style="120" bestFit="1" customWidth="1"/>
    <col min="8203" max="8203" width="11.5703125" style="120" customWidth="1"/>
    <col min="8204" max="8204" width="11" style="120" bestFit="1" customWidth="1"/>
    <col min="8205" max="8448" width="9.140625" style="120"/>
    <col min="8449" max="8449" width="5" style="120" customWidth="1"/>
    <col min="8450" max="8450" width="9.140625" style="120"/>
    <col min="8451" max="8451" width="16.85546875" style="120" customWidth="1"/>
    <col min="8452" max="8452" width="12.140625" style="120" customWidth="1"/>
    <col min="8453" max="8453" width="4" style="120" bestFit="1" customWidth="1"/>
    <col min="8454" max="8454" width="10.140625" style="120" bestFit="1" customWidth="1"/>
    <col min="8455" max="8455" width="8.140625" style="120" bestFit="1" customWidth="1"/>
    <col min="8456" max="8456" width="10.140625" style="120" bestFit="1" customWidth="1"/>
    <col min="8457" max="8458" width="11" style="120" bestFit="1" customWidth="1"/>
    <col min="8459" max="8459" width="11.5703125" style="120" customWidth="1"/>
    <col min="8460" max="8460" width="11" style="120" bestFit="1" customWidth="1"/>
    <col min="8461" max="8704" width="9.140625" style="120"/>
    <col min="8705" max="8705" width="5" style="120" customWidth="1"/>
    <col min="8706" max="8706" width="9.140625" style="120"/>
    <col min="8707" max="8707" width="16.85546875" style="120" customWidth="1"/>
    <col min="8708" max="8708" width="12.140625" style="120" customWidth="1"/>
    <col min="8709" max="8709" width="4" style="120" bestFit="1" customWidth="1"/>
    <col min="8710" max="8710" width="10.140625" style="120" bestFit="1" customWidth="1"/>
    <col min="8711" max="8711" width="8.140625" style="120" bestFit="1" customWidth="1"/>
    <col min="8712" max="8712" width="10.140625" style="120" bestFit="1" customWidth="1"/>
    <col min="8713" max="8714" width="11" style="120" bestFit="1" customWidth="1"/>
    <col min="8715" max="8715" width="11.5703125" style="120" customWidth="1"/>
    <col min="8716" max="8716" width="11" style="120" bestFit="1" customWidth="1"/>
    <col min="8717" max="8960" width="9.140625" style="120"/>
    <col min="8961" max="8961" width="5" style="120" customWidth="1"/>
    <col min="8962" max="8962" width="9.140625" style="120"/>
    <col min="8963" max="8963" width="16.85546875" style="120" customWidth="1"/>
    <col min="8964" max="8964" width="12.140625" style="120" customWidth="1"/>
    <col min="8965" max="8965" width="4" style="120" bestFit="1" customWidth="1"/>
    <col min="8966" max="8966" width="10.140625" style="120" bestFit="1" customWidth="1"/>
    <col min="8967" max="8967" width="8.140625" style="120" bestFit="1" customWidth="1"/>
    <col min="8968" max="8968" width="10.140625" style="120" bestFit="1" customWidth="1"/>
    <col min="8969" max="8970" width="11" style="120" bestFit="1" customWidth="1"/>
    <col min="8971" max="8971" width="11.5703125" style="120" customWidth="1"/>
    <col min="8972" max="8972" width="11" style="120" bestFit="1" customWidth="1"/>
    <col min="8973" max="9216" width="9.140625" style="120"/>
    <col min="9217" max="9217" width="5" style="120" customWidth="1"/>
    <col min="9218" max="9218" width="9.140625" style="120"/>
    <col min="9219" max="9219" width="16.85546875" style="120" customWidth="1"/>
    <col min="9220" max="9220" width="12.140625" style="120" customWidth="1"/>
    <col min="9221" max="9221" width="4" style="120" bestFit="1" customWidth="1"/>
    <col min="9222" max="9222" width="10.140625" style="120" bestFit="1" customWidth="1"/>
    <col min="9223" max="9223" width="8.140625" style="120" bestFit="1" customWidth="1"/>
    <col min="9224" max="9224" width="10.140625" style="120" bestFit="1" customWidth="1"/>
    <col min="9225" max="9226" width="11" style="120" bestFit="1" customWidth="1"/>
    <col min="9227" max="9227" width="11.5703125" style="120" customWidth="1"/>
    <col min="9228" max="9228" width="11" style="120" bestFit="1" customWidth="1"/>
    <col min="9229" max="9472" width="9.140625" style="120"/>
    <col min="9473" max="9473" width="5" style="120" customWidth="1"/>
    <col min="9474" max="9474" width="9.140625" style="120"/>
    <col min="9475" max="9475" width="16.85546875" style="120" customWidth="1"/>
    <col min="9476" max="9476" width="12.140625" style="120" customWidth="1"/>
    <col min="9477" max="9477" width="4" style="120" bestFit="1" customWidth="1"/>
    <col min="9478" max="9478" width="10.140625" style="120" bestFit="1" customWidth="1"/>
    <col min="9479" max="9479" width="8.140625" style="120" bestFit="1" customWidth="1"/>
    <col min="9480" max="9480" width="10.140625" style="120" bestFit="1" customWidth="1"/>
    <col min="9481" max="9482" width="11" style="120" bestFit="1" customWidth="1"/>
    <col min="9483" max="9483" width="11.5703125" style="120" customWidth="1"/>
    <col min="9484" max="9484" width="11" style="120" bestFit="1" customWidth="1"/>
    <col min="9485" max="9728" width="9.140625" style="120"/>
    <col min="9729" max="9729" width="5" style="120" customWidth="1"/>
    <col min="9730" max="9730" width="9.140625" style="120"/>
    <col min="9731" max="9731" width="16.85546875" style="120" customWidth="1"/>
    <col min="9732" max="9732" width="12.140625" style="120" customWidth="1"/>
    <col min="9733" max="9733" width="4" style="120" bestFit="1" customWidth="1"/>
    <col min="9734" max="9734" width="10.140625" style="120" bestFit="1" customWidth="1"/>
    <col min="9735" max="9735" width="8.140625" style="120" bestFit="1" customWidth="1"/>
    <col min="9736" max="9736" width="10.140625" style="120" bestFit="1" customWidth="1"/>
    <col min="9737" max="9738" width="11" style="120" bestFit="1" customWidth="1"/>
    <col min="9739" max="9739" width="11.5703125" style="120" customWidth="1"/>
    <col min="9740" max="9740" width="11" style="120" bestFit="1" customWidth="1"/>
    <col min="9741" max="9984" width="9.140625" style="120"/>
    <col min="9985" max="9985" width="5" style="120" customWidth="1"/>
    <col min="9986" max="9986" width="9.140625" style="120"/>
    <col min="9987" max="9987" width="16.85546875" style="120" customWidth="1"/>
    <col min="9988" max="9988" width="12.140625" style="120" customWidth="1"/>
    <col min="9989" max="9989" width="4" style="120" bestFit="1" customWidth="1"/>
    <col min="9990" max="9990" width="10.140625" style="120" bestFit="1" customWidth="1"/>
    <col min="9991" max="9991" width="8.140625" style="120" bestFit="1" customWidth="1"/>
    <col min="9992" max="9992" width="10.140625" style="120" bestFit="1" customWidth="1"/>
    <col min="9993" max="9994" width="11" style="120" bestFit="1" customWidth="1"/>
    <col min="9995" max="9995" width="11.5703125" style="120" customWidth="1"/>
    <col min="9996" max="9996" width="11" style="120" bestFit="1" customWidth="1"/>
    <col min="9997" max="10240" width="9.140625" style="120"/>
    <col min="10241" max="10241" width="5" style="120" customWidth="1"/>
    <col min="10242" max="10242" width="9.140625" style="120"/>
    <col min="10243" max="10243" width="16.85546875" style="120" customWidth="1"/>
    <col min="10244" max="10244" width="12.140625" style="120" customWidth="1"/>
    <col min="10245" max="10245" width="4" style="120" bestFit="1" customWidth="1"/>
    <col min="10246" max="10246" width="10.140625" style="120" bestFit="1" customWidth="1"/>
    <col min="10247" max="10247" width="8.140625" style="120" bestFit="1" customWidth="1"/>
    <col min="10248" max="10248" width="10.140625" style="120" bestFit="1" customWidth="1"/>
    <col min="10249" max="10250" width="11" style="120" bestFit="1" customWidth="1"/>
    <col min="10251" max="10251" width="11.5703125" style="120" customWidth="1"/>
    <col min="10252" max="10252" width="11" style="120" bestFit="1" customWidth="1"/>
    <col min="10253" max="10496" width="9.140625" style="120"/>
    <col min="10497" max="10497" width="5" style="120" customWidth="1"/>
    <col min="10498" max="10498" width="9.140625" style="120"/>
    <col min="10499" max="10499" width="16.85546875" style="120" customWidth="1"/>
    <col min="10500" max="10500" width="12.140625" style="120" customWidth="1"/>
    <col min="10501" max="10501" width="4" style="120" bestFit="1" customWidth="1"/>
    <col min="10502" max="10502" width="10.140625" style="120" bestFit="1" customWidth="1"/>
    <col min="10503" max="10503" width="8.140625" style="120" bestFit="1" customWidth="1"/>
    <col min="10504" max="10504" width="10.140625" style="120" bestFit="1" customWidth="1"/>
    <col min="10505" max="10506" width="11" style="120" bestFit="1" customWidth="1"/>
    <col min="10507" max="10507" width="11.5703125" style="120" customWidth="1"/>
    <col min="10508" max="10508" width="11" style="120" bestFit="1" customWidth="1"/>
    <col min="10509" max="10752" width="9.140625" style="120"/>
    <col min="10753" max="10753" width="5" style="120" customWidth="1"/>
    <col min="10754" max="10754" width="9.140625" style="120"/>
    <col min="10755" max="10755" width="16.85546875" style="120" customWidth="1"/>
    <col min="10756" max="10756" width="12.140625" style="120" customWidth="1"/>
    <col min="10757" max="10757" width="4" style="120" bestFit="1" customWidth="1"/>
    <col min="10758" max="10758" width="10.140625" style="120" bestFit="1" customWidth="1"/>
    <col min="10759" max="10759" width="8.140625" style="120" bestFit="1" customWidth="1"/>
    <col min="10760" max="10760" width="10.140625" style="120" bestFit="1" customWidth="1"/>
    <col min="10761" max="10762" width="11" style="120" bestFit="1" customWidth="1"/>
    <col min="10763" max="10763" width="11.5703125" style="120" customWidth="1"/>
    <col min="10764" max="10764" width="11" style="120" bestFit="1" customWidth="1"/>
    <col min="10765" max="11008" width="9.140625" style="120"/>
    <col min="11009" max="11009" width="5" style="120" customWidth="1"/>
    <col min="11010" max="11010" width="9.140625" style="120"/>
    <col min="11011" max="11011" width="16.85546875" style="120" customWidth="1"/>
    <col min="11012" max="11012" width="12.140625" style="120" customWidth="1"/>
    <col min="11013" max="11013" width="4" style="120" bestFit="1" customWidth="1"/>
    <col min="11014" max="11014" width="10.140625" style="120" bestFit="1" customWidth="1"/>
    <col min="11015" max="11015" width="8.140625" style="120" bestFit="1" customWidth="1"/>
    <col min="11016" max="11016" width="10.140625" style="120" bestFit="1" customWidth="1"/>
    <col min="11017" max="11018" width="11" style="120" bestFit="1" customWidth="1"/>
    <col min="11019" max="11019" width="11.5703125" style="120" customWidth="1"/>
    <col min="11020" max="11020" width="11" style="120" bestFit="1" customWidth="1"/>
    <col min="11021" max="11264" width="9.140625" style="120"/>
    <col min="11265" max="11265" width="5" style="120" customWidth="1"/>
    <col min="11266" max="11266" width="9.140625" style="120"/>
    <col min="11267" max="11267" width="16.85546875" style="120" customWidth="1"/>
    <col min="11268" max="11268" width="12.140625" style="120" customWidth="1"/>
    <col min="11269" max="11269" width="4" style="120" bestFit="1" customWidth="1"/>
    <col min="11270" max="11270" width="10.140625" style="120" bestFit="1" customWidth="1"/>
    <col min="11271" max="11271" width="8.140625" style="120" bestFit="1" customWidth="1"/>
    <col min="11272" max="11272" width="10.140625" style="120" bestFit="1" customWidth="1"/>
    <col min="11273" max="11274" width="11" style="120" bestFit="1" customWidth="1"/>
    <col min="11275" max="11275" width="11.5703125" style="120" customWidth="1"/>
    <col min="11276" max="11276" width="11" style="120" bestFit="1" customWidth="1"/>
    <col min="11277" max="11520" width="9.140625" style="120"/>
    <col min="11521" max="11521" width="5" style="120" customWidth="1"/>
    <col min="11522" max="11522" width="9.140625" style="120"/>
    <col min="11523" max="11523" width="16.85546875" style="120" customWidth="1"/>
    <col min="11524" max="11524" width="12.140625" style="120" customWidth="1"/>
    <col min="11525" max="11525" width="4" style="120" bestFit="1" customWidth="1"/>
    <col min="11526" max="11526" width="10.140625" style="120" bestFit="1" customWidth="1"/>
    <col min="11527" max="11527" width="8.140625" style="120" bestFit="1" customWidth="1"/>
    <col min="11528" max="11528" width="10.140625" style="120" bestFit="1" customWidth="1"/>
    <col min="11529" max="11530" width="11" style="120" bestFit="1" customWidth="1"/>
    <col min="11531" max="11531" width="11.5703125" style="120" customWidth="1"/>
    <col min="11532" max="11532" width="11" style="120" bestFit="1" customWidth="1"/>
    <col min="11533" max="11776" width="9.140625" style="120"/>
    <col min="11777" max="11777" width="5" style="120" customWidth="1"/>
    <col min="11778" max="11778" width="9.140625" style="120"/>
    <col min="11779" max="11779" width="16.85546875" style="120" customWidth="1"/>
    <col min="11780" max="11780" width="12.140625" style="120" customWidth="1"/>
    <col min="11781" max="11781" width="4" style="120" bestFit="1" customWidth="1"/>
    <col min="11782" max="11782" width="10.140625" style="120" bestFit="1" customWidth="1"/>
    <col min="11783" max="11783" width="8.140625" style="120" bestFit="1" customWidth="1"/>
    <col min="11784" max="11784" width="10.140625" style="120" bestFit="1" customWidth="1"/>
    <col min="11785" max="11786" width="11" style="120" bestFit="1" customWidth="1"/>
    <col min="11787" max="11787" width="11.5703125" style="120" customWidth="1"/>
    <col min="11788" max="11788" width="11" style="120" bestFit="1" customWidth="1"/>
    <col min="11789" max="12032" width="9.140625" style="120"/>
    <col min="12033" max="12033" width="5" style="120" customWidth="1"/>
    <col min="12034" max="12034" width="9.140625" style="120"/>
    <col min="12035" max="12035" width="16.85546875" style="120" customWidth="1"/>
    <col min="12036" max="12036" width="12.140625" style="120" customWidth="1"/>
    <col min="12037" max="12037" width="4" style="120" bestFit="1" customWidth="1"/>
    <col min="12038" max="12038" width="10.140625" style="120" bestFit="1" customWidth="1"/>
    <col min="12039" max="12039" width="8.140625" style="120" bestFit="1" customWidth="1"/>
    <col min="12040" max="12040" width="10.140625" style="120" bestFit="1" customWidth="1"/>
    <col min="12041" max="12042" width="11" style="120" bestFit="1" customWidth="1"/>
    <col min="12043" max="12043" width="11.5703125" style="120" customWidth="1"/>
    <col min="12044" max="12044" width="11" style="120" bestFit="1" customWidth="1"/>
    <col min="12045" max="12288" width="9.140625" style="120"/>
    <col min="12289" max="12289" width="5" style="120" customWidth="1"/>
    <col min="12290" max="12290" width="9.140625" style="120"/>
    <col min="12291" max="12291" width="16.85546875" style="120" customWidth="1"/>
    <col min="12292" max="12292" width="12.140625" style="120" customWidth="1"/>
    <col min="12293" max="12293" width="4" style="120" bestFit="1" customWidth="1"/>
    <col min="12294" max="12294" width="10.140625" style="120" bestFit="1" customWidth="1"/>
    <col min="12295" max="12295" width="8.140625" style="120" bestFit="1" customWidth="1"/>
    <col min="12296" max="12296" width="10.140625" style="120" bestFit="1" customWidth="1"/>
    <col min="12297" max="12298" width="11" style="120" bestFit="1" customWidth="1"/>
    <col min="12299" max="12299" width="11.5703125" style="120" customWidth="1"/>
    <col min="12300" max="12300" width="11" style="120" bestFit="1" customWidth="1"/>
    <col min="12301" max="12544" width="9.140625" style="120"/>
    <col min="12545" max="12545" width="5" style="120" customWidth="1"/>
    <col min="12546" max="12546" width="9.140625" style="120"/>
    <col min="12547" max="12547" width="16.85546875" style="120" customWidth="1"/>
    <col min="12548" max="12548" width="12.140625" style="120" customWidth="1"/>
    <col min="12549" max="12549" width="4" style="120" bestFit="1" customWidth="1"/>
    <col min="12550" max="12550" width="10.140625" style="120" bestFit="1" customWidth="1"/>
    <col min="12551" max="12551" width="8.140625" style="120" bestFit="1" customWidth="1"/>
    <col min="12552" max="12552" width="10.140625" style="120" bestFit="1" customWidth="1"/>
    <col min="12553" max="12554" width="11" style="120" bestFit="1" customWidth="1"/>
    <col min="12555" max="12555" width="11.5703125" style="120" customWidth="1"/>
    <col min="12556" max="12556" width="11" style="120" bestFit="1" customWidth="1"/>
    <col min="12557" max="12800" width="9.140625" style="120"/>
    <col min="12801" max="12801" width="5" style="120" customWidth="1"/>
    <col min="12802" max="12802" width="9.140625" style="120"/>
    <col min="12803" max="12803" width="16.85546875" style="120" customWidth="1"/>
    <col min="12804" max="12804" width="12.140625" style="120" customWidth="1"/>
    <col min="12805" max="12805" width="4" style="120" bestFit="1" customWidth="1"/>
    <col min="12806" max="12806" width="10.140625" style="120" bestFit="1" customWidth="1"/>
    <col min="12807" max="12807" width="8.140625" style="120" bestFit="1" customWidth="1"/>
    <col min="12808" max="12808" width="10.140625" style="120" bestFit="1" customWidth="1"/>
    <col min="12809" max="12810" width="11" style="120" bestFit="1" customWidth="1"/>
    <col min="12811" max="12811" width="11.5703125" style="120" customWidth="1"/>
    <col min="12812" max="12812" width="11" style="120" bestFit="1" customWidth="1"/>
    <col min="12813" max="13056" width="9.140625" style="120"/>
    <col min="13057" max="13057" width="5" style="120" customWidth="1"/>
    <col min="13058" max="13058" width="9.140625" style="120"/>
    <col min="13059" max="13059" width="16.85546875" style="120" customWidth="1"/>
    <col min="13060" max="13060" width="12.140625" style="120" customWidth="1"/>
    <col min="13061" max="13061" width="4" style="120" bestFit="1" customWidth="1"/>
    <col min="13062" max="13062" width="10.140625" style="120" bestFit="1" customWidth="1"/>
    <col min="13063" max="13063" width="8.140625" style="120" bestFit="1" customWidth="1"/>
    <col min="13064" max="13064" width="10.140625" style="120" bestFit="1" customWidth="1"/>
    <col min="13065" max="13066" width="11" style="120" bestFit="1" customWidth="1"/>
    <col min="13067" max="13067" width="11.5703125" style="120" customWidth="1"/>
    <col min="13068" max="13068" width="11" style="120" bestFit="1" customWidth="1"/>
    <col min="13069" max="13312" width="9.140625" style="120"/>
    <col min="13313" max="13313" width="5" style="120" customWidth="1"/>
    <col min="13314" max="13314" width="9.140625" style="120"/>
    <col min="13315" max="13315" width="16.85546875" style="120" customWidth="1"/>
    <col min="13316" max="13316" width="12.140625" style="120" customWidth="1"/>
    <col min="13317" max="13317" width="4" style="120" bestFit="1" customWidth="1"/>
    <col min="13318" max="13318" width="10.140625" style="120" bestFit="1" customWidth="1"/>
    <col min="13319" max="13319" width="8.140625" style="120" bestFit="1" customWidth="1"/>
    <col min="13320" max="13320" width="10.140625" style="120" bestFit="1" customWidth="1"/>
    <col min="13321" max="13322" width="11" style="120" bestFit="1" customWidth="1"/>
    <col min="13323" max="13323" width="11.5703125" style="120" customWidth="1"/>
    <col min="13324" max="13324" width="11" style="120" bestFit="1" customWidth="1"/>
    <col min="13325" max="13568" width="9.140625" style="120"/>
    <col min="13569" max="13569" width="5" style="120" customWidth="1"/>
    <col min="13570" max="13570" width="9.140625" style="120"/>
    <col min="13571" max="13571" width="16.85546875" style="120" customWidth="1"/>
    <col min="13572" max="13572" width="12.140625" style="120" customWidth="1"/>
    <col min="13573" max="13573" width="4" style="120" bestFit="1" customWidth="1"/>
    <col min="13574" max="13574" width="10.140625" style="120" bestFit="1" customWidth="1"/>
    <col min="13575" max="13575" width="8.140625" style="120" bestFit="1" customWidth="1"/>
    <col min="13576" max="13576" width="10.140625" style="120" bestFit="1" customWidth="1"/>
    <col min="13577" max="13578" width="11" style="120" bestFit="1" customWidth="1"/>
    <col min="13579" max="13579" width="11.5703125" style="120" customWidth="1"/>
    <col min="13580" max="13580" width="11" style="120" bestFit="1" customWidth="1"/>
    <col min="13581" max="13824" width="9.140625" style="120"/>
    <col min="13825" max="13825" width="5" style="120" customWidth="1"/>
    <col min="13826" max="13826" width="9.140625" style="120"/>
    <col min="13827" max="13827" width="16.85546875" style="120" customWidth="1"/>
    <col min="13828" max="13828" width="12.140625" style="120" customWidth="1"/>
    <col min="13829" max="13829" width="4" style="120" bestFit="1" customWidth="1"/>
    <col min="13830" max="13830" width="10.140625" style="120" bestFit="1" customWidth="1"/>
    <col min="13831" max="13831" width="8.140625" style="120" bestFit="1" customWidth="1"/>
    <col min="13832" max="13832" width="10.140625" style="120" bestFit="1" customWidth="1"/>
    <col min="13833" max="13834" width="11" style="120" bestFit="1" customWidth="1"/>
    <col min="13835" max="13835" width="11.5703125" style="120" customWidth="1"/>
    <col min="13836" max="13836" width="11" style="120" bestFit="1" customWidth="1"/>
    <col min="13837" max="14080" width="9.140625" style="120"/>
    <col min="14081" max="14081" width="5" style="120" customWidth="1"/>
    <col min="14082" max="14082" width="9.140625" style="120"/>
    <col min="14083" max="14083" width="16.85546875" style="120" customWidth="1"/>
    <col min="14084" max="14084" width="12.140625" style="120" customWidth="1"/>
    <col min="14085" max="14085" width="4" style="120" bestFit="1" customWidth="1"/>
    <col min="14086" max="14086" width="10.140625" style="120" bestFit="1" customWidth="1"/>
    <col min="14087" max="14087" width="8.140625" style="120" bestFit="1" customWidth="1"/>
    <col min="14088" max="14088" width="10.140625" style="120" bestFit="1" customWidth="1"/>
    <col min="14089" max="14090" width="11" style="120" bestFit="1" customWidth="1"/>
    <col min="14091" max="14091" width="11.5703125" style="120" customWidth="1"/>
    <col min="14092" max="14092" width="11" style="120" bestFit="1" customWidth="1"/>
    <col min="14093" max="14336" width="9.140625" style="120"/>
    <col min="14337" max="14337" width="5" style="120" customWidth="1"/>
    <col min="14338" max="14338" width="9.140625" style="120"/>
    <col min="14339" max="14339" width="16.85546875" style="120" customWidth="1"/>
    <col min="14340" max="14340" width="12.140625" style="120" customWidth="1"/>
    <col min="14341" max="14341" width="4" style="120" bestFit="1" customWidth="1"/>
    <col min="14342" max="14342" width="10.140625" style="120" bestFit="1" customWidth="1"/>
    <col min="14343" max="14343" width="8.140625" style="120" bestFit="1" customWidth="1"/>
    <col min="14344" max="14344" width="10.140625" style="120" bestFit="1" customWidth="1"/>
    <col min="14345" max="14346" width="11" style="120" bestFit="1" customWidth="1"/>
    <col min="14347" max="14347" width="11.5703125" style="120" customWidth="1"/>
    <col min="14348" max="14348" width="11" style="120" bestFit="1" customWidth="1"/>
    <col min="14349" max="14592" width="9.140625" style="120"/>
    <col min="14593" max="14593" width="5" style="120" customWidth="1"/>
    <col min="14594" max="14594" width="9.140625" style="120"/>
    <col min="14595" max="14595" width="16.85546875" style="120" customWidth="1"/>
    <col min="14596" max="14596" width="12.140625" style="120" customWidth="1"/>
    <col min="14597" max="14597" width="4" style="120" bestFit="1" customWidth="1"/>
    <col min="14598" max="14598" width="10.140625" style="120" bestFit="1" customWidth="1"/>
    <col min="14599" max="14599" width="8.140625" style="120" bestFit="1" customWidth="1"/>
    <col min="14600" max="14600" width="10.140625" style="120" bestFit="1" customWidth="1"/>
    <col min="14601" max="14602" width="11" style="120" bestFit="1" customWidth="1"/>
    <col min="14603" max="14603" width="11.5703125" style="120" customWidth="1"/>
    <col min="14604" max="14604" width="11" style="120" bestFit="1" customWidth="1"/>
    <col min="14605" max="14848" width="9.140625" style="120"/>
    <col min="14849" max="14849" width="5" style="120" customWidth="1"/>
    <col min="14850" max="14850" width="9.140625" style="120"/>
    <col min="14851" max="14851" width="16.85546875" style="120" customWidth="1"/>
    <col min="14852" max="14852" width="12.140625" style="120" customWidth="1"/>
    <col min="14853" max="14853" width="4" style="120" bestFit="1" customWidth="1"/>
    <col min="14854" max="14854" width="10.140625" style="120" bestFit="1" customWidth="1"/>
    <col min="14855" max="14855" width="8.140625" style="120" bestFit="1" customWidth="1"/>
    <col min="14856" max="14856" width="10.140625" style="120" bestFit="1" customWidth="1"/>
    <col min="14857" max="14858" width="11" style="120" bestFit="1" customWidth="1"/>
    <col min="14859" max="14859" width="11.5703125" style="120" customWidth="1"/>
    <col min="14860" max="14860" width="11" style="120" bestFit="1" customWidth="1"/>
    <col min="14861" max="15104" width="9.140625" style="120"/>
    <col min="15105" max="15105" width="5" style="120" customWidth="1"/>
    <col min="15106" max="15106" width="9.140625" style="120"/>
    <col min="15107" max="15107" width="16.85546875" style="120" customWidth="1"/>
    <col min="15108" max="15108" width="12.140625" style="120" customWidth="1"/>
    <col min="15109" max="15109" width="4" style="120" bestFit="1" customWidth="1"/>
    <col min="15110" max="15110" width="10.140625" style="120" bestFit="1" customWidth="1"/>
    <col min="15111" max="15111" width="8.140625" style="120" bestFit="1" customWidth="1"/>
    <col min="15112" max="15112" width="10.140625" style="120" bestFit="1" customWidth="1"/>
    <col min="15113" max="15114" width="11" style="120" bestFit="1" customWidth="1"/>
    <col min="15115" max="15115" width="11.5703125" style="120" customWidth="1"/>
    <col min="15116" max="15116" width="11" style="120" bestFit="1" customWidth="1"/>
    <col min="15117" max="15360" width="9.140625" style="120"/>
    <col min="15361" max="15361" width="5" style="120" customWidth="1"/>
    <col min="15362" max="15362" width="9.140625" style="120"/>
    <col min="15363" max="15363" width="16.85546875" style="120" customWidth="1"/>
    <col min="15364" max="15364" width="12.140625" style="120" customWidth="1"/>
    <col min="15365" max="15365" width="4" style="120" bestFit="1" customWidth="1"/>
    <col min="15366" max="15366" width="10.140625" style="120" bestFit="1" customWidth="1"/>
    <col min="15367" max="15367" width="8.140625" style="120" bestFit="1" customWidth="1"/>
    <col min="15368" max="15368" width="10.140625" style="120" bestFit="1" customWidth="1"/>
    <col min="15369" max="15370" width="11" style="120" bestFit="1" customWidth="1"/>
    <col min="15371" max="15371" width="11.5703125" style="120" customWidth="1"/>
    <col min="15372" max="15372" width="11" style="120" bestFit="1" customWidth="1"/>
    <col min="15373" max="15616" width="9.140625" style="120"/>
    <col min="15617" max="15617" width="5" style="120" customWidth="1"/>
    <col min="15618" max="15618" width="9.140625" style="120"/>
    <col min="15619" max="15619" width="16.85546875" style="120" customWidth="1"/>
    <col min="15620" max="15620" width="12.140625" style="120" customWidth="1"/>
    <col min="15621" max="15621" width="4" style="120" bestFit="1" customWidth="1"/>
    <col min="15622" max="15622" width="10.140625" style="120" bestFit="1" customWidth="1"/>
    <col min="15623" max="15623" width="8.140625" style="120" bestFit="1" customWidth="1"/>
    <col min="15624" max="15624" width="10.140625" style="120" bestFit="1" customWidth="1"/>
    <col min="15625" max="15626" width="11" style="120" bestFit="1" customWidth="1"/>
    <col min="15627" max="15627" width="11.5703125" style="120" customWidth="1"/>
    <col min="15628" max="15628" width="11" style="120" bestFit="1" customWidth="1"/>
    <col min="15629" max="15872" width="9.140625" style="120"/>
    <col min="15873" max="15873" width="5" style="120" customWidth="1"/>
    <col min="15874" max="15874" width="9.140625" style="120"/>
    <col min="15875" max="15875" width="16.85546875" style="120" customWidth="1"/>
    <col min="15876" max="15876" width="12.140625" style="120" customWidth="1"/>
    <col min="15877" max="15877" width="4" style="120" bestFit="1" customWidth="1"/>
    <col min="15878" max="15878" width="10.140625" style="120" bestFit="1" customWidth="1"/>
    <col min="15879" max="15879" width="8.140625" style="120" bestFit="1" customWidth="1"/>
    <col min="15880" max="15880" width="10.140625" style="120" bestFit="1" customWidth="1"/>
    <col min="15881" max="15882" width="11" style="120" bestFit="1" customWidth="1"/>
    <col min="15883" max="15883" width="11.5703125" style="120" customWidth="1"/>
    <col min="15884" max="15884" width="11" style="120" bestFit="1" customWidth="1"/>
    <col min="15885" max="16128" width="9.140625" style="120"/>
    <col min="16129" max="16129" width="5" style="120" customWidth="1"/>
    <col min="16130" max="16130" width="9.140625" style="120"/>
    <col min="16131" max="16131" width="16.85546875" style="120" customWidth="1"/>
    <col min="16132" max="16132" width="12.140625" style="120" customWidth="1"/>
    <col min="16133" max="16133" width="4" style="120" bestFit="1" customWidth="1"/>
    <col min="16134" max="16134" width="10.140625" style="120" bestFit="1" customWidth="1"/>
    <col min="16135" max="16135" width="8.140625" style="120" bestFit="1" customWidth="1"/>
    <col min="16136" max="16136" width="10.140625" style="120" bestFit="1" customWidth="1"/>
    <col min="16137" max="16138" width="11" style="120" bestFit="1" customWidth="1"/>
    <col min="16139" max="16139" width="11.5703125" style="120" customWidth="1"/>
    <col min="16140" max="16140" width="11" style="120" bestFit="1" customWidth="1"/>
    <col min="16141" max="16384" width="9.140625" style="120"/>
  </cols>
  <sheetData>
    <row r="1" spans="1:12" ht="13.5" customHeight="1">
      <c r="A1" s="260" t="s">
        <v>732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2" ht="4.5" customHeight="1">
      <c r="A2" s="261"/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</row>
    <row r="3" spans="1:12" ht="10.5" customHeight="1">
      <c r="A3" s="252" t="s">
        <v>674</v>
      </c>
      <c r="B3" s="252"/>
      <c r="C3" s="252"/>
      <c r="D3" s="252" t="s">
        <v>675</v>
      </c>
      <c r="E3" s="252"/>
      <c r="F3" s="252"/>
      <c r="G3" s="252"/>
      <c r="H3" s="252" t="s">
        <v>676</v>
      </c>
      <c r="I3" s="252"/>
      <c r="J3" s="252"/>
      <c r="K3" s="252"/>
      <c r="L3" s="252"/>
    </row>
    <row r="4" spans="1:12" ht="13.5" thickBot="1">
      <c r="A4" s="255" t="s">
        <v>697</v>
      </c>
      <c r="B4" s="255"/>
      <c r="C4" s="255"/>
      <c r="D4" s="255" t="s">
        <v>698</v>
      </c>
      <c r="E4" s="255"/>
      <c r="F4" s="255"/>
      <c r="G4" s="255"/>
      <c r="H4" s="255" t="s">
        <v>699</v>
      </c>
      <c r="I4" s="255"/>
      <c r="J4" s="255"/>
      <c r="K4" s="255"/>
      <c r="L4" s="255"/>
    </row>
    <row r="5" spans="1:12" ht="10.5" customHeight="1">
      <c r="A5" s="252" t="s">
        <v>677</v>
      </c>
      <c r="B5" s="252"/>
      <c r="C5" s="252"/>
      <c r="D5" s="252"/>
      <c r="E5" s="252" t="s">
        <v>678</v>
      </c>
      <c r="F5" s="252"/>
      <c r="G5" s="252"/>
      <c r="H5" s="253"/>
      <c r="I5" s="254"/>
      <c r="J5" s="253"/>
      <c r="K5" s="254"/>
      <c r="L5" s="252"/>
    </row>
    <row r="6" spans="1:12" ht="13.5" customHeight="1" thickBot="1">
      <c r="A6" s="255" t="s">
        <v>703</v>
      </c>
      <c r="B6" s="255"/>
      <c r="C6" s="255"/>
      <c r="D6" s="255"/>
      <c r="E6" s="255" t="s">
        <v>704</v>
      </c>
      <c r="F6" s="255"/>
      <c r="G6" s="255"/>
      <c r="H6" s="256"/>
      <c r="I6" s="257"/>
      <c r="J6" s="258"/>
      <c r="K6" s="257"/>
      <c r="L6" s="259"/>
    </row>
    <row r="7" spans="1:12" ht="3" customHeight="1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</row>
    <row r="8" spans="1:12" ht="10.5" customHeight="1">
      <c r="A8" s="253" t="s">
        <v>701</v>
      </c>
      <c r="B8" s="262"/>
      <c r="C8" s="262"/>
      <c r="D8" s="254"/>
      <c r="E8" s="252" t="s">
        <v>679</v>
      </c>
      <c r="F8" s="253"/>
      <c r="G8" s="254"/>
      <c r="H8" s="252"/>
      <c r="I8" s="252" t="s">
        <v>680</v>
      </c>
      <c r="J8" s="252"/>
      <c r="K8" s="252" t="s">
        <v>681</v>
      </c>
      <c r="L8" s="252"/>
    </row>
    <row r="9" spans="1:12" ht="12" customHeight="1" thickBot="1">
      <c r="A9" s="263" t="s">
        <v>700</v>
      </c>
      <c r="B9" s="264"/>
      <c r="C9" s="264"/>
      <c r="D9" s="265"/>
      <c r="E9" s="266">
        <f>'Obra Civil'!J345</f>
        <v>657764.7673000166</v>
      </c>
      <c r="F9" s="256"/>
      <c r="G9" s="267"/>
      <c r="H9" s="255"/>
      <c r="I9" s="255" t="s">
        <v>730</v>
      </c>
      <c r="J9" s="255"/>
      <c r="K9" s="255" t="s">
        <v>731</v>
      </c>
      <c r="L9" s="255"/>
    </row>
    <row r="10" spans="1:12" ht="5.25" customHeight="1" thickBot="1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</row>
    <row r="11" spans="1:12" ht="16.5" customHeight="1" thickTop="1" thickBot="1">
      <c r="A11" s="274" t="s">
        <v>682</v>
      </c>
      <c r="B11" s="275"/>
      <c r="C11" s="275"/>
      <c r="D11" s="275"/>
      <c r="E11" s="275"/>
      <c r="F11" s="275"/>
      <c r="G11" s="275"/>
      <c r="H11" s="275"/>
      <c r="I11" s="275"/>
      <c r="J11" s="275"/>
      <c r="K11" s="275"/>
      <c r="L11" s="276"/>
    </row>
    <row r="12" spans="1:12" ht="13.5" thickTop="1">
      <c r="A12" s="277" t="s">
        <v>683</v>
      </c>
      <c r="B12" s="279" t="s">
        <v>684</v>
      </c>
      <c r="C12" s="280"/>
      <c r="D12" s="281"/>
      <c r="E12" s="285"/>
      <c r="F12" s="286"/>
      <c r="G12" s="287" t="s">
        <v>685</v>
      </c>
      <c r="H12" s="288"/>
      <c r="I12" s="289"/>
      <c r="J12" s="287" t="s">
        <v>686</v>
      </c>
      <c r="K12" s="288"/>
      <c r="L12" s="290"/>
    </row>
    <row r="13" spans="1:12" ht="13.5" thickBot="1">
      <c r="A13" s="278"/>
      <c r="B13" s="282"/>
      <c r="C13" s="283"/>
      <c r="D13" s="284"/>
      <c r="E13" s="123" t="s">
        <v>687</v>
      </c>
      <c r="F13" s="123" t="s">
        <v>688</v>
      </c>
      <c r="G13" s="123" t="s">
        <v>689</v>
      </c>
      <c r="H13" s="123" t="s">
        <v>690</v>
      </c>
      <c r="I13" s="123" t="s">
        <v>691</v>
      </c>
      <c r="J13" s="123" t="s">
        <v>692</v>
      </c>
      <c r="K13" s="123" t="s">
        <v>690</v>
      </c>
      <c r="L13" s="124" t="s">
        <v>693</v>
      </c>
    </row>
    <row r="14" spans="1:12">
      <c r="A14" s="143" t="str">
        <f>'Obra Civil'!A8</f>
        <v>1.0</v>
      </c>
      <c r="B14" s="268" t="str">
        <f>'[2]Duque licitaddo'!B14:I14</f>
        <v>SERVIÇOS INICIAIS</v>
      </c>
      <c r="C14" s="269"/>
      <c r="D14" s="270"/>
      <c r="E14" s="144"/>
      <c r="F14" s="144"/>
      <c r="G14" s="144"/>
      <c r="H14" s="144"/>
      <c r="I14" s="144"/>
      <c r="J14" s="144"/>
      <c r="K14" s="144"/>
      <c r="L14" s="145"/>
    </row>
    <row r="15" spans="1:12">
      <c r="A15" s="128" t="str">
        <f>'Obra Civil'!A9</f>
        <v>1.1</v>
      </c>
      <c r="B15" s="271" t="str">
        <f>'Obra Civil'!B9</f>
        <v>Placa da obra - padrão Governo Federal</v>
      </c>
      <c r="C15" s="272"/>
      <c r="D15" s="273"/>
      <c r="E15" s="129" t="str">
        <f>'Obra Civil'!C9</f>
        <v xml:space="preserve"> m²</v>
      </c>
      <c r="F15" s="130">
        <f>'Obra Civil'!G9</f>
        <v>473</v>
      </c>
      <c r="G15" s="131">
        <f>'Obra Civil'!D9</f>
        <v>4</v>
      </c>
      <c r="H15" s="132">
        <v>0</v>
      </c>
      <c r="I15" s="132">
        <v>4</v>
      </c>
      <c r="J15" s="132">
        <f>F15*G15</f>
        <v>1892</v>
      </c>
      <c r="K15" s="132">
        <f>H15*F15</f>
        <v>0</v>
      </c>
      <c r="L15" s="133">
        <f>I15*F15</f>
        <v>1892</v>
      </c>
    </row>
    <row r="16" spans="1:12">
      <c r="A16" s="128" t="str">
        <f>'Obra Civil'!A10</f>
        <v>1.2</v>
      </c>
      <c r="B16" s="271" t="str">
        <f>'Obra Civil'!B10</f>
        <v xml:space="preserve">Ligação provisória de água </v>
      </c>
      <c r="C16" s="272"/>
      <c r="D16" s="273"/>
      <c r="E16" s="129" t="str">
        <f>'Obra Civil'!C10</f>
        <v>unid</v>
      </c>
      <c r="F16" s="130">
        <f>'Obra Civil'!G10</f>
        <v>766</v>
      </c>
      <c r="G16" s="131">
        <f>'Obra Civil'!D10</f>
        <v>1</v>
      </c>
      <c r="H16" s="132">
        <v>0</v>
      </c>
      <c r="I16" s="132">
        <v>1</v>
      </c>
      <c r="J16" s="132">
        <f>F16*G16</f>
        <v>766</v>
      </c>
      <c r="K16" s="132">
        <f>H16*F16</f>
        <v>0</v>
      </c>
      <c r="L16" s="133">
        <f>I16*F16</f>
        <v>766</v>
      </c>
    </row>
    <row r="17" spans="1:12">
      <c r="A17" s="128" t="str">
        <f>'Obra Civil'!A11</f>
        <v>1.3</v>
      </c>
      <c r="B17" s="271" t="str">
        <f>'Obra Civil'!B11</f>
        <v xml:space="preserve">Ligação provisória de energia elétrica em baixa tensão </v>
      </c>
      <c r="C17" s="272"/>
      <c r="D17" s="273"/>
      <c r="E17" s="129" t="str">
        <f>'Obra Civil'!C11</f>
        <v>unid</v>
      </c>
      <c r="F17" s="130">
        <f>'Obra Civil'!G11</f>
        <v>1650</v>
      </c>
      <c r="G17" s="131">
        <f>'Obra Civil'!D11</f>
        <v>1</v>
      </c>
      <c r="H17" s="132">
        <v>0</v>
      </c>
      <c r="I17" s="132">
        <v>1</v>
      </c>
      <c r="J17" s="132">
        <f>F17*G17</f>
        <v>1650</v>
      </c>
      <c r="K17" s="132">
        <f>H17*F17</f>
        <v>0</v>
      </c>
      <c r="L17" s="133">
        <f>I17*F17</f>
        <v>1650</v>
      </c>
    </row>
    <row r="18" spans="1:12">
      <c r="A18" s="128" t="str">
        <f>'Obra Civil'!A12</f>
        <v>1.4</v>
      </c>
      <c r="B18" s="271" t="str">
        <f>'Obra Civil'!B12</f>
        <v>Barracões provisórios (depósito, escritório, vestiário e refeitório) com piso cimentado</v>
      </c>
      <c r="C18" s="272"/>
      <c r="D18" s="273"/>
      <c r="E18" s="129" t="str">
        <f>'Obra Civil'!C12</f>
        <v xml:space="preserve"> m²</v>
      </c>
      <c r="F18" s="130">
        <f>'Obra Civil'!G12</f>
        <v>390</v>
      </c>
      <c r="G18" s="131">
        <f>'Obra Civil'!D12</f>
        <v>20</v>
      </c>
      <c r="H18" s="132">
        <v>0</v>
      </c>
      <c r="I18" s="132">
        <v>20</v>
      </c>
      <c r="J18" s="132">
        <f>F18*G18</f>
        <v>7800</v>
      </c>
      <c r="K18" s="132">
        <f>H18*F18</f>
        <v>0</v>
      </c>
      <c r="L18" s="133">
        <f>I18*F18</f>
        <v>7800</v>
      </c>
    </row>
    <row r="19" spans="1:12">
      <c r="A19" s="128" t="str">
        <f>'Obra Civil'!A13</f>
        <v>1.5</v>
      </c>
      <c r="B19" s="271" t="str">
        <f>'Obra Civil'!B13</f>
        <v xml:space="preserve">Locação da obra (execução de gabarito) </v>
      </c>
      <c r="C19" s="272"/>
      <c r="D19" s="273"/>
      <c r="E19" s="129" t="str">
        <f>'Obra Civil'!C13</f>
        <v xml:space="preserve"> m²</v>
      </c>
      <c r="F19" s="130">
        <f>'Obra Civil'!G13</f>
        <v>4.2</v>
      </c>
      <c r="G19" s="131">
        <f>'Obra Civil'!D13</f>
        <v>564.5</v>
      </c>
      <c r="H19" s="132">
        <v>0</v>
      </c>
      <c r="I19" s="132">
        <v>564.5</v>
      </c>
      <c r="J19" s="132">
        <f>F19*G19</f>
        <v>2370.9</v>
      </c>
      <c r="K19" s="132">
        <f>H19*F19</f>
        <v>0</v>
      </c>
      <c r="L19" s="133">
        <f>I19*F19</f>
        <v>2370.9</v>
      </c>
    </row>
    <row r="20" spans="1:12">
      <c r="A20" s="143" t="str">
        <f>'Obra Civil'!A15</f>
        <v>2.0</v>
      </c>
      <c r="B20" s="268" t="str">
        <f>'Obra Civil'!B15</f>
        <v xml:space="preserve">MOVIMENTO DE TERRAS </v>
      </c>
      <c r="C20" s="269"/>
      <c r="D20" s="270"/>
      <c r="E20" s="146"/>
      <c r="F20" s="147"/>
      <c r="G20" s="148"/>
      <c r="H20" s="149"/>
      <c r="I20" s="149"/>
      <c r="J20" s="149"/>
      <c r="K20" s="149"/>
      <c r="L20" s="150"/>
    </row>
    <row r="21" spans="1:12">
      <c r="A21" s="128" t="str">
        <f>'Obra Civil'!A16</f>
        <v>2.1</v>
      </c>
      <c r="B21" s="271" t="str">
        <f>'Obra Civil'!B16</f>
        <v>Aterro apiloado em camadas de 0,20 m com material argilo - arenoso (entre baldrames)</v>
      </c>
      <c r="C21" s="272"/>
      <c r="D21" s="273"/>
      <c r="E21" s="129" t="str">
        <f>'Obra Civil'!C16</f>
        <v>m³</v>
      </c>
      <c r="F21" s="130">
        <f>'Obra Civil'!G16</f>
        <v>38</v>
      </c>
      <c r="G21" s="131">
        <f>'Obra Civil'!D16</f>
        <v>225.6</v>
      </c>
      <c r="H21" s="132">
        <v>0</v>
      </c>
      <c r="I21" s="132">
        <v>225.6</v>
      </c>
      <c r="J21" s="132">
        <f>F21*G21</f>
        <v>8572.7999999999993</v>
      </c>
      <c r="K21" s="132">
        <f>H21*F21</f>
        <v>0</v>
      </c>
      <c r="L21" s="133">
        <f>I21*F21</f>
        <v>8572.7999999999993</v>
      </c>
    </row>
    <row r="22" spans="1:12">
      <c r="A22" s="128" t="str">
        <f>'Obra Civil'!A17</f>
        <v>2.2</v>
      </c>
      <c r="B22" s="271" t="str">
        <f>'Obra Civil'!B17</f>
        <v xml:space="preserve">Escavação manual de valas em qualquer terreno exceto rocha até h=1,50 m </v>
      </c>
      <c r="C22" s="272"/>
      <c r="D22" s="273"/>
      <c r="E22" s="129" t="str">
        <f>'Obra Civil'!C17</f>
        <v>m³</v>
      </c>
      <c r="F22" s="130">
        <f>'Obra Civil'!G17</f>
        <v>34</v>
      </c>
      <c r="G22" s="131">
        <f>'Obra Civil'!D17</f>
        <v>137.63999999999999</v>
      </c>
      <c r="H22" s="132">
        <v>0</v>
      </c>
      <c r="I22" s="132">
        <v>137.63999999999999</v>
      </c>
      <c r="J22" s="132">
        <f>F22*G22</f>
        <v>4679.7599999999993</v>
      </c>
      <c r="K22" s="132">
        <f>H22*F22</f>
        <v>0</v>
      </c>
      <c r="L22" s="133">
        <f>I22*F22</f>
        <v>4679.7599999999993</v>
      </c>
    </row>
    <row r="23" spans="1:12">
      <c r="A23" s="128" t="str">
        <f>'Obra Civil'!A18</f>
        <v>2.3</v>
      </c>
      <c r="B23" s="271" t="str">
        <f>'Obra Civil'!B18</f>
        <v xml:space="preserve">Regularização e compactação do fundo de valas </v>
      </c>
      <c r="C23" s="272"/>
      <c r="D23" s="273"/>
      <c r="E23" s="129" t="str">
        <f>'Obra Civil'!C18</f>
        <v>m²</v>
      </c>
      <c r="F23" s="130">
        <f>'Obra Civil'!G18</f>
        <v>5.68</v>
      </c>
      <c r="G23" s="131">
        <f>'Obra Civil'!D18</f>
        <v>121.3</v>
      </c>
      <c r="H23" s="132">
        <v>0</v>
      </c>
      <c r="I23" s="132">
        <v>121.3</v>
      </c>
      <c r="J23" s="132">
        <f>F23*G23</f>
        <v>688.98399999999992</v>
      </c>
      <c r="K23" s="132">
        <f>H23*F23</f>
        <v>0</v>
      </c>
      <c r="L23" s="133">
        <f>I23*F23</f>
        <v>688.98399999999992</v>
      </c>
    </row>
    <row r="24" spans="1:12">
      <c r="A24" s="128" t="str">
        <f>'Obra Civil'!A19</f>
        <v>2.4</v>
      </c>
      <c r="B24" s="271" t="str">
        <f>'Obra Civil'!B19</f>
        <v xml:space="preserve">Reaterro apiloado de vala com material da obra  </v>
      </c>
      <c r="C24" s="272"/>
      <c r="D24" s="273"/>
      <c r="E24" s="129" t="str">
        <f>'Obra Civil'!C19</f>
        <v>m³</v>
      </c>
      <c r="F24" s="130">
        <f>'Obra Civil'!G19</f>
        <v>26</v>
      </c>
      <c r="G24" s="131">
        <f>'Obra Civil'!D19</f>
        <v>74.88</v>
      </c>
      <c r="H24" s="132">
        <v>0</v>
      </c>
      <c r="I24" s="132">
        <v>74.88</v>
      </c>
      <c r="J24" s="132">
        <f>F24*G24</f>
        <v>1946.8799999999999</v>
      </c>
      <c r="K24" s="132">
        <f>H24*F24</f>
        <v>0</v>
      </c>
      <c r="L24" s="133">
        <f>I24*F24</f>
        <v>1946.8799999999999</v>
      </c>
    </row>
    <row r="25" spans="1:12">
      <c r="A25" s="143" t="str">
        <f>'Obra Civil'!A21</f>
        <v>3.0</v>
      </c>
      <c r="B25" s="268" t="str">
        <f>'Obra Civil'!B21</f>
        <v xml:space="preserve">INFRA-ESTRUTURA: FUNDAÇÕES </v>
      </c>
      <c r="C25" s="269"/>
      <c r="D25" s="270"/>
      <c r="E25" s="146"/>
      <c r="F25" s="147"/>
      <c r="G25" s="148"/>
      <c r="H25" s="149"/>
      <c r="I25" s="149"/>
      <c r="J25" s="149"/>
      <c r="K25" s="149"/>
      <c r="L25" s="150"/>
    </row>
    <row r="26" spans="1:12">
      <c r="A26" s="125" t="str">
        <f>'Obra Civil'!A22</f>
        <v>3.1</v>
      </c>
      <c r="B26" s="291" t="str">
        <f>'Obra Civil'!B22</f>
        <v>CONCRETO ARMADO PARA FUNDAÇÕES - SAPATAS</v>
      </c>
      <c r="C26" s="292"/>
      <c r="D26" s="293"/>
      <c r="E26" s="129"/>
      <c r="F26" s="130"/>
      <c r="G26" s="131"/>
      <c r="H26" s="132"/>
      <c r="I26" s="132"/>
      <c r="J26" s="132"/>
      <c r="K26" s="132"/>
      <c r="L26" s="133"/>
    </row>
    <row r="27" spans="1:12">
      <c r="A27" s="128" t="str">
        <f>'Obra Civil'!A23</f>
        <v>3.1.1</v>
      </c>
      <c r="B27" s="271" t="str">
        <f>'Obra Civil'!B23</f>
        <v>Lastro de concreto magro (e=3,0 cm) - preparo mecânico - inclusive aditivo</v>
      </c>
      <c r="C27" s="272"/>
      <c r="D27" s="273"/>
      <c r="E27" s="129" t="str">
        <f>'Obra Civil'!C23</f>
        <v>m²</v>
      </c>
      <c r="F27" s="130">
        <f>'Obra Civil'!G23</f>
        <v>15.2</v>
      </c>
      <c r="G27" s="131">
        <f>'Obra Civil'!D23</f>
        <v>84.94</v>
      </c>
      <c r="H27" s="132">
        <v>0</v>
      </c>
      <c r="I27" s="132">
        <v>84.94</v>
      </c>
      <c r="J27" s="132">
        <f>F27*G27</f>
        <v>1291.088</v>
      </c>
      <c r="K27" s="132">
        <f>H27*F27</f>
        <v>0</v>
      </c>
      <c r="L27" s="133">
        <f>I27*F27</f>
        <v>1291.088</v>
      </c>
    </row>
    <row r="28" spans="1:12" ht="25.5" customHeight="1">
      <c r="A28" s="128" t="str">
        <f>'Obra Civil'!A24</f>
        <v>3.1.2</v>
      </c>
      <c r="B28" s="294" t="str">
        <f>'Obra Civil'!B24</f>
        <v>Concreto armado - para sapatas inclusive arranque dos pilares - (fck=25MPa), incluindo preparo, lançamento, adensamento e cura. Inclusive formas para reutilização 2x, conforme projeto.</v>
      </c>
      <c r="C28" s="295"/>
      <c r="D28" s="296"/>
      <c r="E28" s="129" t="str">
        <f>'Obra Civil'!C24</f>
        <v>m³</v>
      </c>
      <c r="F28" s="130">
        <f>'Obra Civil'!G24</f>
        <v>1320</v>
      </c>
      <c r="G28" s="131">
        <f>'Obra Civil'!D24</f>
        <v>26.34</v>
      </c>
      <c r="H28" s="132">
        <v>0</v>
      </c>
      <c r="I28" s="132">
        <v>26.34</v>
      </c>
      <c r="J28" s="132">
        <f>F28*G28</f>
        <v>34768.800000000003</v>
      </c>
      <c r="K28" s="132">
        <f>H28*F28</f>
        <v>0</v>
      </c>
      <c r="L28" s="133">
        <f>I28*F28</f>
        <v>34768.800000000003</v>
      </c>
    </row>
    <row r="29" spans="1:12">
      <c r="A29" s="143" t="str">
        <f>'Obra Civil'!A25</f>
        <v>3.2</v>
      </c>
      <c r="B29" s="268" t="str">
        <f>'Obra Civil'!B25</f>
        <v>CONCRETO ARMADO PARA FUNDAÇÕES - VIGAS BALDRAMES</v>
      </c>
      <c r="C29" s="269"/>
      <c r="D29" s="270"/>
      <c r="E29" s="146"/>
      <c r="F29" s="147"/>
      <c r="G29" s="148"/>
      <c r="H29" s="149"/>
      <c r="I29" s="149"/>
      <c r="J29" s="149"/>
      <c r="K29" s="149"/>
      <c r="L29" s="150"/>
    </row>
    <row r="30" spans="1:12">
      <c r="A30" s="128" t="str">
        <f>'Obra Civil'!A26</f>
        <v>3.2.1</v>
      </c>
      <c r="B30" s="271" t="str">
        <f>'Obra Civil'!B26</f>
        <v>Lastro de concreto magro, e=3,0 cm-reparo mecânico - inclusive aditivo, conforme projeto.</v>
      </c>
      <c r="C30" s="272"/>
      <c r="D30" s="273"/>
      <c r="E30" s="129" t="str">
        <f>'Obra Civil'!C26</f>
        <v>m²</v>
      </c>
      <c r="F30" s="130">
        <f>'Obra Civil'!G26</f>
        <v>15.2</v>
      </c>
      <c r="G30" s="131">
        <f>'Obra Civil'!D26</f>
        <v>87.74</v>
      </c>
      <c r="H30" s="132">
        <v>0</v>
      </c>
      <c r="I30" s="132">
        <v>87.74</v>
      </c>
      <c r="J30" s="132">
        <f>F30*G30</f>
        <v>1333.6479999999999</v>
      </c>
      <c r="K30" s="132">
        <f>H30*F30</f>
        <v>0</v>
      </c>
      <c r="L30" s="133">
        <f>I30*F30</f>
        <v>1333.6479999999999</v>
      </c>
    </row>
    <row r="31" spans="1:12" ht="23.25" customHeight="1">
      <c r="A31" s="128" t="str">
        <f>'Obra Civil'!A27</f>
        <v>3.2.2</v>
      </c>
      <c r="B31" s="294" t="str">
        <f>'Obra Civil'!B27</f>
        <v>Concreto armado - para vigas baldrames (fck25MPa), incluindo preparo, lançamento, adensamento e cura. Inclusive formas para reutilização 2x, conforme projeto.</v>
      </c>
      <c r="C31" s="295"/>
      <c r="D31" s="296"/>
      <c r="E31" s="129" t="str">
        <f>'Obra Civil'!C27</f>
        <v>m³</v>
      </c>
      <c r="F31" s="130">
        <f>'Obra Civil'!G27</f>
        <v>1320</v>
      </c>
      <c r="G31" s="131">
        <f>'Obra Civil'!D27</f>
        <v>26.32</v>
      </c>
      <c r="H31" s="132">
        <v>0</v>
      </c>
      <c r="I31" s="132">
        <v>26.32</v>
      </c>
      <c r="J31" s="132">
        <f>F31*G31</f>
        <v>34742.400000000001</v>
      </c>
      <c r="K31" s="132">
        <f>H31*F31</f>
        <v>0</v>
      </c>
      <c r="L31" s="133">
        <f>I31*F31</f>
        <v>34742.400000000001</v>
      </c>
    </row>
    <row r="32" spans="1:12">
      <c r="A32" s="143" t="str">
        <f>'Obra Civil'!A29</f>
        <v>4.0</v>
      </c>
      <c r="B32" s="268" t="str">
        <f>'Obra Civil'!B29</f>
        <v xml:space="preserve">SUPERESTRUTURA </v>
      </c>
      <c r="C32" s="269"/>
      <c r="D32" s="270"/>
      <c r="E32" s="146"/>
      <c r="F32" s="147"/>
      <c r="G32" s="148"/>
      <c r="H32" s="149"/>
      <c r="I32" s="149"/>
      <c r="J32" s="149"/>
      <c r="K32" s="149"/>
      <c r="L32" s="150"/>
    </row>
    <row r="33" spans="1:12">
      <c r="A33" s="125" t="str">
        <f>'Obra Civil'!A30</f>
        <v>4.1</v>
      </c>
      <c r="B33" s="291" t="str">
        <f>'Obra Civil'!B30</f>
        <v>CONCRETO ARMADO PARA PILARES</v>
      </c>
      <c r="C33" s="292"/>
      <c r="D33" s="293"/>
      <c r="E33" s="129"/>
      <c r="F33" s="130"/>
      <c r="G33" s="131"/>
      <c r="H33" s="132"/>
      <c r="I33" s="132"/>
      <c r="J33" s="132"/>
      <c r="K33" s="132"/>
      <c r="L33" s="133"/>
    </row>
    <row r="34" spans="1:12" ht="22.5" customHeight="1">
      <c r="A34" s="128" t="str">
        <f>'Obra Civil'!A31</f>
        <v>4.1.1</v>
      </c>
      <c r="B34" s="294" t="str">
        <f>'Obra Civil'!B31</f>
        <v>Concreto armado - para pilares - (fck=25MPa), incluindo preparo, lançamento, adensamento e cura. Inclusive formas para reutilização 2x, conforme projeto.</v>
      </c>
      <c r="C34" s="295"/>
      <c r="D34" s="296"/>
      <c r="E34" s="129" t="str">
        <f>'Obra Civil'!C31</f>
        <v>m³</v>
      </c>
      <c r="F34" s="130">
        <f>'Obra Civil'!G31</f>
        <v>1795</v>
      </c>
      <c r="G34" s="131">
        <f>'Obra Civil'!D31</f>
        <v>10.220000000000001</v>
      </c>
      <c r="H34" s="132">
        <v>0</v>
      </c>
      <c r="I34" s="132">
        <v>10.220000000000001</v>
      </c>
      <c r="J34" s="132">
        <f>F34*G34</f>
        <v>18344.900000000001</v>
      </c>
      <c r="K34" s="132">
        <f>H34*F34</f>
        <v>0</v>
      </c>
      <c r="L34" s="133">
        <f>I34*F34</f>
        <v>18344.900000000001</v>
      </c>
    </row>
    <row r="35" spans="1:12">
      <c r="A35" s="125" t="str">
        <f>'Obra Civil'!A32</f>
        <v>4.2</v>
      </c>
      <c r="B35" s="291" t="str">
        <f>'Obra Civil'!B32</f>
        <v>CONCRETO ARMADO PARA VIGAS DE RESPALDO</v>
      </c>
      <c r="C35" s="292"/>
      <c r="D35" s="293"/>
      <c r="E35" s="129"/>
      <c r="F35" s="130"/>
      <c r="G35" s="131"/>
      <c r="H35" s="132"/>
      <c r="I35" s="132"/>
      <c r="J35" s="132"/>
      <c r="K35" s="132"/>
      <c r="L35" s="133"/>
    </row>
    <row r="36" spans="1:12" ht="24.75" customHeight="1">
      <c r="A36" s="128" t="str">
        <f>'Obra Civil'!A33</f>
        <v>4.2.1</v>
      </c>
      <c r="B36" s="294" t="str">
        <f>'Obra Civil'!B33</f>
        <v>Concreto armado - para Vigas nível 3,15 m - (fck=25MPa), incluindo preparo, lançamento, adensamento e cura. Inclusive formas para reutilização 2x, conforme projeto.</v>
      </c>
      <c r="C36" s="295"/>
      <c r="D36" s="296"/>
      <c r="E36" s="129" t="str">
        <f>'Obra Civil'!C33</f>
        <v>m³</v>
      </c>
      <c r="F36" s="130">
        <f>'Obra Civil'!G33</f>
        <v>1795</v>
      </c>
      <c r="G36" s="131">
        <f>'Obra Civil'!D33</f>
        <v>34.58</v>
      </c>
      <c r="H36" s="132">
        <v>0</v>
      </c>
      <c r="I36" s="132">
        <v>34.58</v>
      </c>
      <c r="J36" s="132">
        <f>F36*G36</f>
        <v>62071.1</v>
      </c>
      <c r="K36" s="132">
        <f>H36*F36</f>
        <v>0</v>
      </c>
      <c r="L36" s="133">
        <f>I36*F36</f>
        <v>62071.1</v>
      </c>
    </row>
    <row r="37" spans="1:12">
      <c r="A37" s="128" t="str">
        <f>'Obra Civil'!A34</f>
        <v>4.3</v>
      </c>
      <c r="B37" s="271" t="str">
        <f>'Obra Civil'!B34</f>
        <v>CONCRETO ARMADO PARA VERGAS</v>
      </c>
      <c r="C37" s="272"/>
      <c r="D37" s="273"/>
      <c r="E37" s="129"/>
      <c r="F37" s="130"/>
      <c r="G37" s="131"/>
      <c r="H37" s="132"/>
      <c r="I37" s="132"/>
      <c r="J37" s="132"/>
      <c r="K37" s="132"/>
      <c r="L37" s="133"/>
    </row>
    <row r="38" spans="1:12">
      <c r="A38" s="128" t="str">
        <f>'Obra Civil'!A35</f>
        <v>4.3.1</v>
      </c>
      <c r="B38" s="271" t="str">
        <f>'Obra Civil'!B35</f>
        <v>Verga pré-moldada em concreto armado fck 15Mpa - 10x10cm, conforme projeto.</v>
      </c>
      <c r="C38" s="272"/>
      <c r="D38" s="273"/>
      <c r="E38" s="129" t="str">
        <f>'Obra Civil'!C35</f>
        <v>m³</v>
      </c>
      <c r="F38" s="130">
        <f>'Obra Civil'!G35</f>
        <v>1390</v>
      </c>
      <c r="G38" s="131">
        <f>'Obra Civil'!D35</f>
        <v>1.6</v>
      </c>
      <c r="H38" s="132">
        <v>0</v>
      </c>
      <c r="I38" s="132">
        <v>1.6</v>
      </c>
      <c r="J38" s="132">
        <f>F38*G38</f>
        <v>2224</v>
      </c>
      <c r="K38" s="132">
        <f>H38*F38</f>
        <v>0</v>
      </c>
      <c r="L38" s="133">
        <f>I38*F38</f>
        <v>2224</v>
      </c>
    </row>
    <row r="39" spans="1:12">
      <c r="A39" s="125" t="str">
        <f>'Obra Civil'!A36</f>
        <v>4.4</v>
      </c>
      <c r="B39" s="291" t="str">
        <f>'Obra Civil'!B36</f>
        <v>LAJE PRÉ-MOLDADA</v>
      </c>
      <c r="C39" s="292"/>
      <c r="D39" s="293"/>
      <c r="E39" s="129"/>
      <c r="F39" s="130"/>
      <c r="G39" s="131"/>
      <c r="H39" s="132"/>
      <c r="I39" s="132"/>
      <c r="J39" s="132"/>
      <c r="K39" s="132"/>
      <c r="L39" s="133"/>
    </row>
    <row r="40" spans="1:12" ht="33" customHeight="1">
      <c r="A40" s="128" t="str">
        <f>'Obra Civil'!A37</f>
        <v>4.4.1</v>
      </c>
      <c r="B40" s="294" t="str">
        <f>'Obra Civil'!B37</f>
        <v>Laje pré-moldada para cobertura, intereixo 38cm, h=12cm, elemento de enchimento em bloco cerâmico, capeamento de 4cm, inclusive armadura, escoramento, material e mão-de-obra, conforme projeto.</v>
      </c>
      <c r="C40" s="295"/>
      <c r="D40" s="296"/>
      <c r="E40" s="129" t="str">
        <f>'Obra Civil'!C37</f>
        <v>m²</v>
      </c>
      <c r="F40" s="130">
        <f>'Obra Civil'!G37</f>
        <v>58.56</v>
      </c>
      <c r="G40" s="131">
        <f>'Obra Civil'!D37</f>
        <v>617.89</v>
      </c>
      <c r="H40" s="132">
        <v>0</v>
      </c>
      <c r="I40" s="132">
        <v>617.89</v>
      </c>
      <c r="J40" s="132">
        <f>F40*G40</f>
        <v>36183.638400000003</v>
      </c>
      <c r="K40" s="132">
        <f>H40*F40</f>
        <v>0</v>
      </c>
      <c r="L40" s="133">
        <f>I40*F40</f>
        <v>36183.638400000003</v>
      </c>
    </row>
    <row r="41" spans="1:12">
      <c r="A41" s="143" t="str">
        <f>'Obra Civil'!A39</f>
        <v>5.0</v>
      </c>
      <c r="B41" s="268" t="str">
        <f>'Obra Civil'!B39</f>
        <v xml:space="preserve">PAREDES E PAINEIS </v>
      </c>
      <c r="C41" s="269"/>
      <c r="D41" s="270"/>
      <c r="E41" s="146"/>
      <c r="F41" s="147"/>
      <c r="G41" s="148"/>
      <c r="H41" s="149"/>
      <c r="I41" s="149"/>
      <c r="J41" s="149"/>
      <c r="K41" s="149"/>
      <c r="L41" s="150"/>
    </row>
    <row r="42" spans="1:12">
      <c r="A42" s="128" t="str">
        <f>'Obra Civil'!A40</f>
        <v>5.1</v>
      </c>
      <c r="B42" s="291" t="str">
        <f>'Obra Civil'!B40</f>
        <v>ELEMENTOS VAZADOS</v>
      </c>
      <c r="C42" s="292"/>
      <c r="D42" s="293"/>
      <c r="E42" s="129"/>
      <c r="F42" s="130"/>
      <c r="G42" s="131"/>
      <c r="H42" s="132"/>
      <c r="I42" s="132"/>
      <c r="J42" s="132"/>
      <c r="K42" s="132"/>
      <c r="L42" s="133"/>
    </row>
    <row r="43" spans="1:12" ht="21.75" customHeight="1">
      <c r="A43" s="128" t="str">
        <f>'Obra Civil'!A41</f>
        <v>5.1.1</v>
      </c>
      <c r="B43" s="294" t="str">
        <f>'Obra Civil'!B41</f>
        <v>Cobogó de concreto - (7,0x30,0x30,0cm) assentado com argamassa traço 1:4 (cimento, areia)</v>
      </c>
      <c r="C43" s="295"/>
      <c r="D43" s="296"/>
      <c r="E43" s="129" t="str">
        <f>'Obra Civil'!C41</f>
        <v>m²</v>
      </c>
      <c r="F43" s="130">
        <f>'Obra Civil'!G41</f>
        <v>77.650000000000006</v>
      </c>
      <c r="G43" s="131">
        <f>'Obra Civil'!D41</f>
        <v>48.65</v>
      </c>
      <c r="H43" s="132">
        <v>0</v>
      </c>
      <c r="I43" s="132">
        <v>0</v>
      </c>
      <c r="J43" s="132">
        <f>F43*G43</f>
        <v>3777.6725000000001</v>
      </c>
      <c r="K43" s="132">
        <f>H43*F43</f>
        <v>0</v>
      </c>
      <c r="L43" s="133">
        <f>I43*F43</f>
        <v>0</v>
      </c>
    </row>
    <row r="44" spans="1:12">
      <c r="A44" s="125" t="str">
        <f>'Obra Civil'!A42</f>
        <v>5.2</v>
      </c>
      <c r="B44" s="291" t="str">
        <f>'Obra Civil'!B42</f>
        <v>ALVENARIA DE VEDAÇÃO</v>
      </c>
      <c r="C44" s="292"/>
      <c r="D44" s="293"/>
      <c r="E44" s="129"/>
      <c r="F44" s="130"/>
      <c r="G44" s="131"/>
      <c r="H44" s="132"/>
      <c r="I44" s="132"/>
      <c r="J44" s="132">
        <f>F44*G44</f>
        <v>0</v>
      </c>
      <c r="K44" s="132">
        <f>H44*F44</f>
        <v>0</v>
      </c>
      <c r="L44" s="133">
        <f>I44*F44</f>
        <v>0</v>
      </c>
    </row>
    <row r="45" spans="1:12" ht="23.25" customHeight="1">
      <c r="A45" s="128" t="str">
        <f>'Obra Civil'!A43</f>
        <v>5.2.1</v>
      </c>
      <c r="B45" s="294" t="str">
        <f>'Obra Civil'!B43</f>
        <v>Alvenaria de vedação de 1/2 vez em tijolos cerâmicos de 08 furos (dimensões nominais: 19x19x09); assentamento em argamassa no traço 1:6 (cimento e areia) em volume</v>
      </c>
      <c r="C45" s="295"/>
      <c r="D45" s="296"/>
      <c r="E45" s="129" t="str">
        <f>'Obra Civil'!C43</f>
        <v>m²</v>
      </c>
      <c r="F45" s="130">
        <f>'Obra Civil'!G43</f>
        <v>30</v>
      </c>
      <c r="G45" s="131">
        <f>'Obra Civil'!D43</f>
        <v>1019.74</v>
      </c>
      <c r="H45" s="132">
        <v>0</v>
      </c>
      <c r="I45" s="132">
        <v>1019.74</v>
      </c>
      <c r="J45" s="132">
        <f>F45*G45</f>
        <v>30592.2</v>
      </c>
      <c r="K45" s="132">
        <f>H45*F45</f>
        <v>0</v>
      </c>
      <c r="L45" s="133">
        <f>I45*F45</f>
        <v>30592.2</v>
      </c>
    </row>
    <row r="46" spans="1:12" ht="21.75" customHeight="1">
      <c r="A46" s="128" t="str">
        <f>'Obra Civil'!A44</f>
        <v>5.2.3</v>
      </c>
      <c r="B46" s="294" t="str">
        <f>'Obra Civil'!B44</f>
        <v>Divisória de banheiros e sanitários em granito com espessura de 2cm polido assentado com argamassa traço 1:4</v>
      </c>
      <c r="C46" s="295"/>
      <c r="D46" s="296"/>
      <c r="E46" s="129" t="str">
        <f>'Obra Civil'!C44</f>
        <v>m²</v>
      </c>
      <c r="F46" s="130">
        <f>'Obra Civil'!G44</f>
        <v>138.44999999999999</v>
      </c>
      <c r="G46" s="131">
        <f>'Obra Civil'!D44</f>
        <v>33.85</v>
      </c>
      <c r="H46" s="132">
        <v>0</v>
      </c>
      <c r="I46" s="132">
        <v>0</v>
      </c>
      <c r="J46" s="132">
        <f>F46*G46</f>
        <v>4686.5325000000003</v>
      </c>
      <c r="K46" s="132">
        <f>H46*F46</f>
        <v>0</v>
      </c>
      <c r="L46" s="133">
        <f>I46*F46</f>
        <v>0</v>
      </c>
    </row>
    <row r="47" spans="1:12">
      <c r="A47" s="143" t="str">
        <f>'Obra Civil'!A46</f>
        <v>6.0</v>
      </c>
      <c r="B47" s="268" t="str">
        <f>'Obra Civil'!B46</f>
        <v xml:space="preserve">ESQUADRIAS </v>
      </c>
      <c r="C47" s="269"/>
      <c r="D47" s="270"/>
      <c r="E47" s="146"/>
      <c r="F47" s="147"/>
      <c r="G47" s="148"/>
      <c r="H47" s="149"/>
      <c r="I47" s="149"/>
      <c r="J47" s="149"/>
      <c r="K47" s="149"/>
      <c r="L47" s="150"/>
    </row>
    <row r="48" spans="1:12">
      <c r="A48" s="125" t="str">
        <f>'Obra Civil'!A47</f>
        <v>6.1</v>
      </c>
      <c r="B48" s="291" t="str">
        <f>'Obra Civil'!B47</f>
        <v>PORTAS DE MADEIRA</v>
      </c>
      <c r="C48" s="292"/>
      <c r="D48" s="293"/>
      <c r="E48" s="129"/>
      <c r="F48" s="130"/>
      <c r="G48" s="131"/>
      <c r="H48" s="132"/>
      <c r="I48" s="132"/>
      <c r="J48" s="132"/>
      <c r="K48" s="132"/>
      <c r="L48" s="133"/>
    </row>
    <row r="49" spans="1:13">
      <c r="A49" s="128" t="str">
        <f>'Obra Civil'!A48</f>
        <v>6.1.1</v>
      </c>
      <c r="B49" s="271" t="str">
        <f>'Obra Civil'!B48</f>
        <v xml:space="preserve">Porta de Madeira - P01 - com ferragens, conforme projeto de esquadrias </v>
      </c>
      <c r="C49" s="272"/>
      <c r="D49" s="273"/>
      <c r="E49" s="129" t="str">
        <f>'Obra Civil'!C48</f>
        <v>und</v>
      </c>
      <c r="F49" s="130">
        <f>'Obra Civil'!G48</f>
        <v>412.3</v>
      </c>
      <c r="G49" s="131">
        <f>'Obra Civil'!D48</f>
        <v>9</v>
      </c>
      <c r="H49" s="132">
        <v>0</v>
      </c>
      <c r="I49" s="132">
        <v>0</v>
      </c>
      <c r="J49" s="132">
        <f t="shared" ref="J49:J55" si="0">F49*G49</f>
        <v>3710.7000000000003</v>
      </c>
      <c r="K49" s="132">
        <f t="shared" ref="K49:K55" si="1">H49*F49</f>
        <v>0</v>
      </c>
      <c r="L49" s="133">
        <f t="shared" ref="L49:L55" si="2">I49*F49</f>
        <v>0</v>
      </c>
    </row>
    <row r="50" spans="1:13">
      <c r="A50" s="128" t="str">
        <f>'Obra Civil'!A49</f>
        <v>6.1.2</v>
      </c>
      <c r="B50" s="271" t="str">
        <f>'Obra Civil'!B49</f>
        <v xml:space="preserve">Porta de Madeira - P02 - com ferragens, conforme projeto de esquadrias </v>
      </c>
      <c r="C50" s="272"/>
      <c r="D50" s="273"/>
      <c r="E50" s="129" t="str">
        <f>'Obra Civil'!C49</f>
        <v>und</v>
      </c>
      <c r="F50" s="130">
        <f>'Obra Civil'!G49</f>
        <v>297.64999999999998</v>
      </c>
      <c r="G50" s="131">
        <f>'Obra Civil'!D49</f>
        <v>6</v>
      </c>
      <c r="H50" s="132">
        <v>0</v>
      </c>
      <c r="I50" s="132">
        <v>0</v>
      </c>
      <c r="J50" s="132">
        <f t="shared" si="0"/>
        <v>1785.8999999999999</v>
      </c>
      <c r="K50" s="132">
        <f t="shared" si="1"/>
        <v>0</v>
      </c>
      <c r="L50" s="133">
        <f t="shared" si="2"/>
        <v>0</v>
      </c>
    </row>
    <row r="51" spans="1:13">
      <c r="A51" s="128" t="str">
        <f>'Obra Civil'!A50</f>
        <v>6.1.3</v>
      </c>
      <c r="B51" s="271" t="str">
        <f>'Obra Civil'!B50</f>
        <v>Porta de Madeira - P03 - com ferragens, conforme projeto de esquadrias</v>
      </c>
      <c r="C51" s="272"/>
      <c r="D51" s="273"/>
      <c r="E51" s="129" t="str">
        <f>'Obra Civil'!C50</f>
        <v>und</v>
      </c>
      <c r="F51" s="130">
        <f>'Obra Civil'!G50</f>
        <v>343.2</v>
      </c>
      <c r="G51" s="131">
        <f>'Obra Civil'!D50</f>
        <v>6</v>
      </c>
      <c r="H51" s="132">
        <v>0</v>
      </c>
      <c r="I51" s="132">
        <v>0</v>
      </c>
      <c r="J51" s="132">
        <f t="shared" si="0"/>
        <v>2059.1999999999998</v>
      </c>
      <c r="K51" s="132">
        <f t="shared" si="1"/>
        <v>0</v>
      </c>
      <c r="L51" s="133">
        <f t="shared" si="2"/>
        <v>0</v>
      </c>
    </row>
    <row r="52" spans="1:13">
      <c r="A52" s="128" t="str">
        <f>'Obra Civil'!A51</f>
        <v>6.1.4</v>
      </c>
      <c r="B52" s="271" t="str">
        <f>'Obra Civil'!B51</f>
        <v>Porta de Madeira - P05 - com ferragens, conforme projeto de esquadrias</v>
      </c>
      <c r="C52" s="272"/>
      <c r="D52" s="273"/>
      <c r="E52" s="129" t="str">
        <f>'Obra Civil'!C51</f>
        <v>und</v>
      </c>
      <c r="F52" s="130">
        <f>'Obra Civil'!G51</f>
        <v>265.3</v>
      </c>
      <c r="G52" s="131">
        <f>'Obra Civil'!D51</f>
        <v>9</v>
      </c>
      <c r="H52" s="132">
        <v>0</v>
      </c>
      <c r="I52" s="132">
        <v>0</v>
      </c>
      <c r="J52" s="132">
        <f t="shared" si="0"/>
        <v>2387.7000000000003</v>
      </c>
      <c r="K52" s="132">
        <f t="shared" si="1"/>
        <v>0</v>
      </c>
      <c r="L52" s="133">
        <f t="shared" si="2"/>
        <v>0</v>
      </c>
    </row>
    <row r="53" spans="1:13">
      <c r="A53" s="128" t="str">
        <f>'Obra Civil'!A52</f>
        <v>6.1.5</v>
      </c>
      <c r="B53" s="271" t="str">
        <f>'Obra Civil'!B52</f>
        <v>Porta de Madeira - PM04B - com ferragens, conforme projeto de esquadrias</v>
      </c>
      <c r="C53" s="272"/>
      <c r="D53" s="273"/>
      <c r="E53" s="129" t="str">
        <f>'Obra Civil'!C52</f>
        <v>und</v>
      </c>
      <c r="F53" s="130">
        <f>'Obra Civil'!G52</f>
        <v>203.35</v>
      </c>
      <c r="G53" s="131">
        <f>'Obra Civil'!D52</f>
        <v>2</v>
      </c>
      <c r="H53" s="132">
        <v>0</v>
      </c>
      <c r="I53" s="132">
        <v>0</v>
      </c>
      <c r="J53" s="132">
        <f t="shared" si="0"/>
        <v>406.7</v>
      </c>
      <c r="K53" s="132">
        <f t="shared" si="1"/>
        <v>0</v>
      </c>
      <c r="L53" s="133">
        <f t="shared" si="2"/>
        <v>0</v>
      </c>
    </row>
    <row r="54" spans="1:13">
      <c r="A54" s="128" t="str">
        <f>'Obra Civil'!A53</f>
        <v>6.1.6</v>
      </c>
      <c r="B54" s="271" t="str">
        <f>'Obra Civil'!B53</f>
        <v>Porta de Madeira - PM04C - com ferragens, conforme projeto de esquadrias</v>
      </c>
      <c r="C54" s="272"/>
      <c r="D54" s="273"/>
      <c r="E54" s="129" t="str">
        <f>'Obra Civil'!C53</f>
        <v>und</v>
      </c>
      <c r="F54" s="130">
        <f>'Obra Civil'!G53</f>
        <v>233.58</v>
      </c>
      <c r="G54" s="131">
        <f>'Obra Civil'!D53</f>
        <v>2</v>
      </c>
      <c r="H54" s="132">
        <v>0</v>
      </c>
      <c r="I54" s="132">
        <v>0</v>
      </c>
      <c r="J54" s="132">
        <f t="shared" si="0"/>
        <v>467.16</v>
      </c>
      <c r="K54" s="132">
        <f t="shared" si="1"/>
        <v>0</v>
      </c>
      <c r="L54" s="133">
        <f t="shared" si="2"/>
        <v>0</v>
      </c>
    </row>
    <row r="55" spans="1:13">
      <c r="A55" s="128" t="str">
        <f>'Obra Civil'!A54</f>
        <v>6.1.7</v>
      </c>
      <c r="B55" s="271" t="str">
        <f>'Obra Civil'!B54</f>
        <v xml:space="preserve">Porta de Madeira - Banheiros e Sanitários completa inclusive targeta metálica </v>
      </c>
      <c r="C55" s="272"/>
      <c r="D55" s="273"/>
      <c r="E55" s="129" t="str">
        <f>'Obra Civil'!C54</f>
        <v>und</v>
      </c>
      <c r="F55" s="130">
        <f>'Obra Civil'!G54</f>
        <v>265.98</v>
      </c>
      <c r="G55" s="131">
        <f>'Obra Civil'!D54</f>
        <v>13</v>
      </c>
      <c r="H55" s="132">
        <v>0</v>
      </c>
      <c r="I55" s="132">
        <v>0</v>
      </c>
      <c r="J55" s="132">
        <f t="shared" si="0"/>
        <v>3457.7400000000002</v>
      </c>
      <c r="K55" s="132">
        <f t="shared" si="1"/>
        <v>0</v>
      </c>
      <c r="L55" s="133">
        <f t="shared" si="2"/>
        <v>0</v>
      </c>
    </row>
    <row r="56" spans="1:13">
      <c r="A56" s="151" t="str">
        <f>'Obra Civil'!A55</f>
        <v>6.2</v>
      </c>
      <c r="B56" s="303" t="str">
        <f>'Obra Civil'!B55</f>
        <v>PORTAS DE FERRO</v>
      </c>
      <c r="C56" s="304"/>
      <c r="D56" s="305"/>
      <c r="E56" s="152"/>
      <c r="F56" s="153"/>
      <c r="G56" s="154"/>
      <c r="H56" s="155"/>
      <c r="I56" s="155"/>
      <c r="J56" s="155"/>
      <c r="K56" s="155"/>
      <c r="L56" s="156"/>
    </row>
    <row r="57" spans="1:13">
      <c r="A57" s="128" t="str">
        <f>'Obra Civil'!A56</f>
        <v>6.2.1</v>
      </c>
      <c r="B57" s="271" t="str">
        <f>'Obra Civil'!B56</f>
        <v>Porta de Ferro - PF1 - com ferragens, conforme projeto de esquadrias</v>
      </c>
      <c r="C57" s="272"/>
      <c r="D57" s="273"/>
      <c r="E57" s="129" t="str">
        <f>'Obra Civil'!C56</f>
        <v>m²</v>
      </c>
      <c r="F57" s="130">
        <f>'Obra Civil'!G56</f>
        <v>217.13</v>
      </c>
      <c r="G57" s="131">
        <f>'Obra Civil'!D56</f>
        <v>1</v>
      </c>
      <c r="H57" s="132">
        <v>0</v>
      </c>
      <c r="I57" s="132">
        <v>0</v>
      </c>
      <c r="J57" s="132">
        <f t="shared" ref="J57:J65" si="3">F57*G57</f>
        <v>217.13</v>
      </c>
      <c r="K57" s="132">
        <f t="shared" ref="K57:K65" si="4">H57*F57</f>
        <v>0</v>
      </c>
      <c r="L57" s="133">
        <f t="shared" ref="L57:L65" si="5">I57*F57</f>
        <v>0</v>
      </c>
    </row>
    <row r="58" spans="1:13">
      <c r="A58" s="128" t="str">
        <f>'Obra Civil'!A57</f>
        <v>6.2.2</v>
      </c>
      <c r="B58" s="271" t="str">
        <f>'Obra Civil'!B57</f>
        <v>Porta de Ferro - PF2 - com ferragens, conforme projeto de esquadrias</v>
      </c>
      <c r="C58" s="272"/>
      <c r="D58" s="273"/>
      <c r="E58" s="129" t="str">
        <f>'Obra Civil'!C57</f>
        <v>m²</v>
      </c>
      <c r="F58" s="130">
        <f>'Obra Civil'!G57</f>
        <v>134.5</v>
      </c>
      <c r="G58" s="131">
        <f>'Obra Civil'!D57</f>
        <v>1</v>
      </c>
      <c r="H58" s="132">
        <v>0</v>
      </c>
      <c r="I58" s="132">
        <v>0</v>
      </c>
      <c r="J58" s="132">
        <f t="shared" si="3"/>
        <v>134.5</v>
      </c>
      <c r="K58" s="132">
        <f t="shared" si="4"/>
        <v>0</v>
      </c>
      <c r="L58" s="133">
        <f t="shared" si="5"/>
        <v>0</v>
      </c>
    </row>
    <row r="59" spans="1:13">
      <c r="A59" s="125" t="str">
        <f>'Obra Civil'!A58</f>
        <v>6.3</v>
      </c>
      <c r="B59" s="291" t="str">
        <f>'Obra Civil'!B58</f>
        <v>JANELAS DE FERRO</v>
      </c>
      <c r="C59" s="292"/>
      <c r="D59" s="293"/>
      <c r="E59" s="129"/>
      <c r="F59" s="130">
        <f>'Obra Civil'!G58</f>
        <v>0</v>
      </c>
      <c r="G59" s="131">
        <f>'Obra Civil'!D58</f>
        <v>0</v>
      </c>
      <c r="H59" s="132">
        <v>0</v>
      </c>
      <c r="I59" s="132">
        <v>0</v>
      </c>
      <c r="J59" s="132">
        <f t="shared" si="3"/>
        <v>0</v>
      </c>
      <c r="K59" s="132">
        <f t="shared" si="4"/>
        <v>0</v>
      </c>
      <c r="L59" s="133">
        <f t="shared" si="5"/>
        <v>0</v>
      </c>
    </row>
    <row r="60" spans="1:13" ht="20.25" customHeight="1">
      <c r="A60" s="128" t="str">
        <f>'Obra Civil'!A59</f>
        <v>6.3.1</v>
      </c>
      <c r="B60" s="294" t="str">
        <f>'Obra Civil'!B59</f>
        <v xml:space="preserve">Janela de Ferro EF-17-A - com ferragens, conforme projeto de esquadrias - Basculante - inclusive vidro 4mm </v>
      </c>
      <c r="C60" s="295"/>
      <c r="D60" s="296"/>
      <c r="E60" s="129" t="str">
        <f>'Obra Civil'!C59</f>
        <v>m²</v>
      </c>
      <c r="F60" s="130">
        <f>'Obra Civil'!G59</f>
        <v>278.12</v>
      </c>
      <c r="G60" s="131">
        <f>'Obra Civil'!D59</f>
        <v>3.6</v>
      </c>
      <c r="H60" s="132">
        <v>0</v>
      </c>
      <c r="I60" s="132">
        <v>0</v>
      </c>
      <c r="J60" s="132">
        <f t="shared" si="3"/>
        <v>1001.2320000000001</v>
      </c>
      <c r="K60" s="132">
        <f t="shared" si="4"/>
        <v>0</v>
      </c>
      <c r="L60" s="133">
        <f t="shared" si="5"/>
        <v>0</v>
      </c>
    </row>
    <row r="61" spans="1:13" ht="21.75" customHeight="1">
      <c r="A61" s="128" t="str">
        <f>'Obra Civil'!A60</f>
        <v>6.3.2</v>
      </c>
      <c r="B61" s="294" t="str">
        <f>'Obra Civil'!B60</f>
        <v xml:space="preserve">Janela de Ferro EF-17-B - com ferragens, conforme projeto de esquadrias - Basculante- inclusive vidro 4mm </v>
      </c>
      <c r="C61" s="295"/>
      <c r="D61" s="296"/>
      <c r="E61" s="129" t="str">
        <f>'Obra Civil'!C60</f>
        <v>m²</v>
      </c>
      <c r="F61" s="130">
        <f>'Obra Civil'!G60</f>
        <v>278.12</v>
      </c>
      <c r="G61" s="131">
        <f>'Obra Civil'!D60</f>
        <v>2.52</v>
      </c>
      <c r="H61" s="132">
        <v>0</v>
      </c>
      <c r="I61" s="132">
        <v>0</v>
      </c>
      <c r="J61" s="132">
        <f t="shared" si="3"/>
        <v>700.86239999999998</v>
      </c>
      <c r="K61" s="132">
        <f t="shared" si="4"/>
        <v>0</v>
      </c>
      <c r="L61" s="133">
        <f t="shared" si="5"/>
        <v>0</v>
      </c>
    </row>
    <row r="62" spans="1:13" ht="21.75" customHeight="1">
      <c r="A62" s="128" t="str">
        <f>'Obra Civil'!A61</f>
        <v>6.3.3</v>
      </c>
      <c r="B62" s="294" t="str">
        <f>'Obra Civil'!B61</f>
        <v xml:space="preserve">Janela de Ferro EF-19 - com ferragens, conforme projeto de esquadrias - Corrediça- inclusive vidro 4mm </v>
      </c>
      <c r="C62" s="295"/>
      <c r="D62" s="296"/>
      <c r="E62" s="129" t="str">
        <f>'Obra Civil'!C61</f>
        <v>m²</v>
      </c>
      <c r="F62" s="130">
        <f>'Obra Civil'!G61</f>
        <v>295.76</v>
      </c>
      <c r="G62" s="131">
        <f>'Obra Civil'!D61</f>
        <v>12.96</v>
      </c>
      <c r="H62" s="132">
        <v>0</v>
      </c>
      <c r="I62" s="132">
        <v>0</v>
      </c>
      <c r="J62" s="132">
        <f t="shared" si="3"/>
        <v>3833.0496000000003</v>
      </c>
      <c r="K62" s="132">
        <f t="shared" si="4"/>
        <v>0</v>
      </c>
      <c r="L62" s="133">
        <f t="shared" si="5"/>
        <v>0</v>
      </c>
      <c r="M62" s="142"/>
    </row>
    <row r="63" spans="1:13" ht="21" customHeight="1">
      <c r="A63" s="128" t="str">
        <f>'Obra Civil'!A62</f>
        <v>6.3.4</v>
      </c>
      <c r="B63" s="294" t="str">
        <f>'Obra Civil'!B62</f>
        <v xml:space="preserve">Janela de Ferro EF-28 - com ferragens, conforme projeto de esquadrias - Corrediça- inclusive vidro 4mm </v>
      </c>
      <c r="C63" s="295"/>
      <c r="D63" s="296"/>
      <c r="E63" s="129" t="str">
        <f>'Obra Civil'!C62</f>
        <v>m²</v>
      </c>
      <c r="F63" s="130">
        <f>'Obra Civil'!G62</f>
        <v>295.76</v>
      </c>
      <c r="G63" s="131">
        <f>'Obra Civil'!D62</f>
        <v>2.16</v>
      </c>
      <c r="H63" s="132">
        <v>0</v>
      </c>
      <c r="I63" s="132">
        <v>0</v>
      </c>
      <c r="J63" s="132">
        <f t="shared" si="3"/>
        <v>638.84159999999997</v>
      </c>
      <c r="K63" s="132">
        <f t="shared" si="4"/>
        <v>0</v>
      </c>
      <c r="L63" s="133">
        <f t="shared" si="5"/>
        <v>0</v>
      </c>
    </row>
    <row r="64" spans="1:13" ht="24.75" customHeight="1">
      <c r="A64" s="128" t="str">
        <f>'Obra Civil'!A63</f>
        <v>6.3.5</v>
      </c>
      <c r="B64" s="294" t="str">
        <f>'Obra Civil'!B63</f>
        <v xml:space="preserve">Janela de Ferro EF-31 - com ferragens, conforme projeto de esquadrias - Corrediça- inclusive vidro 4mm </v>
      </c>
      <c r="C64" s="295"/>
      <c r="D64" s="296"/>
      <c r="E64" s="129" t="str">
        <f>'Obra Civil'!C63</f>
        <v>m²</v>
      </c>
      <c r="F64" s="130">
        <f>'Obra Civil'!G63</f>
        <v>295.76</v>
      </c>
      <c r="G64" s="131">
        <f>'Obra Civil'!D63</f>
        <v>34.56</v>
      </c>
      <c r="H64" s="132">
        <v>0</v>
      </c>
      <c r="I64" s="132">
        <v>0</v>
      </c>
      <c r="J64" s="132">
        <f t="shared" si="3"/>
        <v>10221.4656</v>
      </c>
      <c r="K64" s="132">
        <f t="shared" si="4"/>
        <v>0</v>
      </c>
      <c r="L64" s="133">
        <f t="shared" si="5"/>
        <v>0</v>
      </c>
    </row>
    <row r="65" spans="1:13" ht="23.25" customHeight="1">
      <c r="A65" s="128" t="str">
        <f>'Obra Civil'!A64</f>
        <v>6.3.6</v>
      </c>
      <c r="B65" s="294" t="str">
        <f>'Obra Civil'!B64</f>
        <v>Janela de Ferro EF-32 - com ferragens, conforme projeto de esquadrias - Basculante- inclusive vidro 4mm</v>
      </c>
      <c r="C65" s="295"/>
      <c r="D65" s="296"/>
      <c r="E65" s="129" t="str">
        <f>'Obra Civil'!C64</f>
        <v>m²</v>
      </c>
      <c r="F65" s="130">
        <f>'Obra Civil'!G64</f>
        <v>278.12</v>
      </c>
      <c r="G65" s="131">
        <f>'Obra Civil'!D64</f>
        <v>8.2799999999999994</v>
      </c>
      <c r="H65" s="132">
        <v>0</v>
      </c>
      <c r="I65" s="132">
        <v>0</v>
      </c>
      <c r="J65" s="132">
        <f t="shared" si="3"/>
        <v>2302.8335999999999</v>
      </c>
      <c r="K65" s="132">
        <f t="shared" si="4"/>
        <v>0</v>
      </c>
      <c r="L65" s="133">
        <f t="shared" si="5"/>
        <v>0</v>
      </c>
    </row>
    <row r="66" spans="1:13" ht="11.25" customHeight="1">
      <c r="A66" s="128" t="str">
        <f>'Obra Civil'!A65</f>
        <v>6.4</v>
      </c>
      <c r="B66" s="271" t="str">
        <f>'Obra Civil'!B65</f>
        <v>FECHAMENTO DE MEIA-PAREDE (CRECHE I)</v>
      </c>
      <c r="C66" s="272"/>
      <c r="D66" s="273"/>
      <c r="E66" s="129"/>
      <c r="F66" s="130"/>
      <c r="G66" s="131"/>
      <c r="H66" s="132"/>
      <c r="I66" s="132"/>
      <c r="J66" s="132"/>
      <c r="K66" s="132"/>
      <c r="L66" s="133"/>
    </row>
    <row r="67" spans="1:13" ht="12.75" customHeight="1">
      <c r="A67" s="128" t="str">
        <f>'Obra Civil'!A66</f>
        <v>6.4.1</v>
      </c>
      <c r="B67" s="271" t="str">
        <f>'Obra Civil'!B66</f>
        <v>Estrutura metálica com vidro fixo 8 mm</v>
      </c>
      <c r="C67" s="272"/>
      <c r="D67" s="273"/>
      <c r="E67" s="129" t="str">
        <f>'Obra Civil'!C66</f>
        <v>m²</v>
      </c>
      <c r="F67" s="130">
        <f>'Obra Civil'!G66</f>
        <v>198.76</v>
      </c>
      <c r="G67" s="131">
        <f>'Obra Civil'!D66</f>
        <v>5.75</v>
      </c>
      <c r="H67" s="132">
        <v>0</v>
      </c>
      <c r="I67" s="132">
        <v>0</v>
      </c>
      <c r="J67" s="132">
        <f t="shared" ref="J67:J72" si="6">F67*G67</f>
        <v>1142.8699999999999</v>
      </c>
      <c r="K67" s="132">
        <f t="shared" ref="K67:K72" si="7">H67*F67</f>
        <v>0</v>
      </c>
      <c r="L67" s="133">
        <f t="shared" ref="L67:L72" si="8">I67*F67</f>
        <v>0</v>
      </c>
      <c r="M67" s="142"/>
    </row>
    <row r="68" spans="1:13">
      <c r="A68" s="143" t="str">
        <f>'Obra Civil'!A68</f>
        <v>7.0</v>
      </c>
      <c r="B68" s="268" t="str">
        <f>'Obra Civil'!B68</f>
        <v xml:space="preserve">COBERTURA </v>
      </c>
      <c r="C68" s="269"/>
      <c r="D68" s="270"/>
      <c r="E68" s="146"/>
      <c r="F68" s="147">
        <f>'Obra Civil'!G68</f>
        <v>0</v>
      </c>
      <c r="G68" s="148">
        <f>'Obra Civil'!D68</f>
        <v>0</v>
      </c>
      <c r="H68" s="149">
        <v>0</v>
      </c>
      <c r="I68" s="149">
        <v>0</v>
      </c>
      <c r="J68" s="149">
        <f t="shared" si="6"/>
        <v>0</v>
      </c>
      <c r="K68" s="149">
        <f t="shared" si="7"/>
        <v>0</v>
      </c>
      <c r="L68" s="150">
        <f t="shared" si="8"/>
        <v>0</v>
      </c>
    </row>
    <row r="69" spans="1:13" ht="14.25" customHeight="1">
      <c r="A69" s="128" t="str">
        <f>'Obra Civil'!A69</f>
        <v>7.1</v>
      </c>
      <c r="B69" s="271" t="str">
        <f>'Obra Civil'!B69</f>
        <v xml:space="preserve">Estrutura de Madeira aparelhada com tesoura vão de 3,0 a 7,0 m para telha cerâmica </v>
      </c>
      <c r="C69" s="272"/>
      <c r="D69" s="273"/>
      <c r="E69" s="129" t="str">
        <f>'Obra Civil'!C69</f>
        <v>m²</v>
      </c>
      <c r="F69" s="130">
        <f>'Obra Civil'!G69</f>
        <v>29.94</v>
      </c>
      <c r="G69" s="131">
        <f>'Obra Civil'!D69</f>
        <v>595.08000000000004</v>
      </c>
      <c r="H69" s="132">
        <v>0</v>
      </c>
      <c r="I69" s="132">
        <v>595.08000000000004</v>
      </c>
      <c r="J69" s="132">
        <f t="shared" si="6"/>
        <v>17816.695200000002</v>
      </c>
      <c r="K69" s="132">
        <f t="shared" si="7"/>
        <v>0</v>
      </c>
      <c r="L69" s="133">
        <f t="shared" si="8"/>
        <v>17816.695200000002</v>
      </c>
    </row>
    <row r="70" spans="1:13">
      <c r="A70" s="128" t="str">
        <f>'Obra Civil'!A70</f>
        <v>7.2</v>
      </c>
      <c r="B70" s="271" t="str">
        <f>'Obra Civil'!B70</f>
        <v xml:space="preserve">Cobertura em telha cerâmica tipo capa e canal </v>
      </c>
      <c r="C70" s="272"/>
      <c r="D70" s="273"/>
      <c r="E70" s="129" t="str">
        <f>'Obra Civil'!C70</f>
        <v>m²</v>
      </c>
      <c r="F70" s="130">
        <f>'Obra Civil'!G70</f>
        <v>39.06</v>
      </c>
      <c r="G70" s="131">
        <f>'Obra Civil'!D70</f>
        <v>595.08000000000004</v>
      </c>
      <c r="H70" s="132">
        <v>0</v>
      </c>
      <c r="I70" s="132">
        <v>595.08000000000004</v>
      </c>
      <c r="J70" s="132">
        <f t="shared" si="6"/>
        <v>23243.824800000002</v>
      </c>
      <c r="K70" s="132">
        <f t="shared" si="7"/>
        <v>0</v>
      </c>
      <c r="L70" s="133">
        <f t="shared" si="8"/>
        <v>23243.824800000002</v>
      </c>
    </row>
    <row r="71" spans="1:13">
      <c r="A71" s="128" t="str">
        <f>'Obra Civil'!A71</f>
        <v>7.3</v>
      </c>
      <c r="B71" s="271" t="str">
        <f>'Obra Civil'!B71</f>
        <v xml:space="preserve">Cumeeira com telha cerâmica emboçada com argamassa traço 1:2:8 </v>
      </c>
      <c r="C71" s="272"/>
      <c r="D71" s="273"/>
      <c r="E71" s="129" t="str">
        <f>'Obra Civil'!C71</f>
        <v>m</v>
      </c>
      <c r="F71" s="130">
        <f>'Obra Civil'!G71</f>
        <v>12.97</v>
      </c>
      <c r="G71" s="131">
        <f>'Obra Civil'!D71</f>
        <v>159</v>
      </c>
      <c r="H71" s="132">
        <v>0</v>
      </c>
      <c r="I71" s="132">
        <v>159</v>
      </c>
      <c r="J71" s="132">
        <f t="shared" si="6"/>
        <v>2062.23</v>
      </c>
      <c r="K71" s="132">
        <f t="shared" si="7"/>
        <v>0</v>
      </c>
      <c r="L71" s="133">
        <f t="shared" si="8"/>
        <v>2062.23</v>
      </c>
    </row>
    <row r="72" spans="1:13" ht="15.75" customHeight="1">
      <c r="A72" s="128" t="str">
        <f>'Obra Civil'!A72</f>
        <v>7.4</v>
      </c>
      <c r="B72" s="271" t="str">
        <f>'Obra Civil'!B72</f>
        <v>Calha em chapa de aço galvanizado nr. 24 desenvolvimento 33 cm</v>
      </c>
      <c r="C72" s="272"/>
      <c r="D72" s="273"/>
      <c r="E72" s="129" t="str">
        <f>'Obra Civil'!C72</f>
        <v>m</v>
      </c>
      <c r="F72" s="130">
        <f>'Obra Civil'!G72</f>
        <v>22.07</v>
      </c>
      <c r="G72" s="131">
        <f>'Obra Civil'!D72</f>
        <v>6.5</v>
      </c>
      <c r="H72" s="132">
        <v>0</v>
      </c>
      <c r="I72" s="132">
        <v>6.5</v>
      </c>
      <c r="J72" s="132">
        <f t="shared" si="6"/>
        <v>143.45500000000001</v>
      </c>
      <c r="K72" s="132">
        <f t="shared" si="7"/>
        <v>0</v>
      </c>
      <c r="L72" s="133">
        <f t="shared" si="8"/>
        <v>143.45500000000001</v>
      </c>
    </row>
    <row r="73" spans="1:13">
      <c r="A73" s="143" t="str">
        <f>'Obra Civil'!A74</f>
        <v>8.0</v>
      </c>
      <c r="B73" s="268" t="str">
        <f>'Obra Civil'!B74</f>
        <v xml:space="preserve">IMPERMEABILIZAÇÀO </v>
      </c>
      <c r="C73" s="269"/>
      <c r="D73" s="270"/>
      <c r="E73" s="146"/>
      <c r="F73" s="147"/>
      <c r="G73" s="148"/>
      <c r="H73" s="149"/>
      <c r="I73" s="149"/>
      <c r="J73" s="149"/>
      <c r="K73" s="149"/>
      <c r="L73" s="150"/>
    </row>
    <row r="74" spans="1:13">
      <c r="A74" s="128" t="str">
        <f>'Obra Civil'!A75</f>
        <v>8.1</v>
      </c>
      <c r="B74" s="271" t="str">
        <f>'Obra Civil'!B75</f>
        <v xml:space="preserve">Impermeabilização com tinta betuminosa em fundações, baldrames e muros de arrimo </v>
      </c>
      <c r="C74" s="272"/>
      <c r="D74" s="273"/>
      <c r="E74" s="129" t="str">
        <f>'Obra Civil'!C75</f>
        <v>m²</v>
      </c>
      <c r="F74" s="130">
        <f>'Obra Civil'!G75</f>
        <v>6.35</v>
      </c>
      <c r="G74" s="131">
        <f>'Obra Civil'!D75</f>
        <v>148.52000000000001</v>
      </c>
      <c r="H74" s="132">
        <v>0</v>
      </c>
      <c r="I74" s="132">
        <v>148.52000000000001</v>
      </c>
      <c r="J74" s="132">
        <f>F74*G74</f>
        <v>943.10199999999998</v>
      </c>
      <c r="K74" s="132">
        <f>H74*F74</f>
        <v>0</v>
      </c>
      <c r="L74" s="133">
        <f>I74*F74</f>
        <v>943.10199999999998</v>
      </c>
    </row>
    <row r="75" spans="1:13">
      <c r="A75" s="128" t="str">
        <f>'Obra Civil'!A76</f>
        <v>8.2</v>
      </c>
      <c r="B75" s="271" t="str">
        <f>'Obra Civil'!B76</f>
        <v>Impermeabilização de calhas de concreto com mastique betuminoso a frio</v>
      </c>
      <c r="C75" s="272"/>
      <c r="D75" s="273"/>
      <c r="E75" s="129" t="str">
        <f>'Obra Civil'!C76</f>
        <v>m</v>
      </c>
      <c r="F75" s="130">
        <f>'Obra Civil'!G76</f>
        <v>19.350000000000001</v>
      </c>
      <c r="G75" s="131">
        <f>'Obra Civil'!D76</f>
        <v>239.33</v>
      </c>
      <c r="H75" s="132">
        <v>0</v>
      </c>
      <c r="I75" s="132">
        <v>239.33</v>
      </c>
      <c r="J75" s="132">
        <f>F75*G75</f>
        <v>4631.0355000000009</v>
      </c>
      <c r="K75" s="132">
        <f>H75*F75</f>
        <v>0</v>
      </c>
      <c r="L75" s="133">
        <f>I75*F75</f>
        <v>4631.0355000000009</v>
      </c>
    </row>
    <row r="76" spans="1:13">
      <c r="A76" s="143" t="str">
        <f>'Obra Civil'!A78</f>
        <v>9.0</v>
      </c>
      <c r="B76" s="268" t="str">
        <f>'Obra Civil'!B78</f>
        <v>REVESTIMENTOS DE PAREDES</v>
      </c>
      <c r="C76" s="269"/>
      <c r="D76" s="270"/>
      <c r="E76" s="146"/>
      <c r="F76" s="147"/>
      <c r="G76" s="148"/>
      <c r="H76" s="149"/>
      <c r="I76" s="149"/>
      <c r="J76" s="149"/>
      <c r="K76" s="149"/>
      <c r="L76" s="150"/>
    </row>
    <row r="77" spans="1:13">
      <c r="A77" s="128" t="str">
        <f>'Obra Civil'!A79</f>
        <v>9.1</v>
      </c>
      <c r="B77" s="271" t="str">
        <f>'Obra Civil'!B79</f>
        <v xml:space="preserve">Chapisco de aderência em paredes internas e externas </v>
      </c>
      <c r="C77" s="272"/>
      <c r="D77" s="273"/>
      <c r="E77" s="129" t="str">
        <f>'Obra Civil'!C79</f>
        <v>m²</v>
      </c>
      <c r="F77" s="130">
        <f>'Obra Civil'!G79</f>
        <v>2</v>
      </c>
      <c r="G77" s="131">
        <f>'Obra Civil'!D79</f>
        <v>1872.27</v>
      </c>
      <c r="H77" s="132">
        <v>0</v>
      </c>
      <c r="I77" s="132">
        <v>1872.27</v>
      </c>
      <c r="J77" s="132">
        <f t="shared" ref="J77:J98" si="9">F77*G77</f>
        <v>3744.54</v>
      </c>
      <c r="K77" s="132">
        <f t="shared" ref="K77:K98" si="10">H77*F77</f>
        <v>0</v>
      </c>
      <c r="L77" s="133">
        <f t="shared" ref="L77:L98" si="11">I77*F77</f>
        <v>3744.54</v>
      </c>
    </row>
    <row r="78" spans="1:13">
      <c r="A78" s="128" t="str">
        <f>'Obra Civil'!A80</f>
        <v>9.2</v>
      </c>
      <c r="B78" s="271" t="str">
        <f>'Obra Civil'!B80</f>
        <v>Chapisco de aderência em lajes prémoldadas</v>
      </c>
      <c r="C78" s="272"/>
      <c r="D78" s="273"/>
      <c r="E78" s="129" t="str">
        <f>'Obra Civil'!C80</f>
        <v>m²</v>
      </c>
      <c r="F78" s="130">
        <f>'Obra Civil'!G80</f>
        <v>4</v>
      </c>
      <c r="G78" s="131">
        <f>'Obra Civil'!D80</f>
        <v>617.89</v>
      </c>
      <c r="H78" s="132">
        <v>0</v>
      </c>
      <c r="I78" s="132">
        <v>617.89</v>
      </c>
      <c r="J78" s="132">
        <f t="shared" si="9"/>
        <v>2471.56</v>
      </c>
      <c r="K78" s="132">
        <f t="shared" si="10"/>
        <v>0</v>
      </c>
      <c r="L78" s="133">
        <f t="shared" si="11"/>
        <v>2471.56</v>
      </c>
    </row>
    <row r="79" spans="1:13">
      <c r="A79" s="128" t="str">
        <f>'Obra Civil'!A81</f>
        <v>9.3</v>
      </c>
      <c r="B79" s="271" t="str">
        <f>'Obra Civil'!B81</f>
        <v xml:space="preserve">Emboço para paredes internas e externas traço 1:5 preparo manual - espessura 2,0 cm </v>
      </c>
      <c r="C79" s="272"/>
      <c r="D79" s="273"/>
      <c r="E79" s="129" t="str">
        <f>'Obra Civil'!C81</f>
        <v>m²</v>
      </c>
      <c r="F79" s="130">
        <f>'Obra Civil'!G81</f>
        <v>11</v>
      </c>
      <c r="G79" s="131">
        <f>'Obra Civil'!D81</f>
        <v>698.15</v>
      </c>
      <c r="H79" s="132">
        <v>0</v>
      </c>
      <c r="I79" s="132">
        <v>698.15</v>
      </c>
      <c r="J79" s="132">
        <f t="shared" si="9"/>
        <v>7679.65</v>
      </c>
      <c r="K79" s="132">
        <f t="shared" si="10"/>
        <v>0</v>
      </c>
      <c r="L79" s="133">
        <f t="shared" si="11"/>
        <v>7679.65</v>
      </c>
    </row>
    <row r="80" spans="1:13">
      <c r="A80" s="128" t="str">
        <f>'Obra Civil'!A82</f>
        <v>9.4</v>
      </c>
      <c r="B80" s="271" t="str">
        <f>'Obra Civil'!B82</f>
        <v xml:space="preserve">Reboco tipo paulista para paredes internas e externas  - espessura 2,0 cm </v>
      </c>
      <c r="C80" s="272"/>
      <c r="D80" s="273"/>
      <c r="E80" s="129" t="str">
        <f>'Obra Civil'!C82</f>
        <v>m²</v>
      </c>
      <c r="F80" s="130">
        <f>'Obra Civil'!G82</f>
        <v>12</v>
      </c>
      <c r="G80" s="131">
        <f>'Obra Civil'!D82</f>
        <v>1174.1199999999999</v>
      </c>
      <c r="H80" s="132">
        <v>174.12</v>
      </c>
      <c r="I80" s="132">
        <v>1174.1199999999999</v>
      </c>
      <c r="J80" s="132">
        <f t="shared" si="9"/>
        <v>14089.439999999999</v>
      </c>
      <c r="K80" s="132">
        <f t="shared" si="10"/>
        <v>2089.44</v>
      </c>
      <c r="L80" s="133">
        <f t="shared" si="11"/>
        <v>14089.439999999999</v>
      </c>
    </row>
    <row r="81" spans="1:12">
      <c r="A81" s="128" t="str">
        <f>'Obra Civil'!A83</f>
        <v>9.5</v>
      </c>
      <c r="B81" s="271" t="str">
        <f>'Obra Civil'!B83</f>
        <v xml:space="preserve">Reboco tipo paulista para lajes - espessura 2,0 cm </v>
      </c>
      <c r="C81" s="272"/>
      <c r="D81" s="273"/>
      <c r="E81" s="129" t="str">
        <f>'Obra Civil'!C83</f>
        <v>m²</v>
      </c>
      <c r="F81" s="130">
        <f>'Obra Civil'!G83</f>
        <v>12</v>
      </c>
      <c r="G81" s="131">
        <f>'Obra Civil'!D83</f>
        <v>617.89</v>
      </c>
      <c r="H81" s="132">
        <v>0</v>
      </c>
      <c r="I81" s="132">
        <v>617.89</v>
      </c>
      <c r="J81" s="132">
        <f t="shared" si="9"/>
        <v>7414.68</v>
      </c>
      <c r="K81" s="132">
        <f t="shared" si="10"/>
        <v>0</v>
      </c>
      <c r="L81" s="133">
        <f t="shared" si="11"/>
        <v>7414.68</v>
      </c>
    </row>
    <row r="82" spans="1:12">
      <c r="A82" s="128" t="str">
        <f>'Obra Civil'!A84</f>
        <v>9.6</v>
      </c>
      <c r="B82" s="271" t="str">
        <f>'Obra Civil'!B84</f>
        <v xml:space="preserve">Revestimento cerâmico de paredes PEI III - cerâmica 20 x 20 cm - incl. rejunte - conforme projeto </v>
      </c>
      <c r="C82" s="272"/>
      <c r="D82" s="273"/>
      <c r="E82" s="129" t="str">
        <f>'Obra Civil'!C84</f>
        <v>m²</v>
      </c>
      <c r="F82" s="130">
        <f>'Obra Civil'!G84</f>
        <v>30.04</v>
      </c>
      <c r="G82" s="131">
        <f>'Obra Civil'!D84</f>
        <v>493.21</v>
      </c>
      <c r="H82" s="132">
        <v>400</v>
      </c>
      <c r="I82" s="132">
        <v>400</v>
      </c>
      <c r="J82" s="132">
        <f t="shared" si="9"/>
        <v>14816.028399999999</v>
      </c>
      <c r="K82" s="132">
        <f t="shared" si="10"/>
        <v>12016</v>
      </c>
      <c r="L82" s="133">
        <f t="shared" si="11"/>
        <v>12016</v>
      </c>
    </row>
    <row r="83" spans="1:12">
      <c r="A83" s="128" t="str">
        <f>'Obra Civil'!A85</f>
        <v>9.7</v>
      </c>
      <c r="B83" s="271" t="str">
        <f>'Obra Civil'!B85</f>
        <v>Revestimento cerâmico de paredes PEI III - cerâmica 10 x 10 cm - incl. rejunte - conforme projeto</v>
      </c>
      <c r="C83" s="272"/>
      <c r="D83" s="273"/>
      <c r="E83" s="129" t="str">
        <f>'Obra Civil'!C85</f>
        <v>m²</v>
      </c>
      <c r="F83" s="130">
        <f>'Obra Civil'!G85</f>
        <v>29.33</v>
      </c>
      <c r="G83" s="131">
        <f>'Obra Civil'!D85</f>
        <v>204.94</v>
      </c>
      <c r="H83" s="132">
        <v>0</v>
      </c>
      <c r="I83" s="132">
        <v>0</v>
      </c>
      <c r="J83" s="132">
        <f t="shared" si="9"/>
        <v>6010.8901999999998</v>
      </c>
      <c r="K83" s="132">
        <f t="shared" si="10"/>
        <v>0</v>
      </c>
      <c r="L83" s="133">
        <f t="shared" si="11"/>
        <v>0</v>
      </c>
    </row>
    <row r="84" spans="1:12">
      <c r="A84" s="143" t="str">
        <f>'Obra Civil'!A87</f>
        <v>10.0</v>
      </c>
      <c r="B84" s="268" t="str">
        <f>'Obra Civil'!B87</f>
        <v xml:space="preserve">PAVIMENTAÇÃO </v>
      </c>
      <c r="C84" s="269"/>
      <c r="D84" s="270"/>
      <c r="E84" s="146"/>
      <c r="F84" s="147">
        <f>'Obra Civil'!G87</f>
        <v>0</v>
      </c>
      <c r="G84" s="148">
        <f>'Obra Civil'!D87</f>
        <v>0</v>
      </c>
      <c r="H84" s="149">
        <v>0</v>
      </c>
      <c r="I84" s="149">
        <v>0</v>
      </c>
      <c r="J84" s="149">
        <f t="shared" si="9"/>
        <v>0</v>
      </c>
      <c r="K84" s="149">
        <f t="shared" si="10"/>
        <v>0</v>
      </c>
      <c r="L84" s="150">
        <f t="shared" si="11"/>
        <v>0</v>
      </c>
    </row>
    <row r="85" spans="1:12">
      <c r="A85" s="128" t="str">
        <f>'Obra Civil'!A88</f>
        <v>10.1</v>
      </c>
      <c r="B85" s="271" t="str">
        <f>'Obra Civil'!B88</f>
        <v xml:space="preserve">Camada impermeabilizadora e=5cm </v>
      </c>
      <c r="C85" s="272"/>
      <c r="D85" s="273"/>
      <c r="E85" s="129" t="str">
        <f>'Obra Civil'!C88</f>
        <v>m²</v>
      </c>
      <c r="F85" s="130">
        <f>'Obra Civil'!G88</f>
        <v>12.88</v>
      </c>
      <c r="G85" s="131">
        <f>'Obra Civil'!D88</f>
        <v>739.05</v>
      </c>
      <c r="H85" s="132">
        <v>339.05</v>
      </c>
      <c r="I85" s="132">
        <v>739.05</v>
      </c>
      <c r="J85" s="132">
        <f t="shared" si="9"/>
        <v>9518.9639999999999</v>
      </c>
      <c r="K85" s="132">
        <f t="shared" si="10"/>
        <v>4366.9640000000009</v>
      </c>
      <c r="L85" s="133">
        <f t="shared" si="11"/>
        <v>9518.9639999999999</v>
      </c>
    </row>
    <row r="86" spans="1:12">
      <c r="A86" s="128" t="str">
        <f>'Obra Civil'!A89</f>
        <v>10.2</v>
      </c>
      <c r="B86" s="271" t="str">
        <f>'Obra Civil'!B89</f>
        <v xml:space="preserve">Camada regularizadora e=3cm </v>
      </c>
      <c r="C86" s="272"/>
      <c r="D86" s="273"/>
      <c r="E86" s="129" t="str">
        <f>'Obra Civil'!C89</f>
        <v>m²</v>
      </c>
      <c r="F86" s="130">
        <f>'Obra Civil'!G89</f>
        <v>10.92</v>
      </c>
      <c r="G86" s="131">
        <f>'Obra Civil'!D89</f>
        <v>739.05</v>
      </c>
      <c r="H86" s="132">
        <v>339.05</v>
      </c>
      <c r="I86" s="132">
        <v>739.05</v>
      </c>
      <c r="J86" s="132">
        <f t="shared" si="9"/>
        <v>8070.4259999999995</v>
      </c>
      <c r="K86" s="132">
        <f t="shared" si="10"/>
        <v>3702.4259999999999</v>
      </c>
      <c r="L86" s="133">
        <f t="shared" si="11"/>
        <v>8070.4259999999995</v>
      </c>
    </row>
    <row r="87" spans="1:12">
      <c r="A87" s="128" t="str">
        <f>'Obra Civil'!A90</f>
        <v>10.3</v>
      </c>
      <c r="B87" s="271" t="str">
        <f>'Obra Civil'!B90</f>
        <v>Piso de alta resistência em massa granilítica, inclusive polimento e enceramento</v>
      </c>
      <c r="C87" s="272"/>
      <c r="D87" s="273"/>
      <c r="E87" s="129" t="str">
        <f>'Obra Civil'!C90</f>
        <v>m²</v>
      </c>
      <c r="F87" s="130">
        <f>'Obra Civil'!G90</f>
        <v>43</v>
      </c>
      <c r="G87" s="131">
        <f>'Obra Civil'!D90</f>
        <v>513.25</v>
      </c>
      <c r="H87" s="132">
        <v>0</v>
      </c>
      <c r="I87" s="132">
        <v>0</v>
      </c>
      <c r="J87" s="132">
        <f t="shared" si="9"/>
        <v>22069.75</v>
      </c>
      <c r="K87" s="132">
        <f t="shared" si="10"/>
        <v>0</v>
      </c>
      <c r="L87" s="133">
        <f t="shared" si="11"/>
        <v>0</v>
      </c>
    </row>
    <row r="88" spans="1:12">
      <c r="A88" s="128" t="str">
        <f>'Obra Civil'!A91</f>
        <v>10.4</v>
      </c>
      <c r="B88" s="271" t="str">
        <f>'Obra Civil'!B91</f>
        <v xml:space="preserve">Piso cerâmico esmaltado PEI IV - 20 x 20 cm - incl. rejunte - conforme projeto </v>
      </c>
      <c r="C88" s="272"/>
      <c r="D88" s="273"/>
      <c r="E88" s="129" t="str">
        <f>'Obra Civil'!C91</f>
        <v>m²</v>
      </c>
      <c r="F88" s="130">
        <f>'Obra Civil'!G91</f>
        <v>29.91</v>
      </c>
      <c r="G88" s="131">
        <f>'Obra Civil'!D91</f>
        <v>14.58</v>
      </c>
      <c r="H88" s="132">
        <v>0</v>
      </c>
      <c r="I88" s="132">
        <v>0</v>
      </c>
      <c r="J88" s="132">
        <f t="shared" si="9"/>
        <v>436.08780000000002</v>
      </c>
      <c r="K88" s="132">
        <f t="shared" si="10"/>
        <v>0</v>
      </c>
      <c r="L88" s="133">
        <f t="shared" si="11"/>
        <v>0</v>
      </c>
    </row>
    <row r="89" spans="1:12">
      <c r="A89" s="128" t="str">
        <f>'Obra Civil'!A92</f>
        <v>10.5</v>
      </c>
      <c r="B89" s="271" t="str">
        <f>'Obra Civil'!B92</f>
        <v>Lastro de areia para o playground</v>
      </c>
      <c r="C89" s="272"/>
      <c r="D89" s="273"/>
      <c r="E89" s="129" t="str">
        <f>'Obra Civil'!C92</f>
        <v>m³</v>
      </c>
      <c r="F89" s="130">
        <f>'Obra Civil'!G92</f>
        <v>45</v>
      </c>
      <c r="G89" s="131">
        <f>'Obra Civil'!D92</f>
        <v>28.4</v>
      </c>
      <c r="H89" s="132">
        <v>0</v>
      </c>
      <c r="I89" s="132">
        <v>0</v>
      </c>
      <c r="J89" s="132">
        <f t="shared" si="9"/>
        <v>1278</v>
      </c>
      <c r="K89" s="132">
        <f t="shared" si="10"/>
        <v>0</v>
      </c>
      <c r="L89" s="133">
        <f t="shared" si="11"/>
        <v>0</v>
      </c>
    </row>
    <row r="90" spans="1:12">
      <c r="A90" s="128" t="str">
        <f>'Obra Civil'!A93</f>
        <v>10.6</v>
      </c>
      <c r="B90" s="271" t="str">
        <f>'Obra Civil'!B93</f>
        <v>Piso de cimento desempenado com juntas de dilatação</v>
      </c>
      <c r="C90" s="272"/>
      <c r="D90" s="273"/>
      <c r="E90" s="129" t="str">
        <f>'Obra Civil'!C93</f>
        <v>m²</v>
      </c>
      <c r="F90" s="130">
        <f>'Obra Civil'!G93</f>
        <v>19.350000000000001</v>
      </c>
      <c r="G90" s="131">
        <f>'Obra Civil'!D93</f>
        <v>211.22</v>
      </c>
      <c r="H90" s="132">
        <v>0</v>
      </c>
      <c r="I90" s="132">
        <v>0</v>
      </c>
      <c r="J90" s="132">
        <f t="shared" si="9"/>
        <v>4087.1070000000004</v>
      </c>
      <c r="K90" s="132">
        <f t="shared" si="10"/>
        <v>0</v>
      </c>
      <c r="L90" s="133">
        <f t="shared" si="11"/>
        <v>0</v>
      </c>
    </row>
    <row r="91" spans="1:12">
      <c r="A91" s="128" t="str">
        <f>'Obra Civil'!A94</f>
        <v>10.7</v>
      </c>
      <c r="B91" s="271" t="str">
        <f>'Obra Civil'!B94</f>
        <v>Blocos de argamassa armada prefabricados 50 x 50 cm</v>
      </c>
      <c r="C91" s="272"/>
      <c r="D91" s="273"/>
      <c r="E91" s="129" t="str">
        <f>'Obra Civil'!C94</f>
        <v>m²</v>
      </c>
      <c r="F91" s="130">
        <f>'Obra Civil'!G94</f>
        <v>29.83</v>
      </c>
      <c r="G91" s="131">
        <f>'Obra Civil'!D94</f>
        <v>59.93</v>
      </c>
      <c r="H91" s="132">
        <v>0</v>
      </c>
      <c r="I91" s="132">
        <v>0</v>
      </c>
      <c r="J91" s="132">
        <f t="shared" si="9"/>
        <v>1787.7118999999998</v>
      </c>
      <c r="K91" s="132">
        <f t="shared" si="10"/>
        <v>0</v>
      </c>
      <c r="L91" s="133">
        <f t="shared" si="11"/>
        <v>0</v>
      </c>
    </row>
    <row r="92" spans="1:12">
      <c r="A92" s="128" t="str">
        <f>'Obra Civil'!A95</f>
        <v>10.8</v>
      </c>
      <c r="B92" s="271" t="str">
        <f>'Obra Civil'!B95</f>
        <v>Piso de pedra rolada</v>
      </c>
      <c r="C92" s="272"/>
      <c r="D92" s="273"/>
      <c r="E92" s="129" t="str">
        <f>'Obra Civil'!C95</f>
        <v>m²</v>
      </c>
      <c r="F92" s="130">
        <f>'Obra Civil'!G95</f>
        <v>7.27</v>
      </c>
      <c r="G92" s="131">
        <f>'Obra Civil'!D95</f>
        <v>168.15</v>
      </c>
      <c r="H92" s="132">
        <v>0</v>
      </c>
      <c r="I92" s="132">
        <v>0</v>
      </c>
      <c r="J92" s="132">
        <f t="shared" si="9"/>
        <v>1222.4504999999999</v>
      </c>
      <c r="K92" s="132">
        <f t="shared" si="10"/>
        <v>0</v>
      </c>
      <c r="L92" s="133">
        <f t="shared" si="11"/>
        <v>0</v>
      </c>
    </row>
    <row r="93" spans="1:12">
      <c r="A93" s="128" t="str">
        <f>'Obra Civil'!A96</f>
        <v>10.9</v>
      </c>
      <c r="B93" s="271" t="str">
        <f>'Obra Civil'!B96</f>
        <v>Blocrete intertravado de concreto</v>
      </c>
      <c r="C93" s="272"/>
      <c r="D93" s="273"/>
      <c r="E93" s="129" t="str">
        <f>'Obra Civil'!C96</f>
        <v>m²</v>
      </c>
      <c r="F93" s="130">
        <f>'Obra Civil'!G96</f>
        <v>36.58</v>
      </c>
      <c r="G93" s="131">
        <f>'Obra Civil'!D96</f>
        <v>83.4</v>
      </c>
      <c r="H93" s="132">
        <v>0</v>
      </c>
      <c r="I93" s="132">
        <v>0</v>
      </c>
      <c r="J93" s="132">
        <f t="shared" si="9"/>
        <v>3050.7719999999999</v>
      </c>
      <c r="K93" s="132">
        <f t="shared" si="10"/>
        <v>0</v>
      </c>
      <c r="L93" s="133">
        <f t="shared" si="11"/>
        <v>0</v>
      </c>
    </row>
    <row r="94" spans="1:12">
      <c r="A94" s="143" t="str">
        <f>'Obra Civil'!A98</f>
        <v>11.0</v>
      </c>
      <c r="B94" s="268" t="str">
        <f>'Obra Civil'!B98</f>
        <v xml:space="preserve">RODAPÉS E PEITORIS </v>
      </c>
      <c r="C94" s="269"/>
      <c r="D94" s="270"/>
      <c r="E94" s="146"/>
      <c r="F94" s="147">
        <f>'Obra Civil'!G98</f>
        <v>0</v>
      </c>
      <c r="G94" s="148">
        <f>'Obra Civil'!D98</f>
        <v>0</v>
      </c>
      <c r="H94" s="149">
        <v>0</v>
      </c>
      <c r="I94" s="149">
        <v>0</v>
      </c>
      <c r="J94" s="149">
        <f t="shared" si="9"/>
        <v>0</v>
      </c>
      <c r="K94" s="149">
        <f t="shared" si="10"/>
        <v>0</v>
      </c>
      <c r="L94" s="150">
        <f t="shared" si="11"/>
        <v>0</v>
      </c>
    </row>
    <row r="95" spans="1:12">
      <c r="A95" s="128" t="str">
        <f>'Obra Civil'!A99</f>
        <v>11.1</v>
      </c>
      <c r="B95" s="271" t="str">
        <f>'Obra Civil'!B99</f>
        <v xml:space="preserve">Rodapé em massa granilítica h=10 cm </v>
      </c>
      <c r="C95" s="272"/>
      <c r="D95" s="273"/>
      <c r="E95" s="129" t="str">
        <f>'Obra Civil'!C99</f>
        <v>m²</v>
      </c>
      <c r="F95" s="130">
        <f>'Obra Civil'!G99</f>
        <v>15.88</v>
      </c>
      <c r="G95" s="131">
        <f>'Obra Civil'!D99</f>
        <v>157.35</v>
      </c>
      <c r="H95" s="132">
        <v>0</v>
      </c>
      <c r="I95" s="132">
        <v>0</v>
      </c>
      <c r="J95" s="132">
        <f t="shared" si="9"/>
        <v>2498.7179999999998</v>
      </c>
      <c r="K95" s="132">
        <f t="shared" si="10"/>
        <v>0</v>
      </c>
      <c r="L95" s="133">
        <f t="shared" si="11"/>
        <v>0</v>
      </c>
    </row>
    <row r="96" spans="1:12">
      <c r="A96" s="128" t="str">
        <f>'Obra Civil'!A100</f>
        <v>11.2</v>
      </c>
      <c r="B96" s="271" t="str">
        <f>'Obra Civil'!B100</f>
        <v xml:space="preserve">Soleira em granito </v>
      </c>
      <c r="C96" s="272"/>
      <c r="D96" s="273"/>
      <c r="E96" s="129" t="str">
        <f>'Obra Civil'!C100</f>
        <v>m</v>
      </c>
      <c r="F96" s="130">
        <f>'Obra Civil'!G100</f>
        <v>70.67</v>
      </c>
      <c r="G96" s="131">
        <f>'Obra Civil'!D100</f>
        <v>19.600000000000001</v>
      </c>
      <c r="H96" s="132">
        <v>0</v>
      </c>
      <c r="I96" s="132">
        <v>0</v>
      </c>
      <c r="J96" s="132">
        <f t="shared" si="9"/>
        <v>1385.1320000000001</v>
      </c>
      <c r="K96" s="132">
        <f t="shared" si="10"/>
        <v>0</v>
      </c>
      <c r="L96" s="133">
        <f t="shared" si="11"/>
        <v>0</v>
      </c>
    </row>
    <row r="97" spans="1:12">
      <c r="A97" s="128" t="str">
        <f>'Obra Civil'!A101</f>
        <v>11.3</v>
      </c>
      <c r="B97" s="271" t="str">
        <f>'Obra Civil'!B101</f>
        <v>Peitoril em granito ( 2 x 18 ) cm</v>
      </c>
      <c r="C97" s="272"/>
      <c r="D97" s="273"/>
      <c r="E97" s="129" t="str">
        <f>'Obra Civil'!C101</f>
        <v>m</v>
      </c>
      <c r="F97" s="130">
        <f>'Obra Civil'!G101</f>
        <v>59.15</v>
      </c>
      <c r="G97" s="131">
        <f>'Obra Civil'!D101</f>
        <v>2.4</v>
      </c>
      <c r="H97" s="132">
        <v>0</v>
      </c>
      <c r="I97" s="132">
        <v>0</v>
      </c>
      <c r="J97" s="132">
        <f t="shared" si="9"/>
        <v>141.95999999999998</v>
      </c>
      <c r="K97" s="132">
        <f t="shared" si="10"/>
        <v>0</v>
      </c>
      <c r="L97" s="133">
        <f t="shared" si="11"/>
        <v>0</v>
      </c>
    </row>
    <row r="98" spans="1:12">
      <c r="A98" s="128" t="str">
        <f>'Obra Civil'!A102</f>
        <v>11.4</v>
      </c>
      <c r="B98" s="271" t="str">
        <f>'Obra Civil'!B102</f>
        <v>Roda meio em madeira (largura=10cm)</v>
      </c>
      <c r="C98" s="272"/>
      <c r="D98" s="273"/>
      <c r="E98" s="129" t="str">
        <f>'Obra Civil'!C102</f>
        <v>m</v>
      </c>
      <c r="F98" s="130">
        <f>'Obra Civil'!G102</f>
        <v>9.35</v>
      </c>
      <c r="G98" s="131">
        <f>'Obra Civil'!D102</f>
        <v>99.45</v>
      </c>
      <c r="H98" s="132">
        <v>0</v>
      </c>
      <c r="I98" s="132">
        <v>0</v>
      </c>
      <c r="J98" s="132">
        <f t="shared" si="9"/>
        <v>929.85749999999996</v>
      </c>
      <c r="K98" s="132">
        <f t="shared" si="10"/>
        <v>0</v>
      </c>
      <c r="L98" s="133">
        <f t="shared" si="11"/>
        <v>0</v>
      </c>
    </row>
    <row r="99" spans="1:12">
      <c r="A99" s="143" t="str">
        <f>'Obra Civil'!A104</f>
        <v>12.0</v>
      </c>
      <c r="B99" s="268" t="str">
        <f>'Obra Civil'!B104</f>
        <v xml:space="preserve">PINTURA </v>
      </c>
      <c r="C99" s="269"/>
      <c r="D99" s="270"/>
      <c r="E99" s="146"/>
      <c r="F99" s="147"/>
      <c r="G99" s="148"/>
      <c r="H99" s="149"/>
      <c r="I99" s="149"/>
      <c r="J99" s="149"/>
      <c r="K99" s="149"/>
      <c r="L99" s="150"/>
    </row>
    <row r="100" spans="1:12">
      <c r="A100" s="128" t="str">
        <f>'Obra Civil'!A105</f>
        <v>12.1</v>
      </c>
      <c r="B100" s="271" t="str">
        <f>'Obra Civil'!B105</f>
        <v xml:space="preserve">Emassamento de paredes internas e externas com massa acrílica - 02 demãos </v>
      </c>
      <c r="C100" s="272"/>
      <c r="D100" s="273"/>
      <c r="E100" s="129" t="str">
        <f>'Obra Civil'!C105</f>
        <v>m²</v>
      </c>
      <c r="F100" s="130">
        <f>'Obra Civil'!G105</f>
        <v>6</v>
      </c>
      <c r="G100" s="131">
        <f>'Obra Civil'!D105</f>
        <v>1029.6199999999999</v>
      </c>
      <c r="H100" s="132">
        <v>0</v>
      </c>
      <c r="I100" s="132">
        <v>0</v>
      </c>
      <c r="J100" s="132">
        <f t="shared" ref="J100:J105" si="12">F100*G100</f>
        <v>6177.7199999999993</v>
      </c>
      <c r="K100" s="132">
        <f t="shared" ref="K100:K105" si="13">H100*F100</f>
        <v>0</v>
      </c>
      <c r="L100" s="133">
        <f t="shared" ref="L100:L105" si="14">I100*F100</f>
        <v>0</v>
      </c>
    </row>
    <row r="101" spans="1:12">
      <c r="A101" s="128" t="str">
        <f>'Obra Civil'!A106</f>
        <v>12.2</v>
      </c>
      <c r="B101" s="271" t="str">
        <f>'Obra Civil'!B106</f>
        <v xml:space="preserve">Emassamento de lajes internas e externas com massa acrílica - 02 demãos </v>
      </c>
      <c r="C101" s="272"/>
      <c r="D101" s="273"/>
      <c r="E101" s="129" t="str">
        <f>'Obra Civil'!C106</f>
        <v>m²</v>
      </c>
      <c r="F101" s="130">
        <f>'Obra Civil'!G106</f>
        <v>8.14</v>
      </c>
      <c r="G101" s="131">
        <f>'Obra Civil'!D106</f>
        <v>617.89</v>
      </c>
      <c r="H101" s="132">
        <v>0</v>
      </c>
      <c r="I101" s="132">
        <v>0</v>
      </c>
      <c r="J101" s="132">
        <f t="shared" si="12"/>
        <v>5029.6246000000001</v>
      </c>
      <c r="K101" s="132">
        <f t="shared" si="13"/>
        <v>0</v>
      </c>
      <c r="L101" s="133">
        <f t="shared" si="14"/>
        <v>0</v>
      </c>
    </row>
    <row r="102" spans="1:12">
      <c r="A102" s="128" t="str">
        <f>'Obra Civil'!A107</f>
        <v>12.3</v>
      </c>
      <c r="B102" s="271" t="str">
        <f>'Obra Civil'!B107</f>
        <v xml:space="preserve">Pintura em latex acrílico 02 demãos sobre paredes internas e externas </v>
      </c>
      <c r="C102" s="272"/>
      <c r="D102" s="273"/>
      <c r="E102" s="129" t="str">
        <f>'Obra Civil'!C107</f>
        <v>m²</v>
      </c>
      <c r="F102" s="130">
        <f>'Obra Civil'!G107</f>
        <v>9</v>
      </c>
      <c r="G102" s="131">
        <f>'Obra Civil'!D107</f>
        <v>1029.6199999999999</v>
      </c>
      <c r="H102" s="132">
        <v>0</v>
      </c>
      <c r="I102" s="132">
        <v>0</v>
      </c>
      <c r="J102" s="132">
        <f t="shared" si="12"/>
        <v>9266.5799999999981</v>
      </c>
      <c r="K102" s="132">
        <f t="shared" si="13"/>
        <v>0</v>
      </c>
      <c r="L102" s="133">
        <f t="shared" si="14"/>
        <v>0</v>
      </c>
    </row>
    <row r="103" spans="1:12">
      <c r="A103" s="128" t="str">
        <f>'Obra Civil'!A108</f>
        <v>12.4</v>
      </c>
      <c r="B103" s="271" t="str">
        <f>'Obra Civil'!B108</f>
        <v xml:space="preserve">Pintura em latex acrílico 02 demãos sobre lajes internas e externas </v>
      </c>
      <c r="C103" s="272"/>
      <c r="D103" s="273"/>
      <c r="E103" s="129" t="str">
        <f>'Obra Civil'!C108</f>
        <v>m²</v>
      </c>
      <c r="F103" s="130">
        <f>'Obra Civil'!G108</f>
        <v>9.93</v>
      </c>
      <c r="G103" s="131">
        <f>'Obra Civil'!D108</f>
        <v>617.89</v>
      </c>
      <c r="H103" s="132">
        <v>0</v>
      </c>
      <c r="I103" s="132">
        <v>0</v>
      </c>
      <c r="J103" s="132">
        <f t="shared" si="12"/>
        <v>6135.6476999999995</v>
      </c>
      <c r="K103" s="132">
        <f t="shared" si="13"/>
        <v>0</v>
      </c>
      <c r="L103" s="133">
        <f t="shared" si="14"/>
        <v>0</v>
      </c>
    </row>
    <row r="104" spans="1:12">
      <c r="A104" s="128" t="str">
        <f>'Obra Civil'!A109</f>
        <v>12.5</v>
      </c>
      <c r="B104" s="271" t="str">
        <f>'Obra Civil'!B109</f>
        <v>Pintura em esmalte sintético 02 demãos em esquadrias de madeira</v>
      </c>
      <c r="C104" s="272"/>
      <c r="D104" s="273"/>
      <c r="E104" s="129" t="str">
        <f>'Obra Civil'!C109</f>
        <v>m²</v>
      </c>
      <c r="F104" s="130">
        <f>'Obra Civil'!G109</f>
        <v>11.07</v>
      </c>
      <c r="G104" s="131">
        <f>'Obra Civil'!D109</f>
        <v>133.91999999999999</v>
      </c>
      <c r="H104" s="132">
        <v>0</v>
      </c>
      <c r="I104" s="132">
        <v>0</v>
      </c>
      <c r="J104" s="132">
        <f t="shared" si="12"/>
        <v>1482.4943999999998</v>
      </c>
      <c r="K104" s="132">
        <f t="shared" si="13"/>
        <v>0</v>
      </c>
      <c r="L104" s="133">
        <f t="shared" si="14"/>
        <v>0</v>
      </c>
    </row>
    <row r="105" spans="1:12">
      <c r="A105" s="128" t="str">
        <f>'Obra Civil'!A110</f>
        <v>12.6</v>
      </c>
      <c r="B105" s="271" t="str">
        <f>'Obra Civil'!B110</f>
        <v>Pintura em esmalte sintético 02 demãos em esquadrias de ferro</v>
      </c>
      <c r="C105" s="272"/>
      <c r="D105" s="273"/>
      <c r="E105" s="129" t="str">
        <f>'Obra Civil'!C110</f>
        <v>m²</v>
      </c>
      <c r="F105" s="130">
        <f>'Obra Civil'!G110</f>
        <v>14.84</v>
      </c>
      <c r="G105" s="131">
        <f>'Obra Civil'!D110</f>
        <v>132.4</v>
      </c>
      <c r="H105" s="132">
        <v>0</v>
      </c>
      <c r="I105" s="132">
        <v>0</v>
      </c>
      <c r="J105" s="132">
        <f t="shared" si="12"/>
        <v>1964.816</v>
      </c>
      <c r="K105" s="132">
        <f t="shared" si="13"/>
        <v>0</v>
      </c>
      <c r="L105" s="133">
        <f t="shared" si="14"/>
        <v>0</v>
      </c>
    </row>
    <row r="106" spans="1:12">
      <c r="A106" s="143" t="str">
        <f>'Obra Civil'!A112</f>
        <v>13.0</v>
      </c>
      <c r="B106" s="268" t="str">
        <f>'Obra Civil'!B112</f>
        <v>INSTALAÇÃO ELÉTRICA E ELETRÔNICA 127/220V</v>
      </c>
      <c r="C106" s="269"/>
      <c r="D106" s="270"/>
      <c r="E106" s="146"/>
      <c r="F106" s="147"/>
      <c r="G106" s="148"/>
      <c r="H106" s="149"/>
      <c r="I106" s="149"/>
      <c r="J106" s="149"/>
      <c r="K106" s="149"/>
      <c r="L106" s="150"/>
    </row>
    <row r="107" spans="1:12">
      <c r="A107" s="128" t="str">
        <f>'Obra Civil'!A113</f>
        <v>13.1</v>
      </c>
      <c r="B107" s="271" t="str">
        <f>'Obra Civil'!B113</f>
        <v>CENTRO DE DISTRIBUIÇÃO</v>
      </c>
      <c r="C107" s="272"/>
      <c r="D107" s="273"/>
      <c r="E107" s="129"/>
      <c r="F107" s="130"/>
      <c r="G107" s="131"/>
      <c r="H107" s="132"/>
      <c r="I107" s="132"/>
      <c r="J107" s="132"/>
      <c r="K107" s="132"/>
      <c r="L107" s="133"/>
    </row>
    <row r="108" spans="1:12" ht="48" customHeight="1">
      <c r="A108" s="128" t="str">
        <f>'Obra Civil'!A114</f>
        <v>13.1.1</v>
      </c>
      <c r="B108" s="294" t="str">
        <f>'Obra Civil'!B114</f>
        <v>Quadro de Distribuição Geral de Baixa Tensão, de embutir, completo, com 04 disjuntores tripolares, com barramento para as fases, neutro e para proteção, disjuntor Geral trifásico de 200A e Dispositivo de Proteção contra Surtos, metálico, pintura eletrostática epóxi cor bege, c/ porta, trinco e acessórios (QGD - conforme projeto)</v>
      </c>
      <c r="C108" s="295"/>
      <c r="D108" s="296"/>
      <c r="E108" s="129" t="str">
        <f>'Obra Civil'!C114</f>
        <v>un</v>
      </c>
      <c r="F108" s="130">
        <f>'Obra Civil'!G114</f>
        <v>2697.3</v>
      </c>
      <c r="G108" s="131">
        <f>'Obra Civil'!D114</f>
        <v>1</v>
      </c>
      <c r="H108" s="132">
        <v>0</v>
      </c>
      <c r="I108" s="132">
        <v>0</v>
      </c>
      <c r="J108" s="132">
        <f t="shared" ref="J108:J113" si="15">F108*G108</f>
        <v>2697.3</v>
      </c>
      <c r="K108" s="132">
        <f t="shared" ref="K108:K113" si="16">H108*F108</f>
        <v>0</v>
      </c>
      <c r="L108" s="133">
        <f t="shared" ref="L108:L113" si="17">I108*F108</f>
        <v>0</v>
      </c>
    </row>
    <row r="109" spans="1:12" ht="44.25" customHeight="1">
      <c r="A109" s="128" t="str">
        <f>'Obra Civil'!A115</f>
        <v>13.1.2</v>
      </c>
      <c r="B109" s="294" t="str">
        <f>'Obra Civil'!B115</f>
        <v>Quadro de Distribuição de embutir, completo, com 07 circuitos (05 disjuntores monopolares e 02 disjuntores bipolares), com barramento para as fases, neutro e para proteção, disjuntor geral trifásico de 30A e 01 Dispositivo Diferencial Residual, metálico, pintura eletrostática epóxi cor bege, c/ porta, trinco e acessórios (QD-1 - conforme projeto)</v>
      </c>
      <c r="C109" s="295"/>
      <c r="D109" s="296"/>
      <c r="E109" s="129" t="str">
        <f>'Obra Civil'!C115</f>
        <v>un</v>
      </c>
      <c r="F109" s="130">
        <f>'Obra Civil'!G115</f>
        <v>267.39999999999998</v>
      </c>
      <c r="G109" s="131">
        <f>'Obra Civil'!D115</f>
        <v>1</v>
      </c>
      <c r="H109" s="132">
        <v>0</v>
      </c>
      <c r="I109" s="132">
        <v>0</v>
      </c>
      <c r="J109" s="132">
        <f t="shared" si="15"/>
        <v>267.39999999999998</v>
      </c>
      <c r="K109" s="132">
        <f t="shared" si="16"/>
        <v>0</v>
      </c>
      <c r="L109" s="133">
        <f t="shared" si="17"/>
        <v>0</v>
      </c>
    </row>
    <row r="110" spans="1:12" ht="45" customHeight="1">
      <c r="A110" s="128" t="str">
        <f>'Obra Civil'!A116</f>
        <v>13.1.3</v>
      </c>
      <c r="B110" s="294" t="str">
        <f>'Obra Civil'!B116</f>
        <v>Quadro de Distribuição de embutir, completo, com 10 circuitos (03 disjuntores monopolares e 07 disjuntores bipolares), com barramento para as fases, neutro e para proteção, disjuntor geral trifásico de 50A e 06 Dispositivos Diferencial Residual, metálico, pintura eletrostática epóxi cor bege,c/ porta, trinco e acessórios (QD-2 - conforme projeto)</v>
      </c>
      <c r="C110" s="295"/>
      <c r="D110" s="296"/>
      <c r="E110" s="129" t="str">
        <f>'Obra Civil'!C116</f>
        <v>un</v>
      </c>
      <c r="F110" s="130">
        <f>'Obra Civil'!G116</f>
        <v>312.39999999999998</v>
      </c>
      <c r="G110" s="131">
        <f>'Obra Civil'!D116</f>
        <v>1</v>
      </c>
      <c r="H110" s="132">
        <v>0</v>
      </c>
      <c r="I110" s="132">
        <v>0</v>
      </c>
      <c r="J110" s="132">
        <f t="shared" si="15"/>
        <v>312.39999999999998</v>
      </c>
      <c r="K110" s="132">
        <f t="shared" si="16"/>
        <v>0</v>
      </c>
      <c r="L110" s="133">
        <f t="shared" si="17"/>
        <v>0</v>
      </c>
    </row>
    <row r="111" spans="1:12" ht="44.25" customHeight="1">
      <c r="A111" s="128" t="str">
        <f>'Obra Civil'!A117</f>
        <v>13.1.4</v>
      </c>
      <c r="B111" s="294" t="str">
        <f>'Obra Civil'!B117</f>
        <v>Quadro de Distribuição de embutir, completo, com 08 circuitos (02 disjuntores monopolares e 06 disjuntores bipolares), com barramento para as fases, neutro e para proteção, disjuntor geral trifásico de 50A e 04 Dispositivos Diferencial Residual, metálico, pintura eletrostática epóxi cor bege, c/ porta e trinco e acessórios (QD-3 - conforme projeto)</v>
      </c>
      <c r="C111" s="295"/>
      <c r="D111" s="296"/>
      <c r="E111" s="129" t="str">
        <f>'Obra Civil'!C117</f>
        <v>un</v>
      </c>
      <c r="F111" s="130">
        <f>'Obra Civil'!G117</f>
        <v>306.2</v>
      </c>
      <c r="G111" s="131">
        <f>'Obra Civil'!D117</f>
        <v>1</v>
      </c>
      <c r="H111" s="132">
        <v>0</v>
      </c>
      <c r="I111" s="132">
        <v>0</v>
      </c>
      <c r="J111" s="132">
        <f t="shared" si="15"/>
        <v>306.2</v>
      </c>
      <c r="K111" s="132">
        <f t="shared" si="16"/>
        <v>0</v>
      </c>
      <c r="L111" s="133">
        <f t="shared" si="17"/>
        <v>0</v>
      </c>
    </row>
    <row r="112" spans="1:12" ht="48.75" customHeight="1">
      <c r="A112" s="128" t="str">
        <f>'Obra Civil'!A118</f>
        <v>13.1.5</v>
      </c>
      <c r="B112" s="294" t="str">
        <f>'Obra Civil'!B118</f>
        <v>Quadro de Distribuição de embutir,  completo, com 24 circuitos (17 disjuntores monopolares e 07 disjuntores bipolares), com barramento para as fases, neutro e para proteção, disjuntor geral trifásico de 100A e 13 Dispositivos Diferencial Residual, metálico, pintura eletrostática epóxi cor bege, c/ porta e trinco e acessórios (QD-4 - conforme projeto)</v>
      </c>
      <c r="C112" s="295"/>
      <c r="D112" s="296"/>
      <c r="E112" s="129" t="str">
        <f>'Obra Civil'!C118</f>
        <v>un</v>
      </c>
      <c r="F112" s="130">
        <f>'Obra Civil'!G118</f>
        <v>784.2</v>
      </c>
      <c r="G112" s="131">
        <f>'Obra Civil'!D118</f>
        <v>1</v>
      </c>
      <c r="H112" s="132">
        <v>0</v>
      </c>
      <c r="I112" s="132">
        <v>0</v>
      </c>
      <c r="J112" s="132">
        <f t="shared" si="15"/>
        <v>784.2</v>
      </c>
      <c r="K112" s="132">
        <f t="shared" si="16"/>
        <v>0</v>
      </c>
      <c r="L112" s="133">
        <f t="shared" si="17"/>
        <v>0</v>
      </c>
    </row>
    <row r="113" spans="1:12" ht="45.75" customHeight="1">
      <c r="A113" s="128" t="str">
        <f>'Obra Civil'!A119</f>
        <v>13.1.6</v>
      </c>
      <c r="B113" s="294" t="str">
        <f>'Obra Civil'!B119</f>
        <v>Quadro de comando de Motor, de embutir, completo, p/ 2 motores de 3/4 cv (1 de reserva) , para controle automático de nível de reservatório superior e inferior, com contatores, bases fusíveis completas com fusível, relé térmico de sobrecarga, relé de falta de fase, chaves e lâmpadas,  com porta e trinco e acessórios (QCM - conforme projeto)</v>
      </c>
      <c r="C113" s="295"/>
      <c r="D113" s="296"/>
      <c r="E113" s="129" t="str">
        <f>'Obra Civil'!C119</f>
        <v>un</v>
      </c>
      <c r="F113" s="130">
        <f>'Obra Civil'!G119</f>
        <v>323.5</v>
      </c>
      <c r="G113" s="131">
        <f>'Obra Civil'!D119</f>
        <v>1</v>
      </c>
      <c r="H113" s="132">
        <v>0</v>
      </c>
      <c r="I113" s="132">
        <v>0</v>
      </c>
      <c r="J113" s="132">
        <f t="shared" si="15"/>
        <v>323.5</v>
      </c>
      <c r="K113" s="132">
        <f t="shared" si="16"/>
        <v>0</v>
      </c>
      <c r="L113" s="133">
        <f t="shared" si="17"/>
        <v>0</v>
      </c>
    </row>
    <row r="114" spans="1:12">
      <c r="A114" s="128" t="str">
        <f>'Obra Civil'!A120</f>
        <v>13.2</v>
      </c>
      <c r="B114" s="271" t="str">
        <f>'Obra Civil'!B120</f>
        <v>ELETRODUTOS E ACESSÓRIOS</v>
      </c>
      <c r="C114" s="272"/>
      <c r="D114" s="273"/>
      <c r="E114" s="129"/>
      <c r="F114" s="130"/>
      <c r="G114" s="131"/>
      <c r="H114" s="132"/>
      <c r="I114" s="132"/>
      <c r="J114" s="132"/>
      <c r="K114" s="132"/>
      <c r="L114" s="133"/>
    </row>
    <row r="115" spans="1:12">
      <c r="A115" s="128" t="str">
        <f>'Obra Civil'!A121</f>
        <v>13.2.1</v>
      </c>
      <c r="B115" s="271" t="str">
        <f>'Obra Civil'!B121</f>
        <v>Eletroduto PVC flexível, Ø16mm (DN 3/8"), inclusive curvas</v>
      </c>
      <c r="C115" s="272"/>
      <c r="D115" s="273"/>
      <c r="E115" s="129" t="str">
        <f>'Obra Civil'!C121</f>
        <v>m</v>
      </c>
      <c r="F115" s="130">
        <f>'Obra Civil'!G121</f>
        <v>1.98</v>
      </c>
      <c r="G115" s="131">
        <f>'Obra Civil'!D121</f>
        <v>380</v>
      </c>
      <c r="H115" s="132">
        <v>0</v>
      </c>
      <c r="I115" s="132">
        <v>380</v>
      </c>
      <c r="J115" s="132">
        <f t="shared" ref="J115:J123" si="18">F115*G115</f>
        <v>752.4</v>
      </c>
      <c r="K115" s="132">
        <f t="shared" ref="K115:K123" si="19">H115*F115</f>
        <v>0</v>
      </c>
      <c r="L115" s="133">
        <f t="shared" ref="L115:L123" si="20">I115*F115</f>
        <v>752.4</v>
      </c>
    </row>
    <row r="116" spans="1:12">
      <c r="A116" s="128" t="str">
        <f>'Obra Civil'!A122</f>
        <v>13.2.2</v>
      </c>
      <c r="B116" s="271" t="str">
        <f>'Obra Civil'!B122</f>
        <v>Eletroduto PVC flexível corrugado reforçado, Ø20mm (DN 1/2"), inclusive curvas</v>
      </c>
      <c r="C116" s="272"/>
      <c r="D116" s="273"/>
      <c r="E116" s="129" t="str">
        <f>'Obra Civil'!C122</f>
        <v>m</v>
      </c>
      <c r="F116" s="130">
        <f>'Obra Civil'!G122</f>
        <v>2.14</v>
      </c>
      <c r="G116" s="131">
        <f>'Obra Civil'!D122</f>
        <v>125</v>
      </c>
      <c r="H116" s="132">
        <v>0</v>
      </c>
      <c r="I116" s="132">
        <v>125</v>
      </c>
      <c r="J116" s="132">
        <f t="shared" si="18"/>
        <v>267.5</v>
      </c>
      <c r="K116" s="132">
        <f t="shared" si="19"/>
        <v>0</v>
      </c>
      <c r="L116" s="133">
        <f t="shared" si="20"/>
        <v>267.5</v>
      </c>
    </row>
    <row r="117" spans="1:12">
      <c r="A117" s="128" t="str">
        <f>'Obra Civil'!A123</f>
        <v>13.2.3</v>
      </c>
      <c r="B117" s="271" t="str">
        <f>'Obra Civil'!B123</f>
        <v>Eletroduto PVC flexível corrugado reforçado, Ø25mm (DN 3/4"), inclusive curvas</v>
      </c>
      <c r="C117" s="272"/>
      <c r="D117" s="273"/>
      <c r="E117" s="129" t="str">
        <f>'Obra Civil'!C123</f>
        <v>m</v>
      </c>
      <c r="F117" s="130">
        <f>'Obra Civil'!G123</f>
        <v>2.87</v>
      </c>
      <c r="G117" s="131">
        <f>'Obra Civil'!D123</f>
        <v>90</v>
      </c>
      <c r="H117" s="132">
        <v>0</v>
      </c>
      <c r="I117" s="132">
        <v>90</v>
      </c>
      <c r="J117" s="132">
        <f t="shared" si="18"/>
        <v>258.3</v>
      </c>
      <c r="K117" s="132">
        <f t="shared" si="19"/>
        <v>0</v>
      </c>
      <c r="L117" s="133">
        <f t="shared" si="20"/>
        <v>258.3</v>
      </c>
    </row>
    <row r="118" spans="1:12">
      <c r="A118" s="128" t="str">
        <f>'Obra Civil'!A124</f>
        <v>13.2.4</v>
      </c>
      <c r="B118" s="271" t="str">
        <f>'Obra Civil'!B124</f>
        <v>Eletroduto ,Ø31mm (DN 1"), inclusive curvas</v>
      </c>
      <c r="C118" s="272"/>
      <c r="D118" s="273"/>
      <c r="E118" s="129" t="str">
        <f>'Obra Civil'!C124</f>
        <v>m</v>
      </c>
      <c r="F118" s="130">
        <f>'Obra Civil'!G124</f>
        <v>7.12</v>
      </c>
      <c r="G118" s="131">
        <f>'Obra Civil'!D124</f>
        <v>55</v>
      </c>
      <c r="H118" s="132">
        <v>0</v>
      </c>
      <c r="I118" s="132">
        <v>55</v>
      </c>
      <c r="J118" s="132">
        <f t="shared" si="18"/>
        <v>391.6</v>
      </c>
      <c r="K118" s="132">
        <f t="shared" si="19"/>
        <v>0</v>
      </c>
      <c r="L118" s="133">
        <f t="shared" si="20"/>
        <v>391.6</v>
      </c>
    </row>
    <row r="119" spans="1:12">
      <c r="A119" s="128" t="str">
        <f>'Obra Civil'!A125</f>
        <v>13.2.5</v>
      </c>
      <c r="B119" s="271" t="str">
        <f>'Obra Civil'!B125</f>
        <v>Eletroduto, Ø41mm (DN 1.1/4"), inclusive curvas</v>
      </c>
      <c r="C119" s="272"/>
      <c r="D119" s="273"/>
      <c r="E119" s="129" t="str">
        <f>'Obra Civil'!C125</f>
        <v>m</v>
      </c>
      <c r="F119" s="130">
        <f>'Obra Civil'!G125</f>
        <v>9.36</v>
      </c>
      <c r="G119" s="131">
        <f>'Obra Civil'!D125</f>
        <v>5</v>
      </c>
      <c r="H119" s="132">
        <v>0</v>
      </c>
      <c r="I119" s="132">
        <v>5</v>
      </c>
      <c r="J119" s="132">
        <f t="shared" si="18"/>
        <v>46.8</v>
      </c>
      <c r="K119" s="132">
        <f t="shared" si="19"/>
        <v>0</v>
      </c>
      <c r="L119" s="133">
        <f t="shared" si="20"/>
        <v>46.8</v>
      </c>
    </row>
    <row r="120" spans="1:12">
      <c r="A120" s="128" t="str">
        <f>'Obra Civil'!A126</f>
        <v>13.2.6</v>
      </c>
      <c r="B120" s="271" t="str">
        <f>'Obra Civil'!B126</f>
        <v>Eletroduto Ø47mm (DN 1.1/2"), inclusive curvas</v>
      </c>
      <c r="C120" s="272"/>
      <c r="D120" s="273"/>
      <c r="E120" s="129" t="str">
        <f>'Obra Civil'!C126</f>
        <v>m</v>
      </c>
      <c r="F120" s="130">
        <f>'Obra Civil'!G126</f>
        <v>12.32</v>
      </c>
      <c r="G120" s="131">
        <f>'Obra Civil'!D126</f>
        <v>14</v>
      </c>
      <c r="H120" s="132">
        <v>0</v>
      </c>
      <c r="I120" s="132">
        <v>14</v>
      </c>
      <c r="J120" s="132">
        <f t="shared" si="18"/>
        <v>172.48000000000002</v>
      </c>
      <c r="K120" s="132">
        <f t="shared" si="19"/>
        <v>0</v>
      </c>
      <c r="L120" s="133">
        <f t="shared" si="20"/>
        <v>172.48000000000002</v>
      </c>
    </row>
    <row r="121" spans="1:12">
      <c r="A121" s="128" t="str">
        <f>'Obra Civil'!A127</f>
        <v>13.2.7</v>
      </c>
      <c r="B121" s="271" t="str">
        <f>'Obra Civil'!B127</f>
        <v>Eletroduto  Ø59 mm (DN 2"), inclusive curvas</v>
      </c>
      <c r="C121" s="272"/>
      <c r="D121" s="273"/>
      <c r="E121" s="129" t="str">
        <f>'Obra Civil'!C127</f>
        <v>m</v>
      </c>
      <c r="F121" s="130">
        <f>'Obra Civil'!G127</f>
        <v>18.23</v>
      </c>
      <c r="G121" s="131">
        <f>'Obra Civil'!D127</f>
        <v>6</v>
      </c>
      <c r="H121" s="132">
        <v>0</v>
      </c>
      <c r="I121" s="132">
        <v>6</v>
      </c>
      <c r="J121" s="132">
        <f t="shared" si="18"/>
        <v>109.38</v>
      </c>
      <c r="K121" s="132">
        <f t="shared" si="19"/>
        <v>0</v>
      </c>
      <c r="L121" s="133">
        <f t="shared" si="20"/>
        <v>109.38</v>
      </c>
    </row>
    <row r="122" spans="1:12">
      <c r="A122" s="128" t="str">
        <f>'Obra Civil'!A128</f>
        <v>13.2.8</v>
      </c>
      <c r="B122" s="271" t="str">
        <f>'Obra Civil'!B128</f>
        <v>Eletroduto  Ø75 mm (DN 2.1/2"), inclusive curvas</v>
      </c>
      <c r="C122" s="272"/>
      <c r="D122" s="273"/>
      <c r="E122" s="129" t="str">
        <f>'Obra Civil'!C128</f>
        <v>m</v>
      </c>
      <c r="F122" s="130">
        <f>'Obra Civil'!G128</f>
        <v>21.45</v>
      </c>
      <c r="G122" s="131">
        <f>'Obra Civil'!D128</f>
        <v>10</v>
      </c>
      <c r="H122" s="132">
        <v>0</v>
      </c>
      <c r="I122" s="132">
        <v>10</v>
      </c>
      <c r="J122" s="132">
        <f t="shared" si="18"/>
        <v>214.5</v>
      </c>
      <c r="K122" s="132">
        <f t="shared" si="19"/>
        <v>0</v>
      </c>
      <c r="L122" s="133">
        <f t="shared" si="20"/>
        <v>214.5</v>
      </c>
    </row>
    <row r="123" spans="1:12">
      <c r="A123" s="128" t="str">
        <f>'Obra Civil'!A129</f>
        <v>13.2.9</v>
      </c>
      <c r="B123" s="271" t="str">
        <f>'Obra Civil'!B129</f>
        <v>Caixa de passagem 40x40cm em alvenaria com tampa de ferro fundido tipo leve</v>
      </c>
      <c r="C123" s="272"/>
      <c r="D123" s="273"/>
      <c r="E123" s="129" t="str">
        <f>'Obra Civil'!C129</f>
        <v>un</v>
      </c>
      <c r="F123" s="130">
        <f>'Obra Civil'!G129</f>
        <v>67.900000000000006</v>
      </c>
      <c r="G123" s="131">
        <f>'Obra Civil'!D129</f>
        <v>2</v>
      </c>
      <c r="H123" s="132">
        <v>0</v>
      </c>
      <c r="I123" s="132">
        <v>2</v>
      </c>
      <c r="J123" s="132">
        <f t="shared" si="18"/>
        <v>135.80000000000001</v>
      </c>
      <c r="K123" s="132">
        <f t="shared" si="19"/>
        <v>0</v>
      </c>
      <c r="L123" s="133">
        <f t="shared" si="20"/>
        <v>135.80000000000001</v>
      </c>
    </row>
    <row r="124" spans="1:12">
      <c r="A124" s="125" t="str">
        <f>'Obra Civil'!A130</f>
        <v>13.3</v>
      </c>
      <c r="B124" s="291" t="str">
        <f>'Obra Civil'!B130</f>
        <v>CABOS E FIOS (CONDUTORES)</v>
      </c>
      <c r="C124" s="292"/>
      <c r="D124" s="293"/>
      <c r="E124" s="129"/>
      <c r="F124" s="130"/>
      <c r="G124" s="131"/>
      <c r="H124" s="132"/>
      <c r="I124" s="132"/>
      <c r="J124" s="132"/>
      <c r="K124" s="132"/>
      <c r="L124" s="133"/>
    </row>
    <row r="125" spans="1:12" ht="35.25" customHeight="1">
      <c r="A125" s="139"/>
      <c r="B125" s="306" t="str">
        <f>'Obra Civil'!B131</f>
        <v>Condutor de cobre unipolar, isolação em PVC/70ºC, camada de proteção em PVC, não propagador de chamas, classe de tensão 750V, encordoamento classe 5, flexível, com as seguintes seções nominais:</v>
      </c>
      <c r="C125" s="307"/>
      <c r="D125" s="308"/>
      <c r="E125" s="129"/>
      <c r="F125" s="140">
        <f>'Obra Civil'!G131</f>
        <v>100</v>
      </c>
      <c r="G125" s="141">
        <f>'Obra Civil'!D131</f>
        <v>0</v>
      </c>
      <c r="H125" s="132">
        <v>0</v>
      </c>
      <c r="I125" s="132">
        <v>0</v>
      </c>
      <c r="J125" s="132">
        <f t="shared" ref="J125:J135" si="21">F125*G125</f>
        <v>0</v>
      </c>
      <c r="K125" s="132">
        <f t="shared" ref="K125:K135" si="22">H125*F125</f>
        <v>0</v>
      </c>
      <c r="L125" s="133">
        <f t="shared" ref="L125:L188" si="23">I125*F125</f>
        <v>0</v>
      </c>
    </row>
    <row r="126" spans="1:12">
      <c r="A126" s="128" t="str">
        <f>'Obra Civil'!A132</f>
        <v>13.3.1</v>
      </c>
      <c r="B126" s="271" t="str">
        <f>'Obra Civil'!B132</f>
        <v>#1,5 mm²</v>
      </c>
      <c r="C126" s="272"/>
      <c r="D126" s="273"/>
      <c r="E126" s="129" t="str">
        <f>'Obra Civil'!C132</f>
        <v>m</v>
      </c>
      <c r="F126" s="130">
        <f>'Obra Civil'!G132</f>
        <v>1.52</v>
      </c>
      <c r="G126" s="131">
        <f>'Obra Civil'!D132</f>
        <v>80</v>
      </c>
      <c r="H126" s="132">
        <v>0</v>
      </c>
      <c r="I126" s="132">
        <v>0</v>
      </c>
      <c r="J126" s="132">
        <f t="shared" si="21"/>
        <v>121.6</v>
      </c>
      <c r="K126" s="132">
        <f t="shared" si="22"/>
        <v>0</v>
      </c>
      <c r="L126" s="133">
        <f t="shared" si="23"/>
        <v>0</v>
      </c>
    </row>
    <row r="127" spans="1:12">
      <c r="A127" s="128" t="str">
        <f>'Obra Civil'!A133</f>
        <v>13.3.2</v>
      </c>
      <c r="B127" s="271" t="str">
        <f>'Obra Civil'!B133</f>
        <v>#2,5 mm²</v>
      </c>
      <c r="C127" s="272"/>
      <c r="D127" s="273"/>
      <c r="E127" s="129" t="str">
        <f>'Obra Civil'!C133</f>
        <v>m</v>
      </c>
      <c r="F127" s="130">
        <f>'Obra Civil'!G133</f>
        <v>2.02</v>
      </c>
      <c r="G127" s="131">
        <f>'Obra Civil'!D133</f>
        <v>2350</v>
      </c>
      <c r="H127" s="132">
        <v>500</v>
      </c>
      <c r="I127" s="132">
        <v>500</v>
      </c>
      <c r="J127" s="132">
        <f t="shared" si="21"/>
        <v>4747</v>
      </c>
      <c r="K127" s="132">
        <f t="shared" si="22"/>
        <v>1010</v>
      </c>
      <c r="L127" s="133">
        <f t="shared" si="23"/>
        <v>1010</v>
      </c>
    </row>
    <row r="128" spans="1:12">
      <c r="A128" s="128" t="str">
        <f>'Obra Civil'!A134</f>
        <v>13.3.3</v>
      </c>
      <c r="B128" s="271" t="str">
        <f>'Obra Civil'!B134</f>
        <v>#4 mm²</v>
      </c>
      <c r="C128" s="272"/>
      <c r="D128" s="273"/>
      <c r="E128" s="129" t="str">
        <f>'Obra Civil'!C134</f>
        <v>m</v>
      </c>
      <c r="F128" s="130">
        <f>'Obra Civil'!G134</f>
        <v>3.04</v>
      </c>
      <c r="G128" s="131">
        <f>'Obra Civil'!D134</f>
        <v>770</v>
      </c>
      <c r="H128" s="132">
        <v>0</v>
      </c>
      <c r="I128" s="132">
        <v>0</v>
      </c>
      <c r="J128" s="132">
        <f t="shared" si="21"/>
        <v>2340.8000000000002</v>
      </c>
      <c r="K128" s="132">
        <f t="shared" si="22"/>
        <v>0</v>
      </c>
      <c r="L128" s="133">
        <f t="shared" si="23"/>
        <v>0</v>
      </c>
    </row>
    <row r="129" spans="1:12">
      <c r="A129" s="128" t="str">
        <f>'Obra Civil'!A135</f>
        <v>13.3.4</v>
      </c>
      <c r="B129" s="271" t="str">
        <f>'Obra Civil'!B135</f>
        <v>#6 mm²</v>
      </c>
      <c r="C129" s="272"/>
      <c r="D129" s="273"/>
      <c r="E129" s="129" t="str">
        <f>'Obra Civil'!C135</f>
        <v>m</v>
      </c>
      <c r="F129" s="130">
        <f>'Obra Civil'!G135</f>
        <v>4.1100000000000003</v>
      </c>
      <c r="G129" s="131">
        <f>'Obra Civil'!D135</f>
        <v>10</v>
      </c>
      <c r="H129" s="132">
        <v>0</v>
      </c>
      <c r="I129" s="132">
        <v>0</v>
      </c>
      <c r="J129" s="132">
        <f t="shared" si="21"/>
        <v>41.1</v>
      </c>
      <c r="K129" s="132">
        <f t="shared" si="22"/>
        <v>0</v>
      </c>
      <c r="L129" s="133">
        <f t="shared" si="23"/>
        <v>0</v>
      </c>
    </row>
    <row r="130" spans="1:12">
      <c r="A130" s="128" t="str">
        <f>'Obra Civil'!A136</f>
        <v>13.3.5</v>
      </c>
      <c r="B130" s="271" t="str">
        <f>'Obra Civil'!B136</f>
        <v>#10 mm²</v>
      </c>
      <c r="C130" s="272"/>
      <c r="D130" s="273"/>
      <c r="E130" s="129" t="str">
        <f>'Obra Civil'!C136</f>
        <v>m</v>
      </c>
      <c r="F130" s="130">
        <f>'Obra Civil'!G136</f>
        <v>7.38</v>
      </c>
      <c r="G130" s="131">
        <f>'Obra Civil'!D136</f>
        <v>152</v>
      </c>
      <c r="H130" s="132">
        <v>0</v>
      </c>
      <c r="I130" s="132">
        <v>0</v>
      </c>
      <c r="J130" s="132">
        <f t="shared" si="21"/>
        <v>1121.76</v>
      </c>
      <c r="K130" s="132">
        <f t="shared" si="22"/>
        <v>0</v>
      </c>
      <c r="L130" s="133">
        <f t="shared" si="23"/>
        <v>0</v>
      </c>
    </row>
    <row r="131" spans="1:12">
      <c r="A131" s="128" t="str">
        <f>'Obra Civil'!A137</f>
        <v>13.3.6</v>
      </c>
      <c r="B131" s="271" t="str">
        <f>'Obra Civil'!B137</f>
        <v>#16 mm²</v>
      </c>
      <c r="C131" s="272"/>
      <c r="D131" s="273"/>
      <c r="E131" s="129" t="str">
        <f>'Obra Civil'!C137</f>
        <v>m</v>
      </c>
      <c r="F131" s="130">
        <f>'Obra Civil'!G137</f>
        <v>7.45</v>
      </c>
      <c r="G131" s="131">
        <f>'Obra Civil'!D137</f>
        <v>21</v>
      </c>
      <c r="H131" s="132">
        <v>0</v>
      </c>
      <c r="I131" s="132">
        <v>0</v>
      </c>
      <c r="J131" s="132">
        <f t="shared" si="21"/>
        <v>156.45000000000002</v>
      </c>
      <c r="K131" s="132">
        <f t="shared" si="22"/>
        <v>0</v>
      </c>
      <c r="L131" s="133">
        <f t="shared" si="23"/>
        <v>0</v>
      </c>
    </row>
    <row r="132" spans="1:12">
      <c r="A132" s="128" t="str">
        <f>'Obra Civil'!A138</f>
        <v>13.3.7</v>
      </c>
      <c r="B132" s="271" t="str">
        <f>'Obra Civil'!B138</f>
        <v>#25 mm²</v>
      </c>
      <c r="C132" s="272"/>
      <c r="D132" s="273"/>
      <c r="E132" s="129" t="str">
        <f>'Obra Civil'!C138</f>
        <v>m</v>
      </c>
      <c r="F132" s="130">
        <f>'Obra Civil'!G138</f>
        <v>10.92</v>
      </c>
      <c r="G132" s="131">
        <f>'Obra Civil'!D138</f>
        <v>21</v>
      </c>
      <c r="H132" s="132">
        <v>0</v>
      </c>
      <c r="I132" s="132">
        <v>0</v>
      </c>
      <c r="J132" s="132">
        <f t="shared" si="21"/>
        <v>229.32</v>
      </c>
      <c r="K132" s="132">
        <f t="shared" si="22"/>
        <v>0</v>
      </c>
      <c r="L132" s="133">
        <f t="shared" si="23"/>
        <v>0</v>
      </c>
    </row>
    <row r="133" spans="1:12">
      <c r="A133" s="128" t="str">
        <f>'Obra Civil'!A139</f>
        <v>13.3.8</v>
      </c>
      <c r="B133" s="271" t="str">
        <f>'Obra Civil'!B139</f>
        <v>#35 mm²</v>
      </c>
      <c r="C133" s="272"/>
      <c r="D133" s="273"/>
      <c r="E133" s="129" t="str">
        <f>'Obra Civil'!C139</f>
        <v>m</v>
      </c>
      <c r="F133" s="130">
        <f>'Obra Civil'!G139</f>
        <v>100</v>
      </c>
      <c r="G133" s="131">
        <f>'Obra Civil'!D139</f>
        <v>63</v>
      </c>
      <c r="H133" s="132">
        <v>0</v>
      </c>
      <c r="I133" s="132">
        <v>0</v>
      </c>
      <c r="J133" s="132">
        <f t="shared" si="21"/>
        <v>6300</v>
      </c>
      <c r="K133" s="132">
        <f t="shared" si="22"/>
        <v>0</v>
      </c>
      <c r="L133" s="133">
        <f t="shared" si="23"/>
        <v>0</v>
      </c>
    </row>
    <row r="134" spans="1:12">
      <c r="A134" s="128" t="str">
        <f>'Obra Civil'!A140</f>
        <v>13.3.9</v>
      </c>
      <c r="B134" s="271" t="str">
        <f>'Obra Civil'!B140</f>
        <v>#70 mm²</v>
      </c>
      <c r="C134" s="272"/>
      <c r="D134" s="273"/>
      <c r="E134" s="129" t="str">
        <f>'Obra Civil'!C140</f>
        <v>m</v>
      </c>
      <c r="F134" s="130">
        <f>'Obra Civil'!G140</f>
        <v>100</v>
      </c>
      <c r="G134" s="131">
        <f>'Obra Civil'!D140</f>
        <v>20</v>
      </c>
      <c r="H134" s="132">
        <v>0</v>
      </c>
      <c r="I134" s="132">
        <v>0</v>
      </c>
      <c r="J134" s="132">
        <f t="shared" si="21"/>
        <v>2000</v>
      </c>
      <c r="K134" s="132">
        <f t="shared" si="22"/>
        <v>0</v>
      </c>
      <c r="L134" s="133">
        <f t="shared" si="23"/>
        <v>0</v>
      </c>
    </row>
    <row r="135" spans="1:12">
      <c r="A135" s="128" t="str">
        <f>'Obra Civil'!A141</f>
        <v>13.3.10</v>
      </c>
      <c r="B135" s="271" t="str">
        <f>'Obra Civil'!B141</f>
        <v>#120 mm²</v>
      </c>
      <c r="C135" s="272"/>
      <c r="D135" s="273"/>
      <c r="E135" s="129" t="str">
        <f>'Obra Civil'!C141</f>
        <v>m</v>
      </c>
      <c r="F135" s="130">
        <f>'Obra Civil'!G141</f>
        <v>100</v>
      </c>
      <c r="G135" s="131">
        <f>'Obra Civil'!D141</f>
        <v>80</v>
      </c>
      <c r="H135" s="132">
        <v>0</v>
      </c>
      <c r="I135" s="132">
        <v>0</v>
      </c>
      <c r="J135" s="132">
        <f t="shared" si="21"/>
        <v>8000</v>
      </c>
      <c r="K135" s="132">
        <f t="shared" si="22"/>
        <v>0</v>
      </c>
      <c r="L135" s="133">
        <f t="shared" si="23"/>
        <v>0</v>
      </c>
    </row>
    <row r="136" spans="1:12">
      <c r="A136" s="125" t="str">
        <f>'Obra Civil'!A142</f>
        <v>13.4</v>
      </c>
      <c r="B136" s="291" t="str">
        <f>'Obra Civil'!B142</f>
        <v>ILUMINAÇÃO E TOMADAS</v>
      </c>
      <c r="C136" s="292"/>
      <c r="D136" s="293"/>
      <c r="E136" s="129"/>
      <c r="F136" s="130"/>
      <c r="G136" s="131"/>
      <c r="H136" s="132"/>
      <c r="I136" s="132"/>
      <c r="J136" s="132"/>
      <c r="K136" s="132"/>
      <c r="L136" s="133">
        <f t="shared" si="23"/>
        <v>0</v>
      </c>
    </row>
    <row r="137" spans="1:12">
      <c r="A137" s="128" t="str">
        <f>'Obra Civil'!A143</f>
        <v>13.4.1</v>
      </c>
      <c r="B137" s="271" t="str">
        <f>'Obra Civil'!B143</f>
        <v>Tomada universal, circular, 2P+T, 15A/250v, cor preta, completa</v>
      </c>
      <c r="C137" s="272"/>
      <c r="D137" s="273"/>
      <c r="E137" s="129" t="str">
        <f>'Obra Civil'!C143</f>
        <v>un</v>
      </c>
      <c r="F137" s="130">
        <f>'Obra Civil'!G143</f>
        <v>12.94</v>
      </c>
      <c r="G137" s="131">
        <f>'Obra Civil'!D143</f>
        <v>84</v>
      </c>
      <c r="H137" s="132">
        <v>0</v>
      </c>
      <c r="I137" s="132">
        <v>0</v>
      </c>
      <c r="J137" s="132">
        <f t="shared" ref="J137:J148" si="24">F137*G137</f>
        <v>1086.96</v>
      </c>
      <c r="K137" s="132">
        <f t="shared" ref="K137:K148" si="25">H137*F137</f>
        <v>0</v>
      </c>
      <c r="L137" s="133">
        <f t="shared" si="23"/>
        <v>0</v>
      </c>
    </row>
    <row r="138" spans="1:12">
      <c r="A138" s="128" t="str">
        <f>'Obra Civil'!A144</f>
        <v>13.4.2</v>
      </c>
      <c r="B138" s="271" t="str">
        <f>'Obra Civil'!B144</f>
        <v>Tomada universal, circular, 3P, 20A/250v, cor preta, completa</v>
      </c>
      <c r="C138" s="272"/>
      <c r="D138" s="273"/>
      <c r="E138" s="129" t="str">
        <f>'Obra Civil'!C144</f>
        <v>un</v>
      </c>
      <c r="F138" s="130">
        <f>'Obra Civil'!G144</f>
        <v>14.81</v>
      </c>
      <c r="G138" s="131">
        <f>'Obra Civil'!D144</f>
        <v>20</v>
      </c>
      <c r="H138" s="132">
        <v>0</v>
      </c>
      <c r="I138" s="132">
        <v>0</v>
      </c>
      <c r="J138" s="132">
        <f t="shared" si="24"/>
        <v>296.2</v>
      </c>
      <c r="K138" s="132">
        <f t="shared" si="25"/>
        <v>0</v>
      </c>
      <c r="L138" s="133">
        <f t="shared" si="23"/>
        <v>0</v>
      </c>
    </row>
    <row r="139" spans="1:12">
      <c r="A139" s="128" t="str">
        <f>'Obra Civil'!A145</f>
        <v>13.4.3</v>
      </c>
      <c r="B139" s="271" t="str">
        <f>'Obra Civil'!B145</f>
        <v>Interruptor simples 10 A, completa</v>
      </c>
      <c r="C139" s="272"/>
      <c r="D139" s="273"/>
      <c r="E139" s="129" t="str">
        <f>'Obra Civil'!C145</f>
        <v>un</v>
      </c>
      <c r="F139" s="130">
        <f>'Obra Civil'!G145</f>
        <v>7.34</v>
      </c>
      <c r="G139" s="131">
        <f>'Obra Civil'!D145</f>
        <v>38</v>
      </c>
      <c r="H139" s="132">
        <v>0</v>
      </c>
      <c r="I139" s="132">
        <v>0</v>
      </c>
      <c r="J139" s="132">
        <f t="shared" si="24"/>
        <v>278.92</v>
      </c>
      <c r="K139" s="132">
        <f t="shared" si="25"/>
        <v>0</v>
      </c>
      <c r="L139" s="133">
        <f t="shared" si="23"/>
        <v>0</v>
      </c>
    </row>
    <row r="140" spans="1:12">
      <c r="A140" s="128" t="str">
        <f>'Obra Civil'!A146</f>
        <v>13.4.4</v>
      </c>
      <c r="B140" s="271" t="str">
        <f>'Obra Civil'!B146</f>
        <v>Interruptor duas seções 10A por seção, completa</v>
      </c>
      <c r="C140" s="272"/>
      <c r="D140" s="273"/>
      <c r="E140" s="129" t="str">
        <f>'Obra Civil'!C146</f>
        <v>un</v>
      </c>
      <c r="F140" s="130">
        <f>'Obra Civil'!G146</f>
        <v>9.89</v>
      </c>
      <c r="G140" s="131">
        <f>'Obra Civil'!D146</f>
        <v>1</v>
      </c>
      <c r="H140" s="132">
        <v>0</v>
      </c>
      <c r="I140" s="132">
        <v>0</v>
      </c>
      <c r="J140" s="132">
        <f t="shared" si="24"/>
        <v>9.89</v>
      </c>
      <c r="K140" s="132">
        <f t="shared" si="25"/>
        <v>0</v>
      </c>
      <c r="L140" s="133">
        <f t="shared" si="23"/>
        <v>0</v>
      </c>
    </row>
    <row r="141" spans="1:12">
      <c r="A141" s="128" t="str">
        <f>'Obra Civil'!A147</f>
        <v>13.4.5</v>
      </c>
      <c r="B141" s="271" t="str">
        <f>'Obra Civil'!B147</f>
        <v>Interruptor com dimmer, completa</v>
      </c>
      <c r="C141" s="272"/>
      <c r="D141" s="273"/>
      <c r="E141" s="129" t="str">
        <f>'Obra Civil'!C147</f>
        <v>un</v>
      </c>
      <c r="F141" s="130">
        <f>'Obra Civil'!G147</f>
        <v>12.78</v>
      </c>
      <c r="G141" s="131">
        <f>'Obra Civil'!D147</f>
        <v>1</v>
      </c>
      <c r="H141" s="132">
        <v>0</v>
      </c>
      <c r="I141" s="132">
        <v>0</v>
      </c>
      <c r="J141" s="132">
        <f t="shared" si="24"/>
        <v>12.78</v>
      </c>
      <c r="K141" s="132">
        <f t="shared" si="25"/>
        <v>0</v>
      </c>
      <c r="L141" s="133">
        <f t="shared" si="23"/>
        <v>0</v>
      </c>
    </row>
    <row r="142" spans="1:12">
      <c r="A142" s="128" t="str">
        <f>'Obra Civil'!A148</f>
        <v>13.4.6</v>
      </c>
      <c r="B142" s="271" t="str">
        <f>'Obra Civil'!B148</f>
        <v>Luminárias 2x40 W completa</v>
      </c>
      <c r="C142" s="272"/>
      <c r="D142" s="273"/>
      <c r="E142" s="129" t="str">
        <f>'Obra Civil'!C148</f>
        <v>un</v>
      </c>
      <c r="F142" s="130">
        <f>'Obra Civil'!G148</f>
        <v>77.13</v>
      </c>
      <c r="G142" s="131">
        <f>'Obra Civil'!D148</f>
        <v>52</v>
      </c>
      <c r="H142" s="132">
        <v>0</v>
      </c>
      <c r="I142" s="132">
        <v>0</v>
      </c>
      <c r="J142" s="132">
        <f t="shared" si="24"/>
        <v>4010.7599999999998</v>
      </c>
      <c r="K142" s="132">
        <f t="shared" si="25"/>
        <v>0</v>
      </c>
      <c r="L142" s="133">
        <f t="shared" si="23"/>
        <v>0</v>
      </c>
    </row>
    <row r="143" spans="1:12">
      <c r="A143" s="128" t="str">
        <f>'Obra Civil'!A149</f>
        <v>13.4.7</v>
      </c>
      <c r="B143" s="271" t="str">
        <f>'Obra Civil'!B149</f>
        <v>Luminárias 2x20 W completa</v>
      </c>
      <c r="C143" s="272"/>
      <c r="D143" s="273"/>
      <c r="E143" s="129" t="str">
        <f>'Obra Civil'!C149</f>
        <v>un</v>
      </c>
      <c r="F143" s="130">
        <f>'Obra Civil'!G149</f>
        <v>59.65</v>
      </c>
      <c r="G143" s="131">
        <f>'Obra Civil'!D149</f>
        <v>8</v>
      </c>
      <c r="H143" s="132">
        <v>0</v>
      </c>
      <c r="I143" s="132">
        <v>0</v>
      </c>
      <c r="J143" s="132">
        <f t="shared" si="24"/>
        <v>477.2</v>
      </c>
      <c r="K143" s="132">
        <f t="shared" si="25"/>
        <v>0</v>
      </c>
      <c r="L143" s="133">
        <f t="shared" si="23"/>
        <v>0</v>
      </c>
    </row>
    <row r="144" spans="1:12">
      <c r="A144" s="128" t="str">
        <f>'Obra Civil'!A150</f>
        <v>13.4.8</v>
      </c>
      <c r="B144" s="271" t="str">
        <f>'Obra Civil'!B150</f>
        <v>Luminárias incandescentes 100W</v>
      </c>
      <c r="C144" s="272"/>
      <c r="D144" s="273"/>
      <c r="E144" s="129" t="str">
        <f>'Obra Civil'!C150</f>
        <v>un</v>
      </c>
      <c r="F144" s="130">
        <f>'Obra Civil'!G150</f>
        <v>23.3</v>
      </c>
      <c r="G144" s="131">
        <f>'Obra Civil'!D150</f>
        <v>6</v>
      </c>
      <c r="H144" s="132">
        <v>0</v>
      </c>
      <c r="I144" s="132">
        <v>0</v>
      </c>
      <c r="J144" s="132">
        <f t="shared" si="24"/>
        <v>139.80000000000001</v>
      </c>
      <c r="K144" s="132">
        <f t="shared" si="25"/>
        <v>0</v>
      </c>
      <c r="L144" s="133">
        <f t="shared" si="23"/>
        <v>0</v>
      </c>
    </row>
    <row r="145" spans="1:12">
      <c r="A145" s="128" t="str">
        <f>'Obra Civil'!A151</f>
        <v>13.4.9</v>
      </c>
      <c r="B145" s="271" t="str">
        <f>'Obra Civil'!B151</f>
        <v>Arandelas 100W</v>
      </c>
      <c r="C145" s="272"/>
      <c r="D145" s="273"/>
      <c r="E145" s="129" t="str">
        <f>'Obra Civil'!C151</f>
        <v>un</v>
      </c>
      <c r="F145" s="130">
        <f>'Obra Civil'!G151</f>
        <v>28.54</v>
      </c>
      <c r="G145" s="131">
        <f>'Obra Civil'!D151</f>
        <v>12</v>
      </c>
      <c r="H145" s="132">
        <v>0</v>
      </c>
      <c r="I145" s="132">
        <v>0</v>
      </c>
      <c r="J145" s="132">
        <f t="shared" si="24"/>
        <v>342.48</v>
      </c>
      <c r="K145" s="132">
        <f t="shared" si="25"/>
        <v>0</v>
      </c>
      <c r="L145" s="133">
        <f t="shared" si="23"/>
        <v>0</v>
      </c>
    </row>
    <row r="146" spans="1:12">
      <c r="A146" s="128" t="str">
        <f>'Obra Civil'!A152</f>
        <v>13.4.10</v>
      </c>
      <c r="B146" s="271" t="str">
        <f>'Obra Civil'!B152</f>
        <v>Caixas de passagem 4x4"para tomada/interruptor</v>
      </c>
      <c r="C146" s="272"/>
      <c r="D146" s="273"/>
      <c r="E146" s="129" t="str">
        <f>'Obra Civil'!C152</f>
        <v>un</v>
      </c>
      <c r="F146" s="130">
        <f>'Obra Civil'!G152</f>
        <v>1.79</v>
      </c>
      <c r="G146" s="131">
        <f>'Obra Civil'!D152</f>
        <v>32</v>
      </c>
      <c r="H146" s="132">
        <v>0</v>
      </c>
      <c r="I146" s="132">
        <v>32</v>
      </c>
      <c r="J146" s="132">
        <f t="shared" si="24"/>
        <v>57.28</v>
      </c>
      <c r="K146" s="132">
        <f t="shared" si="25"/>
        <v>0</v>
      </c>
      <c r="L146" s="133">
        <f t="shared" si="23"/>
        <v>57.28</v>
      </c>
    </row>
    <row r="147" spans="1:12">
      <c r="A147" s="128" t="str">
        <f>'Obra Civil'!A153</f>
        <v>13.4.11</v>
      </c>
      <c r="B147" s="271" t="str">
        <f>'Obra Civil'!B153</f>
        <v>Caixa de passagem 4x2" para interruptor e tomada</v>
      </c>
      <c r="C147" s="272"/>
      <c r="D147" s="273"/>
      <c r="E147" s="129" t="str">
        <f>'Obra Civil'!C153</f>
        <v>un</v>
      </c>
      <c r="F147" s="130">
        <f>'Obra Civil'!G153</f>
        <v>1.1200000000000001</v>
      </c>
      <c r="G147" s="131">
        <f>'Obra Civil'!D153</f>
        <v>79</v>
      </c>
      <c r="H147" s="132">
        <v>0</v>
      </c>
      <c r="I147" s="132">
        <v>79</v>
      </c>
      <c r="J147" s="132">
        <f t="shared" si="24"/>
        <v>88.48</v>
      </c>
      <c r="K147" s="132">
        <f t="shared" si="25"/>
        <v>0</v>
      </c>
      <c r="L147" s="133">
        <f t="shared" si="23"/>
        <v>88.48</v>
      </c>
    </row>
    <row r="148" spans="1:12" ht="12" customHeight="1">
      <c r="A148" s="128" t="str">
        <f>'Obra Civil'!A154</f>
        <v>13.4.12</v>
      </c>
      <c r="B148" s="271" t="str">
        <f>'Obra Civil'!B154</f>
        <v>Caixa de passagem de ferro esmaltada octogonal 4x4"</v>
      </c>
      <c r="C148" s="272"/>
      <c r="D148" s="273"/>
      <c r="E148" s="129" t="str">
        <f>'Obra Civil'!C154</f>
        <v>un</v>
      </c>
      <c r="F148" s="130">
        <f>'Obra Civil'!G154</f>
        <v>2.04</v>
      </c>
      <c r="G148" s="131">
        <f>'Obra Civil'!D154</f>
        <v>70</v>
      </c>
      <c r="H148" s="132">
        <v>0</v>
      </c>
      <c r="I148" s="132">
        <v>70</v>
      </c>
      <c r="J148" s="132">
        <f t="shared" si="24"/>
        <v>142.80000000000001</v>
      </c>
      <c r="K148" s="132">
        <f t="shared" si="25"/>
        <v>0</v>
      </c>
      <c r="L148" s="133">
        <f t="shared" si="23"/>
        <v>142.80000000000001</v>
      </c>
    </row>
    <row r="149" spans="1:12">
      <c r="A149" s="125" t="str">
        <f>'Obra Civil'!A155</f>
        <v>13.5</v>
      </c>
      <c r="B149" s="291" t="str">
        <f>'Obra Civil'!B155</f>
        <v>INSTALAÇÕES DE REDE ESTRUTURADA</v>
      </c>
      <c r="C149" s="292"/>
      <c r="D149" s="293"/>
      <c r="E149" s="129"/>
      <c r="F149" s="130"/>
      <c r="G149" s="131"/>
      <c r="H149" s="132"/>
      <c r="I149" s="132"/>
      <c r="J149" s="132"/>
      <c r="K149" s="132"/>
      <c r="L149" s="133">
        <f t="shared" si="23"/>
        <v>0</v>
      </c>
    </row>
    <row r="150" spans="1:12">
      <c r="A150" s="128" t="str">
        <f>'Obra Civil'!A156</f>
        <v>13.5.1</v>
      </c>
      <c r="B150" s="271" t="str">
        <f>'Obra Civil'!B156</f>
        <v>EQUIPAMENTOS PASSIVOS</v>
      </c>
      <c r="C150" s="272"/>
      <c r="D150" s="273"/>
      <c r="E150" s="129"/>
      <c r="F150" s="130"/>
      <c r="G150" s="131"/>
      <c r="H150" s="132"/>
      <c r="I150" s="132"/>
      <c r="J150" s="132"/>
      <c r="K150" s="132"/>
      <c r="L150" s="133">
        <f t="shared" si="23"/>
        <v>0</v>
      </c>
    </row>
    <row r="151" spans="1:12">
      <c r="A151" s="128" t="str">
        <f>'Obra Civil'!A157</f>
        <v>13.5.1.1</v>
      </c>
      <c r="B151" s="271" t="str">
        <f>'Obra Civil'!B157</f>
        <v>Patch Panel 19"  - 24 portas, Categoria 6</v>
      </c>
      <c r="C151" s="272"/>
      <c r="D151" s="273"/>
      <c r="E151" s="129" t="str">
        <f>'Obra Civil'!C157</f>
        <v xml:space="preserve">un </v>
      </c>
      <c r="F151" s="130">
        <f>'Obra Civil'!G157</f>
        <v>532.77</v>
      </c>
      <c r="G151" s="131">
        <f>'Obra Civil'!D157</f>
        <v>2</v>
      </c>
      <c r="H151" s="132">
        <v>0</v>
      </c>
      <c r="I151" s="132">
        <v>0</v>
      </c>
      <c r="J151" s="132">
        <f t="shared" ref="J151:J158" si="26">F151*G151</f>
        <v>1065.54</v>
      </c>
      <c r="K151" s="132">
        <f t="shared" ref="K151:K158" si="27">H151*F151</f>
        <v>0</v>
      </c>
      <c r="L151" s="133">
        <f t="shared" si="23"/>
        <v>0</v>
      </c>
    </row>
    <row r="152" spans="1:12">
      <c r="A152" s="128" t="str">
        <f>'Obra Civil'!A158</f>
        <v>13.5.1.2</v>
      </c>
      <c r="B152" s="271" t="str">
        <f>'Obra Civil'!B158</f>
        <v>Switch de 24 portas</v>
      </c>
      <c r="C152" s="272"/>
      <c r="D152" s="273"/>
      <c r="E152" s="129" t="str">
        <f>'Obra Civil'!C158</f>
        <v xml:space="preserve">un </v>
      </c>
      <c r="F152" s="130">
        <f>'Obra Civil'!G158</f>
        <v>735.12</v>
      </c>
      <c r="G152" s="131">
        <f>'Obra Civil'!D158</f>
        <v>2</v>
      </c>
      <c r="H152" s="132">
        <v>0</v>
      </c>
      <c r="I152" s="132">
        <v>0</v>
      </c>
      <c r="J152" s="132">
        <f t="shared" si="26"/>
        <v>1470.24</v>
      </c>
      <c r="K152" s="132">
        <f t="shared" si="27"/>
        <v>0</v>
      </c>
      <c r="L152" s="133">
        <f t="shared" si="23"/>
        <v>0</v>
      </c>
    </row>
    <row r="153" spans="1:12">
      <c r="A153" s="128" t="str">
        <f>'Obra Civil'!A159</f>
        <v>13.5.1.3</v>
      </c>
      <c r="B153" s="271" t="str">
        <f>'Obra Civil'!B159</f>
        <v>Bloco 110 para rack 19” 100 pares</v>
      </c>
      <c r="C153" s="272"/>
      <c r="D153" s="273"/>
      <c r="E153" s="129" t="str">
        <f>'Obra Civil'!C159</f>
        <v xml:space="preserve">un </v>
      </c>
      <c r="F153" s="130">
        <f>'Obra Civil'!G159</f>
        <v>316.5</v>
      </c>
      <c r="G153" s="131">
        <f>'Obra Civil'!D159</f>
        <v>1</v>
      </c>
      <c r="H153" s="132">
        <v>0</v>
      </c>
      <c r="I153" s="132">
        <v>0</v>
      </c>
      <c r="J153" s="132">
        <f t="shared" si="26"/>
        <v>316.5</v>
      </c>
      <c r="K153" s="132">
        <f t="shared" si="27"/>
        <v>0</v>
      </c>
      <c r="L153" s="133">
        <f t="shared" si="23"/>
        <v>0</v>
      </c>
    </row>
    <row r="154" spans="1:12">
      <c r="A154" s="128" t="str">
        <f>'Obra Civil'!A160</f>
        <v>13.5.1.4</v>
      </c>
      <c r="B154" s="271" t="str">
        <f>'Obra Civil'!B160</f>
        <v xml:space="preserve">Guia de Cabos Frontal, fechado </v>
      </c>
      <c r="C154" s="272"/>
      <c r="D154" s="273"/>
      <c r="E154" s="129" t="str">
        <f>'Obra Civil'!C160</f>
        <v xml:space="preserve">un </v>
      </c>
      <c r="F154" s="130">
        <f>'Obra Civil'!G160</f>
        <v>23.5</v>
      </c>
      <c r="G154" s="131">
        <f>'Obra Civil'!D160</f>
        <v>4</v>
      </c>
      <c r="H154" s="132">
        <v>0</v>
      </c>
      <c r="I154" s="132">
        <v>0</v>
      </c>
      <c r="J154" s="132">
        <f t="shared" si="26"/>
        <v>94</v>
      </c>
      <c r="K154" s="132">
        <f t="shared" si="27"/>
        <v>0</v>
      </c>
      <c r="L154" s="133">
        <f t="shared" si="23"/>
        <v>0</v>
      </c>
    </row>
    <row r="155" spans="1:12">
      <c r="A155" s="128" t="str">
        <f>'Obra Civil'!A161</f>
        <v>13.5.1.5</v>
      </c>
      <c r="B155" s="271" t="str">
        <f>'Obra Civil'!B161</f>
        <v>Guia de Cabos Traseiro</v>
      </c>
      <c r="C155" s="272"/>
      <c r="D155" s="273"/>
      <c r="E155" s="129" t="str">
        <f>'Obra Civil'!C161</f>
        <v xml:space="preserve">un </v>
      </c>
      <c r="F155" s="130">
        <f>'Obra Civil'!G161</f>
        <v>19.600000000000001</v>
      </c>
      <c r="G155" s="131">
        <f>'Obra Civil'!D161</f>
        <v>4</v>
      </c>
      <c r="H155" s="132">
        <v>0</v>
      </c>
      <c r="I155" s="132">
        <v>0</v>
      </c>
      <c r="J155" s="132">
        <f t="shared" si="26"/>
        <v>78.400000000000006</v>
      </c>
      <c r="K155" s="132">
        <f t="shared" si="27"/>
        <v>0</v>
      </c>
      <c r="L155" s="133">
        <f t="shared" si="23"/>
        <v>0</v>
      </c>
    </row>
    <row r="156" spans="1:12">
      <c r="A156" s="128" t="str">
        <f>'Obra Civil'!A162</f>
        <v>13.5.1.6</v>
      </c>
      <c r="B156" s="271" t="str">
        <f>'Obra Civil'!B162</f>
        <v>Trava Path Panel</v>
      </c>
      <c r="C156" s="272"/>
      <c r="D156" s="273"/>
      <c r="E156" s="129" t="str">
        <f>'Obra Civil'!C162</f>
        <v xml:space="preserve">un </v>
      </c>
      <c r="F156" s="130">
        <f>'Obra Civil'!G162</f>
        <v>12.3</v>
      </c>
      <c r="G156" s="131">
        <f>'Obra Civil'!D162</f>
        <v>4</v>
      </c>
      <c r="H156" s="132">
        <v>0</v>
      </c>
      <c r="I156" s="132">
        <v>0</v>
      </c>
      <c r="J156" s="132">
        <f t="shared" si="26"/>
        <v>49.2</v>
      </c>
      <c r="K156" s="132">
        <f t="shared" si="27"/>
        <v>0</v>
      </c>
      <c r="L156" s="133">
        <f t="shared" si="23"/>
        <v>0</v>
      </c>
    </row>
    <row r="157" spans="1:12">
      <c r="A157" s="128" t="str">
        <f>'Obra Civil'!A163</f>
        <v>13.5.1.7</v>
      </c>
      <c r="B157" s="271" t="str">
        <f>'Obra Civil'!B163</f>
        <v xml:space="preserve">Guia de Cabos Vertical, fechado </v>
      </c>
      <c r="C157" s="272"/>
      <c r="D157" s="273"/>
      <c r="E157" s="129" t="str">
        <f>'Obra Civil'!C163</f>
        <v xml:space="preserve">un </v>
      </c>
      <c r="F157" s="130">
        <f>'Obra Civil'!G163</f>
        <v>16.329999999999998</v>
      </c>
      <c r="G157" s="131">
        <f>'Obra Civil'!D163</f>
        <v>2</v>
      </c>
      <c r="H157" s="132">
        <v>0</v>
      </c>
      <c r="I157" s="132">
        <v>0</v>
      </c>
      <c r="J157" s="132">
        <f t="shared" si="26"/>
        <v>32.659999999999997</v>
      </c>
      <c r="K157" s="132">
        <f t="shared" si="27"/>
        <v>0</v>
      </c>
      <c r="L157" s="133">
        <f t="shared" si="23"/>
        <v>0</v>
      </c>
    </row>
    <row r="158" spans="1:12">
      <c r="A158" s="128" t="str">
        <f>'Obra Civil'!A164</f>
        <v>13.5.1.8</v>
      </c>
      <c r="B158" s="271" t="str">
        <f>'Obra Civil'!B164</f>
        <v xml:space="preserve">Guia de Cabos Superior, fechado </v>
      </c>
      <c r="C158" s="272"/>
      <c r="D158" s="273"/>
      <c r="E158" s="129" t="str">
        <f>'Obra Civil'!C164</f>
        <v xml:space="preserve">un </v>
      </c>
      <c r="F158" s="130">
        <f>'Obra Civil'!G164</f>
        <v>52.43</v>
      </c>
      <c r="G158" s="131">
        <f>'Obra Civil'!D164</f>
        <v>1</v>
      </c>
      <c r="H158" s="132">
        <v>0</v>
      </c>
      <c r="I158" s="132">
        <v>0</v>
      </c>
      <c r="J158" s="132">
        <f t="shared" si="26"/>
        <v>52.43</v>
      </c>
      <c r="K158" s="132">
        <f t="shared" si="27"/>
        <v>0</v>
      </c>
      <c r="L158" s="133">
        <f t="shared" si="23"/>
        <v>0</v>
      </c>
    </row>
    <row r="159" spans="1:12">
      <c r="A159" s="128" t="str">
        <f>'Obra Civil'!A165</f>
        <v>13.5.2</v>
      </c>
      <c r="B159" s="271" t="str">
        <f>'Obra Civil'!B165</f>
        <v>CABOS EM PAR TRANÇADOS</v>
      </c>
      <c r="C159" s="272"/>
      <c r="D159" s="273"/>
      <c r="E159" s="129"/>
      <c r="F159" s="130"/>
      <c r="G159" s="131"/>
      <c r="H159" s="132"/>
      <c r="I159" s="132"/>
      <c r="J159" s="132"/>
      <c r="K159" s="132"/>
      <c r="L159" s="133">
        <f t="shared" si="23"/>
        <v>0</v>
      </c>
    </row>
    <row r="160" spans="1:12">
      <c r="A160" s="128" t="str">
        <f>'Obra Civil'!A166</f>
        <v>13.5.2.1</v>
      </c>
      <c r="B160" s="271" t="str">
        <f>'Obra Civil'!B166</f>
        <v>Cabo par trançado não blindado (UTP)-4 pares 24 AWG,100 Ohms - Categoria 6</v>
      </c>
      <c r="C160" s="272"/>
      <c r="D160" s="273"/>
      <c r="E160" s="129" t="str">
        <f>'Obra Civil'!C166</f>
        <v>m</v>
      </c>
      <c r="F160" s="130">
        <f>'Obra Civil'!G166</f>
        <v>1.42</v>
      </c>
      <c r="G160" s="131">
        <f>'Obra Civil'!D166</f>
        <v>480</v>
      </c>
      <c r="H160" s="132">
        <v>0</v>
      </c>
      <c r="I160" s="132">
        <v>0</v>
      </c>
      <c r="J160" s="132">
        <f t="shared" ref="J160:J167" si="28">F160*G160</f>
        <v>681.59999999999991</v>
      </c>
      <c r="K160" s="132">
        <f t="shared" ref="K160:K167" si="29">H160*F160</f>
        <v>0</v>
      </c>
      <c r="L160" s="133">
        <f t="shared" si="23"/>
        <v>0</v>
      </c>
    </row>
    <row r="161" spans="1:12">
      <c r="A161" s="128" t="str">
        <f>'Obra Civil'!A167</f>
        <v>13.5.2.2</v>
      </c>
      <c r="B161" s="271" t="str">
        <f>'Obra Civil'!B167</f>
        <v>Cabo telefônico interno CI-50, 20 pares</v>
      </c>
      <c r="C161" s="272"/>
      <c r="D161" s="273"/>
      <c r="E161" s="129" t="str">
        <f>'Obra Civil'!C167</f>
        <v>m</v>
      </c>
      <c r="F161" s="130">
        <f>'Obra Civil'!G167</f>
        <v>4.96</v>
      </c>
      <c r="G161" s="131">
        <f>'Obra Civil'!D167</f>
        <v>6</v>
      </c>
      <c r="H161" s="132">
        <v>0</v>
      </c>
      <c r="I161" s="132">
        <v>0</v>
      </c>
      <c r="J161" s="132">
        <f t="shared" si="28"/>
        <v>29.759999999999998</v>
      </c>
      <c r="K161" s="132">
        <f t="shared" si="29"/>
        <v>0</v>
      </c>
      <c r="L161" s="133">
        <f t="shared" si="23"/>
        <v>0</v>
      </c>
    </row>
    <row r="162" spans="1:12">
      <c r="A162" s="128" t="str">
        <f>'Obra Civil'!A168</f>
        <v>13.5.2.3</v>
      </c>
      <c r="B162" s="271" t="str">
        <f>'Obra Civil'!B168</f>
        <v>Cabo coaxial</v>
      </c>
      <c r="C162" s="272"/>
      <c r="D162" s="273"/>
      <c r="E162" s="129" t="str">
        <f>'Obra Civil'!C168</f>
        <v>m</v>
      </c>
      <c r="F162" s="130">
        <f>'Obra Civil'!G168</f>
        <v>3.98</v>
      </c>
      <c r="G162" s="131">
        <f>'Obra Civil'!D168</f>
        <v>35</v>
      </c>
      <c r="H162" s="132">
        <v>0</v>
      </c>
      <c r="I162" s="132">
        <v>0</v>
      </c>
      <c r="J162" s="132">
        <f t="shared" si="28"/>
        <v>139.30000000000001</v>
      </c>
      <c r="K162" s="132">
        <f t="shared" si="29"/>
        <v>0</v>
      </c>
      <c r="L162" s="133">
        <f t="shared" si="23"/>
        <v>0</v>
      </c>
    </row>
    <row r="163" spans="1:12">
      <c r="A163" s="125" t="str">
        <f>'Obra Civil'!A169</f>
        <v>13.5.3</v>
      </c>
      <c r="B163" s="291" t="str">
        <f>'Obra Civil'!B169</f>
        <v>CABOS DE CONEXÃO</v>
      </c>
      <c r="C163" s="292"/>
      <c r="D163" s="293"/>
      <c r="E163" s="129"/>
      <c r="F163" s="130">
        <f>'Obra Civil'!G169</f>
        <v>0</v>
      </c>
      <c r="G163" s="131">
        <f>'Obra Civil'!D169</f>
        <v>0</v>
      </c>
      <c r="H163" s="132">
        <v>0</v>
      </c>
      <c r="I163" s="132">
        <v>0</v>
      </c>
      <c r="J163" s="132">
        <f t="shared" si="28"/>
        <v>0</v>
      </c>
      <c r="K163" s="132">
        <f t="shared" si="29"/>
        <v>0</v>
      </c>
      <c r="L163" s="133">
        <f t="shared" si="23"/>
        <v>0</v>
      </c>
    </row>
    <row r="164" spans="1:12">
      <c r="A164" s="128" t="str">
        <f>'Obra Civil'!A170</f>
        <v>13.5.3.1</v>
      </c>
      <c r="B164" s="271" t="str">
        <f>'Obra Civil'!B170</f>
        <v>Cabos de conexões – Patch Cord ultra flexível com RJ 45 nas 2 pontas - 1,50 metros</v>
      </c>
      <c r="C164" s="272"/>
      <c r="D164" s="273"/>
      <c r="E164" s="129" t="str">
        <f>'Obra Civil'!C170</f>
        <v xml:space="preserve">un </v>
      </c>
      <c r="F164" s="130">
        <f>'Obra Civil'!G170</f>
        <v>8.35</v>
      </c>
      <c r="G164" s="131">
        <f>'Obra Civil'!D170</f>
        <v>24</v>
      </c>
      <c r="H164" s="132">
        <v>0</v>
      </c>
      <c r="I164" s="132">
        <v>0</v>
      </c>
      <c r="J164" s="132">
        <f t="shared" si="28"/>
        <v>200.39999999999998</v>
      </c>
      <c r="K164" s="132">
        <f t="shared" si="29"/>
        <v>0</v>
      </c>
      <c r="L164" s="133">
        <f t="shared" si="23"/>
        <v>0</v>
      </c>
    </row>
    <row r="165" spans="1:12">
      <c r="A165" s="128" t="str">
        <f>'Obra Civil'!A171</f>
        <v>13.5.3.2</v>
      </c>
      <c r="B165" s="271" t="str">
        <f>'Obra Civil'!B171</f>
        <v>Cabos de conexões – Patch cord 110 / RJ-45 1 par -1,50m</v>
      </c>
      <c r="C165" s="272"/>
      <c r="D165" s="273"/>
      <c r="E165" s="129" t="str">
        <f>'Obra Civil'!C171</f>
        <v xml:space="preserve">un </v>
      </c>
      <c r="F165" s="130">
        <f>'Obra Civil'!G171</f>
        <v>7.17</v>
      </c>
      <c r="G165" s="131">
        <f>'Obra Civil'!D171</f>
        <v>15</v>
      </c>
      <c r="H165" s="132">
        <v>0</v>
      </c>
      <c r="I165" s="132">
        <v>0</v>
      </c>
      <c r="J165" s="132">
        <f t="shared" si="28"/>
        <v>107.55</v>
      </c>
      <c r="K165" s="132">
        <f t="shared" si="29"/>
        <v>0</v>
      </c>
      <c r="L165" s="133">
        <f t="shared" si="23"/>
        <v>0</v>
      </c>
    </row>
    <row r="166" spans="1:12">
      <c r="A166" s="128" t="str">
        <f>'Obra Civil'!A172</f>
        <v>13.5.3.3</v>
      </c>
      <c r="B166" s="271" t="str">
        <f>'Obra Civil'!B172</f>
        <v>Cabos de conexões – Patch Cord ultra flexível com RJ 45 em 1 ponta - 1,50 metros</v>
      </c>
      <c r="C166" s="272"/>
      <c r="D166" s="273"/>
      <c r="E166" s="129" t="str">
        <f>'Obra Civil'!C172</f>
        <v xml:space="preserve">un </v>
      </c>
      <c r="F166" s="130">
        <f>'Obra Civil'!G172</f>
        <v>7.62</v>
      </c>
      <c r="G166" s="131">
        <f>'Obra Civil'!D172</f>
        <v>24</v>
      </c>
      <c r="H166" s="132">
        <v>0</v>
      </c>
      <c r="I166" s="132">
        <v>0</v>
      </c>
      <c r="J166" s="132">
        <f t="shared" si="28"/>
        <v>182.88</v>
      </c>
      <c r="K166" s="132">
        <f t="shared" si="29"/>
        <v>0</v>
      </c>
      <c r="L166" s="133">
        <f t="shared" si="23"/>
        <v>0</v>
      </c>
    </row>
    <row r="167" spans="1:12">
      <c r="A167" s="128" t="str">
        <f>'Obra Civil'!A173</f>
        <v>13.5.3.4</v>
      </c>
      <c r="B167" s="271" t="str">
        <f>'Obra Civil'!B173</f>
        <v>Cabos de conexões – Patch Cord ultra flexível com RJ 45 nas 2 pontas - 3,0 metros</v>
      </c>
      <c r="C167" s="272"/>
      <c r="D167" s="273"/>
      <c r="E167" s="129" t="str">
        <f>'Obra Civil'!C173</f>
        <v xml:space="preserve">un </v>
      </c>
      <c r="F167" s="130">
        <f>'Obra Civil'!G173</f>
        <v>100</v>
      </c>
      <c r="G167" s="131">
        <f>'Obra Civil'!D173</f>
        <v>24</v>
      </c>
      <c r="H167" s="132">
        <v>0</v>
      </c>
      <c r="I167" s="132">
        <v>0</v>
      </c>
      <c r="J167" s="132">
        <f t="shared" si="28"/>
        <v>2400</v>
      </c>
      <c r="K167" s="132">
        <f t="shared" si="29"/>
        <v>0</v>
      </c>
      <c r="L167" s="133">
        <f t="shared" si="23"/>
        <v>0</v>
      </c>
    </row>
    <row r="168" spans="1:12">
      <c r="A168" s="125" t="str">
        <f>'Obra Civil'!A174</f>
        <v>13.5.4</v>
      </c>
      <c r="B168" s="291" t="str">
        <f>'Obra Civil'!B174</f>
        <v>TOMADAS</v>
      </c>
      <c r="C168" s="292"/>
      <c r="D168" s="293"/>
      <c r="E168" s="129"/>
      <c r="F168" s="130"/>
      <c r="G168" s="131"/>
      <c r="H168" s="132"/>
      <c r="I168" s="132"/>
      <c r="J168" s="132"/>
      <c r="K168" s="132"/>
      <c r="L168" s="133">
        <f t="shared" si="23"/>
        <v>0</v>
      </c>
    </row>
    <row r="169" spans="1:12">
      <c r="A169" s="128" t="str">
        <f>'Obra Civil'!A175</f>
        <v>13.5.4.1</v>
      </c>
      <c r="B169" s="271" t="str">
        <f>'Obra Civil'!B175</f>
        <v>Tomada modular RJ-45 Categoria 6</v>
      </c>
      <c r="C169" s="272"/>
      <c r="D169" s="273"/>
      <c r="E169" s="129" t="str">
        <f>'Obra Civil'!C175</f>
        <v xml:space="preserve">un </v>
      </c>
      <c r="F169" s="130">
        <f>'Obra Civil'!G175</f>
        <v>19.43</v>
      </c>
      <c r="G169" s="131">
        <f>'Obra Civil'!D175</f>
        <v>24</v>
      </c>
      <c r="H169" s="132">
        <v>0</v>
      </c>
      <c r="I169" s="132">
        <v>0</v>
      </c>
      <c r="J169" s="132">
        <f>F169*G169</f>
        <v>466.32</v>
      </c>
      <c r="K169" s="132">
        <f>H169*F169</f>
        <v>0</v>
      </c>
      <c r="L169" s="133">
        <f t="shared" si="23"/>
        <v>0</v>
      </c>
    </row>
    <row r="170" spans="1:12">
      <c r="A170" s="128" t="str">
        <f>'Obra Civil'!A176</f>
        <v>13.5.4.2</v>
      </c>
      <c r="B170" s="271" t="str">
        <f>'Obra Civil'!B176</f>
        <v>Conector de TV Tipo F (Coaxial)</v>
      </c>
      <c r="C170" s="272"/>
      <c r="D170" s="273"/>
      <c r="E170" s="129" t="str">
        <f>'Obra Civil'!C176</f>
        <v xml:space="preserve">un </v>
      </c>
      <c r="F170" s="130">
        <f>'Obra Civil'!G176</f>
        <v>16.14</v>
      </c>
      <c r="G170" s="131">
        <f>'Obra Civil'!D176</f>
        <v>4</v>
      </c>
      <c r="H170" s="132">
        <v>0</v>
      </c>
      <c r="I170" s="132">
        <v>0</v>
      </c>
      <c r="J170" s="132">
        <f>F170*G170</f>
        <v>64.56</v>
      </c>
      <c r="K170" s="132">
        <f>H170*F170</f>
        <v>0</v>
      </c>
      <c r="L170" s="133">
        <f t="shared" si="23"/>
        <v>0</v>
      </c>
    </row>
    <row r="171" spans="1:12">
      <c r="A171" s="125" t="str">
        <f>'Obra Civil'!A177</f>
        <v>13.5.5</v>
      </c>
      <c r="B171" s="291" t="str">
        <f>'Obra Civil'!B177</f>
        <v>CAIXAS E ACESSÓRIOS</v>
      </c>
      <c r="C171" s="292"/>
      <c r="D171" s="293"/>
      <c r="E171" s="129"/>
      <c r="F171" s="130"/>
      <c r="G171" s="131"/>
      <c r="H171" s="132"/>
      <c r="I171" s="132"/>
      <c r="J171" s="132"/>
      <c r="K171" s="132"/>
      <c r="L171" s="133">
        <f t="shared" si="23"/>
        <v>0</v>
      </c>
    </row>
    <row r="172" spans="1:12" ht="22.5" customHeight="1">
      <c r="A172" s="128" t="str">
        <f>'Obra Civil'!A178</f>
        <v>13.5.5.1</v>
      </c>
      <c r="B172" s="294" t="str">
        <f>'Obra Civil'!B178</f>
        <v>Caixa subterrânea em alvenaria, tipo R1,60x35x50cm, com tampão em ferro fundido, conforme detalhe de projeto</v>
      </c>
      <c r="C172" s="295"/>
      <c r="D172" s="296"/>
      <c r="E172" s="129" t="str">
        <f>'Obra Civil'!C178</f>
        <v xml:space="preserve">un </v>
      </c>
      <c r="F172" s="130">
        <f>'Obra Civil'!G178</f>
        <v>145.30000000000001</v>
      </c>
      <c r="G172" s="131">
        <f>'Obra Civil'!D178</f>
        <v>1</v>
      </c>
      <c r="H172" s="132">
        <v>0</v>
      </c>
      <c r="I172" s="132">
        <v>0</v>
      </c>
      <c r="J172" s="132">
        <f>F172*G172</f>
        <v>145.30000000000001</v>
      </c>
      <c r="K172" s="132">
        <f>H172*F172</f>
        <v>0</v>
      </c>
      <c r="L172" s="133">
        <f t="shared" si="23"/>
        <v>0</v>
      </c>
    </row>
    <row r="173" spans="1:12">
      <c r="A173" s="128" t="str">
        <f>'Obra Civil'!A179</f>
        <v>13.5.5.2</v>
      </c>
      <c r="B173" s="271" t="str">
        <f>'Obra Civil'!B179</f>
        <v>Caixa de passagem em alvenaria 20x20 com tampa de ferro fundido</v>
      </c>
      <c r="C173" s="272"/>
      <c r="D173" s="273"/>
      <c r="E173" s="129" t="str">
        <f>'Obra Civil'!C179</f>
        <v xml:space="preserve">un </v>
      </c>
      <c r="F173" s="130">
        <f>'Obra Civil'!G179</f>
        <v>34.869999999999997</v>
      </c>
      <c r="G173" s="131">
        <f>'Obra Civil'!D179</f>
        <v>2</v>
      </c>
      <c r="H173" s="132">
        <v>0</v>
      </c>
      <c r="I173" s="132">
        <v>0</v>
      </c>
      <c r="J173" s="132">
        <f>F173*G173</f>
        <v>69.739999999999995</v>
      </c>
      <c r="K173" s="132">
        <f>H173*F173</f>
        <v>0</v>
      </c>
      <c r="L173" s="133">
        <f t="shared" si="23"/>
        <v>0</v>
      </c>
    </row>
    <row r="174" spans="1:12">
      <c r="A174" s="128" t="str">
        <f>'Obra Civil'!A180</f>
        <v>13.5.5.3</v>
      </c>
      <c r="B174" s="271" t="str">
        <f>'Obra Civil'!B180</f>
        <v>Caixa de passagem de piso 15x15 com tampa metálica aparafusada</v>
      </c>
      <c r="C174" s="272"/>
      <c r="D174" s="273"/>
      <c r="E174" s="129" t="str">
        <f>'Obra Civil'!C180</f>
        <v xml:space="preserve">un </v>
      </c>
      <c r="F174" s="130">
        <f>'Obra Civil'!G180</f>
        <v>10.01</v>
      </c>
      <c r="G174" s="131">
        <f>'Obra Civil'!D180</f>
        <v>12</v>
      </c>
      <c r="H174" s="132">
        <v>0</v>
      </c>
      <c r="I174" s="132">
        <v>0</v>
      </c>
      <c r="J174" s="132">
        <f>F174*G174</f>
        <v>120.12</v>
      </c>
      <c r="K174" s="132">
        <f>H174*F174</f>
        <v>0</v>
      </c>
      <c r="L174" s="133">
        <f t="shared" si="23"/>
        <v>0</v>
      </c>
    </row>
    <row r="175" spans="1:12">
      <c r="A175" s="128" t="str">
        <f>'Obra Civil'!A181</f>
        <v>13.5.5.4</v>
      </c>
      <c r="B175" s="271" t="str">
        <f>'Obra Civil'!B181</f>
        <v>Derivação "T" de 59 mm conforme detalhe de projeto</v>
      </c>
      <c r="C175" s="272"/>
      <c r="D175" s="273"/>
      <c r="E175" s="129" t="str">
        <f>'Obra Civil'!C181</f>
        <v>un</v>
      </c>
      <c r="F175" s="130">
        <f>'Obra Civil'!G181</f>
        <v>18.149999999999999</v>
      </c>
      <c r="G175" s="131">
        <f>'Obra Civil'!D181</f>
        <v>8</v>
      </c>
      <c r="H175" s="132">
        <v>0</v>
      </c>
      <c r="I175" s="132">
        <v>0</v>
      </c>
      <c r="J175" s="132">
        <f>F175*G175</f>
        <v>145.19999999999999</v>
      </c>
      <c r="K175" s="132">
        <f>H175*F175</f>
        <v>0</v>
      </c>
      <c r="L175" s="133">
        <f t="shared" si="23"/>
        <v>0</v>
      </c>
    </row>
    <row r="176" spans="1:12">
      <c r="A176" s="128" t="str">
        <f>'Obra Civil'!A182</f>
        <v>13.5.5.5</v>
      </c>
      <c r="B176" s="271" t="str">
        <f>'Obra Civil'!B182</f>
        <v>Derivação "L" de 59 mm conforme detalhe de projeto</v>
      </c>
      <c r="C176" s="272"/>
      <c r="D176" s="273"/>
      <c r="E176" s="129" t="str">
        <f>'Obra Civil'!C182</f>
        <v>un</v>
      </c>
      <c r="F176" s="130">
        <f>'Obra Civil'!G182</f>
        <v>16.34</v>
      </c>
      <c r="G176" s="131">
        <f>'Obra Civil'!D182</f>
        <v>3</v>
      </c>
      <c r="H176" s="132">
        <v>0</v>
      </c>
      <c r="I176" s="132">
        <v>0</v>
      </c>
      <c r="J176" s="132">
        <f>F176*G176</f>
        <v>49.019999999999996</v>
      </c>
      <c r="K176" s="132">
        <f>H176*F176</f>
        <v>0</v>
      </c>
      <c r="L176" s="133">
        <f t="shared" si="23"/>
        <v>0</v>
      </c>
    </row>
    <row r="177" spans="1:12">
      <c r="A177" s="128" t="str">
        <f>'Obra Civil'!A183</f>
        <v>13.5.6</v>
      </c>
      <c r="B177" s="271" t="str">
        <f>'Obra Civil'!B183</f>
        <v>ELETRODUTOS E ACESSÓRIOS</v>
      </c>
      <c r="C177" s="272"/>
      <c r="D177" s="273"/>
      <c r="E177" s="129"/>
      <c r="F177" s="130"/>
      <c r="G177" s="131"/>
      <c r="H177" s="132"/>
      <c r="I177" s="132"/>
      <c r="J177" s="132"/>
      <c r="K177" s="132"/>
      <c r="L177" s="133">
        <f t="shared" si="23"/>
        <v>0</v>
      </c>
    </row>
    <row r="178" spans="1:12">
      <c r="A178" s="128" t="str">
        <f>'Obra Civil'!A184</f>
        <v>13.5.6.1</v>
      </c>
      <c r="B178" s="271" t="str">
        <f>'Obra Civil'!B184</f>
        <v>Eletroduto  Ø100mm, inclusive curvas</v>
      </c>
      <c r="C178" s="272"/>
      <c r="D178" s="273"/>
      <c r="E178" s="129" t="str">
        <f>'Obra Civil'!C184</f>
        <v>m</v>
      </c>
      <c r="F178" s="130">
        <f>'Obra Civil'!G184</f>
        <v>26.32</v>
      </c>
      <c r="G178" s="131">
        <f>'Obra Civil'!D184</f>
        <v>22</v>
      </c>
      <c r="H178" s="132">
        <v>0</v>
      </c>
      <c r="I178" s="132">
        <v>22</v>
      </c>
      <c r="J178" s="132">
        <f>F178*G178</f>
        <v>579.04</v>
      </c>
      <c r="K178" s="132">
        <f>H178*F178</f>
        <v>0</v>
      </c>
      <c r="L178" s="133">
        <f t="shared" si="23"/>
        <v>579.04</v>
      </c>
    </row>
    <row r="179" spans="1:12">
      <c r="A179" s="128" t="str">
        <f>'Obra Civil'!A185</f>
        <v>13.5.6.2</v>
      </c>
      <c r="B179" s="271" t="str">
        <f>'Obra Civil'!B185</f>
        <v>Eletroduto  Ø59mm, inclusive curvas</v>
      </c>
      <c r="C179" s="272"/>
      <c r="D179" s="273"/>
      <c r="E179" s="129" t="str">
        <f>'Obra Civil'!C185</f>
        <v>m</v>
      </c>
      <c r="F179" s="130">
        <f>'Obra Civil'!G185</f>
        <v>14.31</v>
      </c>
      <c r="G179" s="131">
        <f>'Obra Civil'!D185</f>
        <v>61</v>
      </c>
      <c r="H179" s="132">
        <v>0</v>
      </c>
      <c r="I179" s="132">
        <v>61</v>
      </c>
      <c r="J179" s="132">
        <f>F179*G179</f>
        <v>872.91000000000008</v>
      </c>
      <c r="K179" s="132">
        <f>H179*F179</f>
        <v>0</v>
      </c>
      <c r="L179" s="133">
        <f t="shared" si="23"/>
        <v>872.91000000000008</v>
      </c>
    </row>
    <row r="180" spans="1:12">
      <c r="A180" s="143" t="str">
        <f>'Obra Civil'!A187</f>
        <v>14.0</v>
      </c>
      <c r="B180" s="268" t="str">
        <f>'Obra Civil'!B187</f>
        <v xml:space="preserve">INSTALAÇÃO HIDRÁULICA </v>
      </c>
      <c r="C180" s="269"/>
      <c r="D180" s="270"/>
      <c r="E180" s="146"/>
      <c r="F180" s="147"/>
      <c r="G180" s="148"/>
      <c r="H180" s="149"/>
      <c r="I180" s="149"/>
      <c r="J180" s="149"/>
      <c r="K180" s="149"/>
      <c r="L180" s="150">
        <f t="shared" si="23"/>
        <v>0</v>
      </c>
    </row>
    <row r="181" spans="1:12">
      <c r="A181" s="128" t="str">
        <f>'Obra Civil'!A188</f>
        <v>14.1</v>
      </c>
      <c r="B181" s="271" t="str">
        <f>'Obra Civil'!B188</f>
        <v>TUBULAÇÕES E CONEXÕES DE PVC RÍGIDO</v>
      </c>
      <c r="C181" s="272"/>
      <c r="D181" s="273"/>
      <c r="E181" s="129"/>
      <c r="F181" s="130"/>
      <c r="G181" s="131"/>
      <c r="H181" s="132"/>
      <c r="I181" s="132"/>
      <c r="J181" s="132"/>
      <c r="K181" s="132"/>
      <c r="L181" s="133">
        <f t="shared" si="23"/>
        <v>0</v>
      </c>
    </row>
    <row r="182" spans="1:12">
      <c r="A182" s="128" t="str">
        <f>'Obra Civil'!A189</f>
        <v>14.1.1</v>
      </c>
      <c r="B182" s="271" t="str">
        <f>'Obra Civil'!B189</f>
        <v>Chuveiro eletrico sendo chuveiro de plastico - 110 e 220 V</v>
      </c>
      <c r="C182" s="272"/>
      <c r="D182" s="273"/>
      <c r="E182" s="129" t="str">
        <f>'Obra Civil'!C189</f>
        <v>un</v>
      </c>
      <c r="F182" s="130">
        <f>'Obra Civil'!G189</f>
        <v>35.11</v>
      </c>
      <c r="G182" s="131">
        <f>'Obra Civil'!D189</f>
        <v>12</v>
      </c>
      <c r="H182" s="132">
        <v>0</v>
      </c>
      <c r="I182" s="132">
        <v>0</v>
      </c>
      <c r="J182" s="132">
        <f t="shared" ref="J182:J202" si="30">F182*G182</f>
        <v>421.32</v>
      </c>
      <c r="K182" s="132">
        <f t="shared" ref="K182:K202" si="31">H182*F182</f>
        <v>0</v>
      </c>
      <c r="L182" s="133">
        <f t="shared" si="23"/>
        <v>0</v>
      </c>
    </row>
    <row r="183" spans="1:12">
      <c r="A183" s="128" t="str">
        <f>'Obra Civil'!A190</f>
        <v>14.1.2</v>
      </c>
      <c r="B183" s="271" t="str">
        <f>'Obra Civil'!B190</f>
        <v>Registro de gaveta bruto, diâmetro 1"</v>
      </c>
      <c r="C183" s="272"/>
      <c r="D183" s="273"/>
      <c r="E183" s="129" t="str">
        <f>'Obra Civil'!C190</f>
        <v>un</v>
      </c>
      <c r="F183" s="130">
        <f>'Obra Civil'!G190</f>
        <v>34.11</v>
      </c>
      <c r="G183" s="131">
        <f>'Obra Civil'!D190</f>
        <v>2</v>
      </c>
      <c r="H183" s="132">
        <v>0</v>
      </c>
      <c r="I183" s="132">
        <v>1</v>
      </c>
      <c r="J183" s="132">
        <f t="shared" si="30"/>
        <v>68.22</v>
      </c>
      <c r="K183" s="132">
        <f t="shared" si="31"/>
        <v>0</v>
      </c>
      <c r="L183" s="133">
        <f t="shared" si="23"/>
        <v>34.11</v>
      </c>
    </row>
    <row r="184" spans="1:12">
      <c r="A184" s="128" t="str">
        <f>'Obra Civil'!A191</f>
        <v>14.1.3</v>
      </c>
      <c r="B184" s="271" t="str">
        <f>'Obra Civil'!B191</f>
        <v>Registro de gaveta bruto, diâmetro 1.1/4"</v>
      </c>
      <c r="C184" s="272"/>
      <c r="D184" s="273"/>
      <c r="E184" s="129" t="str">
        <f>'Obra Civil'!C191</f>
        <v>un</v>
      </c>
      <c r="F184" s="130">
        <f>'Obra Civil'!G191</f>
        <v>45.18</v>
      </c>
      <c r="G184" s="131">
        <f>'Obra Civil'!D191</f>
        <v>1</v>
      </c>
      <c r="H184" s="132">
        <v>0</v>
      </c>
      <c r="I184" s="132">
        <v>1</v>
      </c>
      <c r="J184" s="132">
        <f t="shared" si="30"/>
        <v>45.18</v>
      </c>
      <c r="K184" s="132">
        <f t="shared" si="31"/>
        <v>0</v>
      </c>
      <c r="L184" s="133">
        <f t="shared" si="23"/>
        <v>45.18</v>
      </c>
    </row>
    <row r="185" spans="1:12">
      <c r="A185" s="128" t="str">
        <f>'Obra Civil'!A192</f>
        <v>14.1.4</v>
      </c>
      <c r="B185" s="271" t="str">
        <f>'Obra Civil'!B192</f>
        <v>Registro de gaveta bruto, diâmetro 1.1/2"</v>
      </c>
      <c r="C185" s="272"/>
      <c r="D185" s="273"/>
      <c r="E185" s="129" t="str">
        <f>'Obra Civil'!C192</f>
        <v>un</v>
      </c>
      <c r="F185" s="130">
        <f>'Obra Civil'!G192</f>
        <v>51.09</v>
      </c>
      <c r="G185" s="131">
        <f>'Obra Civil'!D192</f>
        <v>4</v>
      </c>
      <c r="H185" s="132">
        <v>0</v>
      </c>
      <c r="I185" s="132">
        <v>4</v>
      </c>
      <c r="J185" s="132">
        <f t="shared" si="30"/>
        <v>204.36</v>
      </c>
      <c r="K185" s="132">
        <f t="shared" si="31"/>
        <v>0</v>
      </c>
      <c r="L185" s="133">
        <f t="shared" si="23"/>
        <v>204.36</v>
      </c>
    </row>
    <row r="186" spans="1:12">
      <c r="A186" s="128" t="str">
        <f>'Obra Civil'!A193</f>
        <v>14.1.5</v>
      </c>
      <c r="B186" s="271" t="str">
        <f>'Obra Civil'!B193</f>
        <v>Registro de gaveta bruto, diâmetro 2.1/2"</v>
      </c>
      <c r="C186" s="272"/>
      <c r="D186" s="273"/>
      <c r="E186" s="129" t="str">
        <f>'Obra Civil'!C193</f>
        <v>un</v>
      </c>
      <c r="F186" s="130">
        <f>'Obra Civil'!G193</f>
        <v>165.23</v>
      </c>
      <c r="G186" s="131">
        <f>'Obra Civil'!D193</f>
        <v>1</v>
      </c>
      <c r="H186" s="132">
        <v>0</v>
      </c>
      <c r="I186" s="132">
        <v>1</v>
      </c>
      <c r="J186" s="132">
        <f t="shared" si="30"/>
        <v>165.23</v>
      </c>
      <c r="K186" s="132">
        <f t="shared" si="31"/>
        <v>0</v>
      </c>
      <c r="L186" s="133">
        <f t="shared" si="23"/>
        <v>165.23</v>
      </c>
    </row>
    <row r="187" spans="1:12">
      <c r="A187" s="128" t="str">
        <f>'Obra Civil'!A194</f>
        <v>14.1.6</v>
      </c>
      <c r="B187" s="271" t="str">
        <f>'Obra Civil'!B194</f>
        <v>Registro de gaveta com canopla, diâmetro 1.1/2"</v>
      </c>
      <c r="C187" s="272"/>
      <c r="D187" s="273"/>
      <c r="E187" s="129" t="str">
        <f>'Obra Civil'!C194</f>
        <v>un</v>
      </c>
      <c r="F187" s="130">
        <f>'Obra Civil'!G194</f>
        <v>109.99</v>
      </c>
      <c r="G187" s="131">
        <f>'Obra Civil'!D194</f>
        <v>8</v>
      </c>
      <c r="H187" s="132">
        <v>0</v>
      </c>
      <c r="I187" s="132">
        <v>0</v>
      </c>
      <c r="J187" s="132">
        <f t="shared" si="30"/>
        <v>879.92</v>
      </c>
      <c r="K187" s="132">
        <f t="shared" si="31"/>
        <v>0</v>
      </c>
      <c r="L187" s="133">
        <f t="shared" si="23"/>
        <v>0</v>
      </c>
    </row>
    <row r="188" spans="1:12">
      <c r="A188" s="128" t="str">
        <f>'Obra Civil'!A195</f>
        <v>14.1.7</v>
      </c>
      <c r="B188" s="271" t="str">
        <f>'Obra Civil'!B195</f>
        <v>Registro de gaveta com canopla, diâmetro 3/4"</v>
      </c>
      <c r="C188" s="272"/>
      <c r="D188" s="273"/>
      <c r="E188" s="129" t="str">
        <f>'Obra Civil'!C195</f>
        <v>un</v>
      </c>
      <c r="F188" s="130">
        <f>'Obra Civil'!G195</f>
        <v>49.81</v>
      </c>
      <c r="G188" s="131">
        <f>'Obra Civil'!D195</f>
        <v>23</v>
      </c>
      <c r="H188" s="132">
        <v>0</v>
      </c>
      <c r="I188" s="132">
        <v>0</v>
      </c>
      <c r="J188" s="132">
        <f t="shared" si="30"/>
        <v>1145.6300000000001</v>
      </c>
      <c r="K188" s="132">
        <f t="shared" si="31"/>
        <v>0</v>
      </c>
      <c r="L188" s="133">
        <f t="shared" si="23"/>
        <v>0</v>
      </c>
    </row>
    <row r="189" spans="1:12">
      <c r="A189" s="128" t="str">
        <f>'Obra Civil'!A196</f>
        <v>14.1.8</v>
      </c>
      <c r="B189" s="271" t="str">
        <f>'Obra Civil'!B196</f>
        <v>Registro de pressão com canopla p/ chuveiro, diâmetro 3/4"</v>
      </c>
      <c r="C189" s="272"/>
      <c r="D189" s="273"/>
      <c r="E189" s="129" t="str">
        <f>'Obra Civil'!C196</f>
        <v>un</v>
      </c>
      <c r="F189" s="130">
        <f>'Obra Civil'!G196</f>
        <v>65.38</v>
      </c>
      <c r="G189" s="131">
        <f>'Obra Civil'!D196</f>
        <v>12</v>
      </c>
      <c r="H189" s="132">
        <v>0</v>
      </c>
      <c r="I189" s="132">
        <v>0</v>
      </c>
      <c r="J189" s="132">
        <f t="shared" si="30"/>
        <v>784.56</v>
      </c>
      <c r="K189" s="132">
        <f t="shared" si="31"/>
        <v>0</v>
      </c>
      <c r="L189" s="133">
        <f t="shared" ref="L189:L252" si="32">I189*F189</f>
        <v>0</v>
      </c>
    </row>
    <row r="190" spans="1:12">
      <c r="A190" s="128" t="str">
        <f>'Obra Civil'!A197</f>
        <v>14.1.9</v>
      </c>
      <c r="B190" s="271" t="str">
        <f>'Obra Civil'!B197</f>
        <v>Tubo PVC soldável diâmetro 25 mm, inclusive conexões</v>
      </c>
      <c r="C190" s="272"/>
      <c r="D190" s="273"/>
      <c r="E190" s="129" t="str">
        <f>'Obra Civil'!C197</f>
        <v>m</v>
      </c>
      <c r="F190" s="130">
        <f>'Obra Civil'!G197</f>
        <v>2.44</v>
      </c>
      <c r="G190" s="131">
        <f>'Obra Civil'!D197</f>
        <v>179</v>
      </c>
      <c r="H190" s="132">
        <v>0</v>
      </c>
      <c r="I190" s="132">
        <v>179</v>
      </c>
      <c r="J190" s="132">
        <f t="shared" si="30"/>
        <v>436.76</v>
      </c>
      <c r="K190" s="132">
        <f t="shared" si="31"/>
        <v>0</v>
      </c>
      <c r="L190" s="133">
        <f t="shared" si="32"/>
        <v>436.76</v>
      </c>
    </row>
    <row r="191" spans="1:12">
      <c r="A191" s="128" t="str">
        <f>'Obra Civil'!A198</f>
        <v>14.1.10</v>
      </c>
      <c r="B191" s="271" t="str">
        <f>'Obra Civil'!B198</f>
        <v>Tubo PVC soldável classe 15, diâmetro 50 mm, inclusive conexões</v>
      </c>
      <c r="C191" s="272"/>
      <c r="D191" s="273"/>
      <c r="E191" s="129" t="str">
        <f>'Obra Civil'!C198</f>
        <v>m</v>
      </c>
      <c r="F191" s="130">
        <f>'Obra Civil'!G198</f>
        <v>8.16</v>
      </c>
      <c r="G191" s="131">
        <f>'Obra Civil'!D198</f>
        <v>128.30000000000001</v>
      </c>
      <c r="H191" s="132">
        <v>0</v>
      </c>
      <c r="I191" s="132">
        <v>128.30000000000001</v>
      </c>
      <c r="J191" s="132">
        <f t="shared" si="30"/>
        <v>1046.9280000000001</v>
      </c>
      <c r="K191" s="132">
        <f t="shared" si="31"/>
        <v>0</v>
      </c>
      <c r="L191" s="133">
        <f t="shared" si="32"/>
        <v>1046.9280000000001</v>
      </c>
    </row>
    <row r="192" spans="1:12">
      <c r="A192" s="128" t="str">
        <f>'Obra Civil'!A199</f>
        <v>14.1.11</v>
      </c>
      <c r="B192" s="271" t="str">
        <f>'Obra Civil'!B199</f>
        <v>Tubo PVC soldável classe 15, diâmetro 75mm, inclusive conexões</v>
      </c>
      <c r="C192" s="272"/>
      <c r="D192" s="273"/>
      <c r="E192" s="129" t="str">
        <f>'Obra Civil'!C199</f>
        <v>m</v>
      </c>
      <c r="F192" s="130">
        <f>'Obra Civil'!G199</f>
        <v>23.27</v>
      </c>
      <c r="G192" s="131">
        <f>'Obra Civil'!D199</f>
        <v>60</v>
      </c>
      <c r="H192" s="132">
        <v>0</v>
      </c>
      <c r="I192" s="132">
        <v>60</v>
      </c>
      <c r="J192" s="132">
        <f t="shared" si="30"/>
        <v>1396.2</v>
      </c>
      <c r="K192" s="132">
        <f t="shared" si="31"/>
        <v>0</v>
      </c>
      <c r="L192" s="133">
        <f t="shared" si="32"/>
        <v>1396.2</v>
      </c>
    </row>
    <row r="193" spans="1:12">
      <c r="A193" s="128" t="str">
        <f>'Obra Civil'!A200</f>
        <v>14.1.12</v>
      </c>
      <c r="B193" s="271" t="str">
        <f>'Obra Civil'!B200</f>
        <v>Válvula de descarga p/ vaso sanitário de 1.1/2"</v>
      </c>
      <c r="C193" s="272"/>
      <c r="D193" s="273"/>
      <c r="E193" s="129" t="str">
        <f>'Obra Civil'!C200</f>
        <v>un</v>
      </c>
      <c r="F193" s="130">
        <f>'Obra Civil'!G200</f>
        <v>91.97</v>
      </c>
      <c r="G193" s="131">
        <f>'Obra Civil'!D200</f>
        <v>15</v>
      </c>
      <c r="H193" s="132">
        <v>0</v>
      </c>
      <c r="I193" s="132">
        <v>0</v>
      </c>
      <c r="J193" s="132">
        <f t="shared" si="30"/>
        <v>1379.55</v>
      </c>
      <c r="K193" s="132">
        <f t="shared" si="31"/>
        <v>0</v>
      </c>
      <c r="L193" s="133">
        <f t="shared" si="32"/>
        <v>0</v>
      </c>
    </row>
    <row r="194" spans="1:12">
      <c r="A194" s="128" t="str">
        <f>'Obra Civil'!A201</f>
        <v>14.1.13</v>
      </c>
      <c r="B194" s="271" t="str">
        <f>'Obra Civil'!B201</f>
        <v>Válvula de pé com crivo, 1.1/2"</v>
      </c>
      <c r="C194" s="272"/>
      <c r="D194" s="273"/>
      <c r="E194" s="129" t="str">
        <f>'Obra Civil'!C201</f>
        <v>un</v>
      </c>
      <c r="F194" s="130">
        <f>'Obra Civil'!G201</f>
        <v>78.349999999999994</v>
      </c>
      <c r="G194" s="131">
        <f>'Obra Civil'!D201</f>
        <v>1</v>
      </c>
      <c r="H194" s="132">
        <v>0</v>
      </c>
      <c r="I194" s="132">
        <v>0</v>
      </c>
      <c r="J194" s="132">
        <f t="shared" si="30"/>
        <v>78.349999999999994</v>
      </c>
      <c r="K194" s="132">
        <f t="shared" si="31"/>
        <v>0</v>
      </c>
      <c r="L194" s="133">
        <f t="shared" si="32"/>
        <v>0</v>
      </c>
    </row>
    <row r="195" spans="1:12">
      <c r="A195" s="128" t="str">
        <f>'Obra Civil'!A202</f>
        <v>14.1.14</v>
      </c>
      <c r="B195" s="271" t="str">
        <f>'Obra Civil'!B202</f>
        <v>Caixa d'água pré-fabricada capacidade 10.000 litros</v>
      </c>
      <c r="C195" s="272"/>
      <c r="D195" s="273"/>
      <c r="E195" s="129" t="str">
        <f>'Obra Civil'!C202</f>
        <v>un</v>
      </c>
      <c r="F195" s="130">
        <f>'Obra Civil'!G202</f>
        <v>1674.25</v>
      </c>
      <c r="G195" s="131">
        <f>'Obra Civil'!D202</f>
        <v>1</v>
      </c>
      <c r="H195" s="132">
        <v>0</v>
      </c>
      <c r="I195" s="132">
        <v>0</v>
      </c>
      <c r="J195" s="132">
        <f t="shared" si="30"/>
        <v>1674.25</v>
      </c>
      <c r="K195" s="132">
        <f t="shared" si="31"/>
        <v>0</v>
      </c>
      <c r="L195" s="133">
        <f t="shared" si="32"/>
        <v>0</v>
      </c>
    </row>
    <row r="196" spans="1:12">
      <c r="A196" s="128" t="str">
        <f>'Obra Civil'!A203</f>
        <v>14.1.15</v>
      </c>
      <c r="B196" s="271" t="str">
        <f>'Obra Civil'!B203</f>
        <v>Torneira de bóia, diâmetro 25mm</v>
      </c>
      <c r="C196" s="272"/>
      <c r="D196" s="273"/>
      <c r="E196" s="129" t="str">
        <f>'Obra Civil'!C203</f>
        <v>un</v>
      </c>
      <c r="F196" s="130">
        <f>'Obra Civil'!G203</f>
        <v>19.350000000000001</v>
      </c>
      <c r="G196" s="131">
        <f>'Obra Civil'!D203</f>
        <v>1</v>
      </c>
      <c r="H196" s="132">
        <v>0</v>
      </c>
      <c r="I196" s="132">
        <v>0</v>
      </c>
      <c r="J196" s="132">
        <f t="shared" si="30"/>
        <v>19.350000000000001</v>
      </c>
      <c r="K196" s="132">
        <f t="shared" si="31"/>
        <v>0</v>
      </c>
      <c r="L196" s="133">
        <f t="shared" si="32"/>
        <v>0</v>
      </c>
    </row>
    <row r="197" spans="1:12">
      <c r="A197" s="128" t="str">
        <f>'Obra Civil'!A204</f>
        <v>14.1.16</v>
      </c>
      <c r="B197" s="271" t="str">
        <f>'Obra Civil'!B204</f>
        <v>Tubo de descarga VDE, série normal, diâmetro 38 mm</v>
      </c>
      <c r="C197" s="272"/>
      <c r="D197" s="273"/>
      <c r="E197" s="129" t="str">
        <f>'Obra Civil'!C204</f>
        <v>m</v>
      </c>
      <c r="F197" s="130">
        <f>'Obra Civil'!G204</f>
        <v>4.55</v>
      </c>
      <c r="G197" s="131">
        <f>'Obra Civil'!D204</f>
        <v>24</v>
      </c>
      <c r="H197" s="132">
        <v>0</v>
      </c>
      <c r="I197" s="132">
        <v>24</v>
      </c>
      <c r="J197" s="132">
        <f t="shared" si="30"/>
        <v>109.19999999999999</v>
      </c>
      <c r="K197" s="132">
        <f t="shared" si="31"/>
        <v>0</v>
      </c>
      <c r="L197" s="133">
        <f t="shared" si="32"/>
        <v>109.19999999999999</v>
      </c>
    </row>
    <row r="198" spans="1:12">
      <c r="A198" s="128" t="str">
        <f>'Obra Civil'!A205</f>
        <v>14.1.17</v>
      </c>
      <c r="B198" s="271" t="str">
        <f>'Obra Civil'!B205</f>
        <v>Válvula de retenção com portinhola de bronze, 1"</v>
      </c>
      <c r="C198" s="272"/>
      <c r="D198" s="273"/>
      <c r="E198" s="129" t="str">
        <f>'Obra Civil'!C205</f>
        <v>un</v>
      </c>
      <c r="F198" s="130">
        <f>'Obra Civil'!G205</f>
        <v>47.45</v>
      </c>
      <c r="G198" s="131">
        <f>'Obra Civil'!D205</f>
        <v>1</v>
      </c>
      <c r="H198" s="132">
        <v>0</v>
      </c>
      <c r="I198" s="132">
        <v>0</v>
      </c>
      <c r="J198" s="132">
        <f t="shared" si="30"/>
        <v>47.45</v>
      </c>
      <c r="K198" s="132">
        <f t="shared" si="31"/>
        <v>0</v>
      </c>
      <c r="L198" s="133">
        <f t="shared" si="32"/>
        <v>0</v>
      </c>
    </row>
    <row r="199" spans="1:12">
      <c r="A199" s="128" t="str">
        <f>'Obra Civil'!A206</f>
        <v>14.1.18</v>
      </c>
      <c r="B199" s="271" t="str">
        <f>'Obra Civil'!B206</f>
        <v>Caixa em alvenaria 30x30 cm - CRG e CTD</v>
      </c>
      <c r="C199" s="272"/>
      <c r="D199" s="273"/>
      <c r="E199" s="129" t="str">
        <f>'Obra Civil'!C206</f>
        <v>un</v>
      </c>
      <c r="F199" s="130">
        <f>'Obra Civil'!G206</f>
        <v>68.959999999999994</v>
      </c>
      <c r="G199" s="131">
        <f>'Obra Civil'!D206</f>
        <v>2</v>
      </c>
      <c r="H199" s="132">
        <v>0</v>
      </c>
      <c r="I199" s="132">
        <v>0</v>
      </c>
      <c r="J199" s="132">
        <f t="shared" si="30"/>
        <v>137.91999999999999</v>
      </c>
      <c r="K199" s="132">
        <f t="shared" si="31"/>
        <v>0</v>
      </c>
      <c r="L199" s="133">
        <f t="shared" si="32"/>
        <v>0</v>
      </c>
    </row>
    <row r="200" spans="1:12">
      <c r="A200" s="128" t="str">
        <f>'Obra Civil'!A207</f>
        <v>14.1.19</v>
      </c>
      <c r="B200" s="271" t="str">
        <f>'Obra Civil'!B207</f>
        <v>Caixa em alvenaria 100x160 cm para bombas</v>
      </c>
      <c r="C200" s="272"/>
      <c r="D200" s="273"/>
      <c r="E200" s="129" t="str">
        <f>'Obra Civil'!C207</f>
        <v>un</v>
      </c>
      <c r="F200" s="130">
        <f>'Obra Civil'!G207</f>
        <v>235.89</v>
      </c>
      <c r="G200" s="131">
        <f>'Obra Civil'!D207</f>
        <v>1</v>
      </c>
      <c r="H200" s="132">
        <v>0</v>
      </c>
      <c r="I200" s="132">
        <v>0</v>
      </c>
      <c r="J200" s="132">
        <f t="shared" si="30"/>
        <v>235.89</v>
      </c>
      <c r="K200" s="132">
        <f t="shared" si="31"/>
        <v>0</v>
      </c>
      <c r="L200" s="133">
        <f t="shared" si="32"/>
        <v>0</v>
      </c>
    </row>
    <row r="201" spans="1:12">
      <c r="A201" s="128" t="str">
        <f>'Obra Civil'!A208</f>
        <v>14.1.20</v>
      </c>
      <c r="B201" s="271" t="str">
        <f>'Obra Civil'!B208</f>
        <v>Tampa de ferro fundido 30x30 cm - tipo leve</v>
      </c>
      <c r="C201" s="272"/>
      <c r="D201" s="273"/>
      <c r="E201" s="129" t="str">
        <f>'Obra Civil'!C208</f>
        <v>un</v>
      </c>
      <c r="F201" s="130">
        <f>'Obra Civil'!G208</f>
        <v>80.64</v>
      </c>
      <c r="G201" s="131">
        <f>'Obra Civil'!D208</f>
        <v>9</v>
      </c>
      <c r="H201" s="132">
        <v>0</v>
      </c>
      <c r="I201" s="132">
        <v>0</v>
      </c>
      <c r="J201" s="132">
        <f t="shared" si="30"/>
        <v>725.76</v>
      </c>
      <c r="K201" s="132">
        <f t="shared" si="31"/>
        <v>0</v>
      </c>
      <c r="L201" s="133">
        <f t="shared" si="32"/>
        <v>0</v>
      </c>
    </row>
    <row r="202" spans="1:12">
      <c r="A202" s="128" t="str">
        <f>'Obra Civil'!A209</f>
        <v>14.1.21</v>
      </c>
      <c r="B202" s="271" t="str">
        <f>'Obra Civil'!B209</f>
        <v>Tampa de ferro fundido 60x60 cm - tipo leve</v>
      </c>
      <c r="C202" s="272"/>
      <c r="D202" s="273"/>
      <c r="E202" s="129" t="str">
        <f>'Obra Civil'!C209</f>
        <v>un</v>
      </c>
      <c r="F202" s="130">
        <f>'Obra Civil'!G209</f>
        <v>189.23</v>
      </c>
      <c r="G202" s="131">
        <f>'Obra Civil'!D209</f>
        <v>2</v>
      </c>
      <c r="H202" s="132">
        <v>0</v>
      </c>
      <c r="I202" s="132">
        <v>0</v>
      </c>
      <c r="J202" s="132">
        <f t="shared" si="30"/>
        <v>378.46</v>
      </c>
      <c r="K202" s="132">
        <f t="shared" si="31"/>
        <v>0</v>
      </c>
      <c r="L202" s="133">
        <f t="shared" si="32"/>
        <v>0</v>
      </c>
    </row>
    <row r="203" spans="1:12">
      <c r="A203" s="128" t="str">
        <f>'Obra Civil'!A210</f>
        <v>14.2</v>
      </c>
      <c r="B203" s="271" t="str">
        <f>'Obra Civil'!B210</f>
        <v>TUBULAÇÕES E CONEXÕES DE FERRO  GALVANIZADO</v>
      </c>
      <c r="C203" s="272"/>
      <c r="D203" s="273"/>
      <c r="E203" s="129"/>
      <c r="F203" s="130"/>
      <c r="G203" s="131"/>
      <c r="H203" s="132"/>
      <c r="I203" s="132"/>
      <c r="J203" s="132"/>
      <c r="K203" s="132"/>
      <c r="L203" s="133">
        <f t="shared" si="32"/>
        <v>0</v>
      </c>
    </row>
    <row r="204" spans="1:12">
      <c r="A204" s="128" t="str">
        <f>'Obra Civil'!A211</f>
        <v>14.2.1</v>
      </c>
      <c r="B204" s="271" t="str">
        <f>'Obra Civil'!B211</f>
        <v>Tubo FG roscável, diâmetro 1.1/2" (50 mm), inclusive conexões</v>
      </c>
      <c r="C204" s="272"/>
      <c r="D204" s="273"/>
      <c r="E204" s="129" t="str">
        <f>'Obra Civil'!C211</f>
        <v>m</v>
      </c>
      <c r="F204" s="130">
        <f>'Obra Civil'!G211</f>
        <v>33.67</v>
      </c>
      <c r="G204" s="131">
        <f>'Obra Civil'!D211</f>
        <v>12</v>
      </c>
      <c r="H204" s="132">
        <v>0</v>
      </c>
      <c r="I204" s="132">
        <v>12</v>
      </c>
      <c r="J204" s="132">
        <f>F204*G204</f>
        <v>404.04</v>
      </c>
      <c r="K204" s="132">
        <f>H204*F204</f>
        <v>0</v>
      </c>
      <c r="L204" s="133">
        <f t="shared" si="32"/>
        <v>404.04</v>
      </c>
    </row>
    <row r="205" spans="1:12">
      <c r="A205" s="128" t="str">
        <f>'Obra Civil'!A212</f>
        <v>14.2.2</v>
      </c>
      <c r="B205" s="271" t="str">
        <f>'Obra Civil'!B212</f>
        <v>Tubo FG roscável, diâmetro 1.1/4" (32 mm), inclusive conexões</v>
      </c>
      <c r="C205" s="272"/>
      <c r="D205" s="273"/>
      <c r="E205" s="129" t="str">
        <f>'Obra Civil'!C212</f>
        <v>m</v>
      </c>
      <c r="F205" s="130">
        <f>'Obra Civil'!G212</f>
        <v>30.47</v>
      </c>
      <c r="G205" s="131">
        <f>'Obra Civil'!D212</f>
        <v>18</v>
      </c>
      <c r="H205" s="132">
        <v>0</v>
      </c>
      <c r="I205" s="132">
        <v>18</v>
      </c>
      <c r="J205" s="132">
        <f>F205*G205</f>
        <v>548.46</v>
      </c>
      <c r="K205" s="132">
        <f>H205*F205</f>
        <v>0</v>
      </c>
      <c r="L205" s="133">
        <f t="shared" si="32"/>
        <v>548.46</v>
      </c>
    </row>
    <row r="206" spans="1:12">
      <c r="A206" s="128" t="str">
        <f>'Obra Civil'!A213</f>
        <v>14.2.3</v>
      </c>
      <c r="B206" s="271" t="str">
        <f>'Obra Civil'!B213</f>
        <v xml:space="preserve">Bucha de redução, FG roscável, diâmetro 1"x3/4" </v>
      </c>
      <c r="C206" s="272"/>
      <c r="D206" s="273"/>
      <c r="E206" s="129" t="str">
        <f>'Obra Civil'!C213</f>
        <v>un</v>
      </c>
      <c r="F206" s="130">
        <f>'Obra Civil'!G213</f>
        <v>3.98</v>
      </c>
      <c r="G206" s="131">
        <f>'Obra Civil'!D213</f>
        <v>2</v>
      </c>
      <c r="H206" s="132">
        <v>0</v>
      </c>
      <c r="I206" s="132">
        <v>2</v>
      </c>
      <c r="J206" s="132">
        <f>F206*G206</f>
        <v>7.96</v>
      </c>
      <c r="K206" s="132">
        <f>H206*F206</f>
        <v>0</v>
      </c>
      <c r="L206" s="133">
        <f t="shared" si="32"/>
        <v>7.96</v>
      </c>
    </row>
    <row r="207" spans="1:12">
      <c r="A207" s="125" t="str">
        <f>'Obra Civil'!A214</f>
        <v>14.3</v>
      </c>
      <c r="B207" s="291" t="str">
        <f>'Obra Civil'!B214</f>
        <v>DRENAGEM DE ÁGUAS PLUVIAIS</v>
      </c>
      <c r="C207" s="292"/>
      <c r="D207" s="293"/>
      <c r="E207" s="129"/>
      <c r="F207" s="130"/>
      <c r="G207" s="131"/>
      <c r="H207" s="132"/>
      <c r="I207" s="132"/>
      <c r="J207" s="132"/>
      <c r="K207" s="132"/>
      <c r="L207" s="133">
        <f t="shared" si="32"/>
        <v>0</v>
      </c>
    </row>
    <row r="208" spans="1:12">
      <c r="A208" s="128" t="str">
        <f>'Obra Civil'!A215</f>
        <v>14.3.1</v>
      </c>
      <c r="B208" s="271" t="str">
        <f>'Obra Civil'!B215</f>
        <v>TUBULAÇÕES E CONEXÕES DE PVC</v>
      </c>
      <c r="C208" s="272"/>
      <c r="D208" s="273"/>
      <c r="E208" s="129"/>
      <c r="F208" s="130"/>
      <c r="G208" s="131"/>
      <c r="H208" s="132"/>
      <c r="I208" s="132"/>
      <c r="J208" s="132"/>
      <c r="K208" s="132"/>
      <c r="L208" s="133">
        <f t="shared" si="32"/>
        <v>0</v>
      </c>
    </row>
    <row r="209" spans="1:12" ht="12" customHeight="1">
      <c r="A209" s="128" t="str">
        <f>'Obra Civil'!A216</f>
        <v>14.3.1.1</v>
      </c>
      <c r="B209" s="271" t="str">
        <f>'Obra Civil'!B216</f>
        <v>Tubo de PVC esgoto série R, ponta e bolsa com anel de borracha, Ø100mm, inclusive conexões</v>
      </c>
      <c r="C209" s="272"/>
      <c r="D209" s="273"/>
      <c r="E209" s="129" t="str">
        <f>'Obra Civil'!C216</f>
        <v>m</v>
      </c>
      <c r="F209" s="130">
        <f>'Obra Civil'!G216</f>
        <v>16.77</v>
      </c>
      <c r="G209" s="131">
        <f>'Obra Civil'!D216</f>
        <v>48</v>
      </c>
      <c r="H209" s="132">
        <v>0</v>
      </c>
      <c r="I209" s="132">
        <v>48</v>
      </c>
      <c r="J209" s="132">
        <f t="shared" ref="J209:J247" si="33">F209*G209</f>
        <v>804.96</v>
      </c>
      <c r="K209" s="132">
        <f t="shared" ref="K209:K247" si="34">H209*F209</f>
        <v>0</v>
      </c>
      <c r="L209" s="133">
        <f t="shared" si="32"/>
        <v>804.96</v>
      </c>
    </row>
    <row r="210" spans="1:12">
      <c r="A210" s="128" t="str">
        <f>'Obra Civil'!A217</f>
        <v>14.3.1.2</v>
      </c>
      <c r="B210" s="294" t="str">
        <f>'Obra Civil'!B217</f>
        <v>Tubo de PVC esgoto, tipo Vinilfort ou equivalente, ponta e bolsa com junta elástica integrada, Ø150mm, inclusive conexões</v>
      </c>
      <c r="C210" s="295"/>
      <c r="D210" s="296"/>
      <c r="E210" s="129" t="str">
        <f>'Obra Civil'!C217</f>
        <v>m</v>
      </c>
      <c r="F210" s="130">
        <f>'Obra Civil'!G217</f>
        <v>22.76</v>
      </c>
      <c r="G210" s="131">
        <f>'Obra Civil'!D217</f>
        <v>21</v>
      </c>
      <c r="H210" s="132">
        <v>0</v>
      </c>
      <c r="I210" s="132">
        <v>21</v>
      </c>
      <c r="J210" s="132">
        <f t="shared" si="33"/>
        <v>477.96000000000004</v>
      </c>
      <c r="K210" s="132">
        <f t="shared" si="34"/>
        <v>0</v>
      </c>
      <c r="L210" s="133">
        <f t="shared" si="32"/>
        <v>477.96000000000004</v>
      </c>
    </row>
    <row r="211" spans="1:12">
      <c r="A211" s="128" t="str">
        <f>'Obra Civil'!A218</f>
        <v>14.3.1.3</v>
      </c>
      <c r="B211" s="294" t="str">
        <f>'Obra Civil'!B218</f>
        <v>Tubo de PVC esgoto, tipo Vinilfort ou equivalente, ponta e bolsa com junta elástica integrada, Ø200mm, inclusive conexões</v>
      </c>
      <c r="C211" s="295"/>
      <c r="D211" s="296"/>
      <c r="E211" s="129" t="str">
        <f>'Obra Civil'!C218</f>
        <v>m</v>
      </c>
      <c r="F211" s="130">
        <f>'Obra Civil'!G218</f>
        <v>39.979999999999997</v>
      </c>
      <c r="G211" s="131">
        <f>'Obra Civil'!D218</f>
        <v>78</v>
      </c>
      <c r="H211" s="132">
        <v>0</v>
      </c>
      <c r="I211" s="132">
        <v>78</v>
      </c>
      <c r="J211" s="132">
        <f t="shared" si="33"/>
        <v>3118.4399999999996</v>
      </c>
      <c r="K211" s="132">
        <f t="shared" si="34"/>
        <v>0</v>
      </c>
      <c r="L211" s="133">
        <f t="shared" si="32"/>
        <v>3118.4399999999996</v>
      </c>
    </row>
    <row r="212" spans="1:12">
      <c r="A212" s="125" t="str">
        <f>'Obra Civil'!A219</f>
        <v>14.3.2</v>
      </c>
      <c r="B212" s="291" t="str">
        <f>'Obra Civil'!B219</f>
        <v>ACESSÓRIOS</v>
      </c>
      <c r="C212" s="292"/>
      <c r="D212" s="293"/>
      <c r="E212" s="129"/>
      <c r="F212" s="130">
        <f>'Obra Civil'!G219</f>
        <v>0</v>
      </c>
      <c r="G212" s="131">
        <f>'Obra Civil'!D219</f>
        <v>0</v>
      </c>
      <c r="H212" s="132">
        <v>0</v>
      </c>
      <c r="I212" s="132">
        <v>0</v>
      </c>
      <c r="J212" s="132">
        <f t="shared" si="33"/>
        <v>0</v>
      </c>
      <c r="K212" s="132">
        <f t="shared" si="34"/>
        <v>0</v>
      </c>
      <c r="L212" s="133">
        <f t="shared" si="32"/>
        <v>0</v>
      </c>
    </row>
    <row r="213" spans="1:12">
      <c r="A213" s="128" t="str">
        <f>'Obra Civil'!A220</f>
        <v>14.3.2.1</v>
      </c>
      <c r="B213" s="271" t="str">
        <f>'Obra Civil'!B220</f>
        <v>Ralo hemisférico (formato abacaxi) de ferro fundido, Ø100mm</v>
      </c>
      <c r="C213" s="272"/>
      <c r="D213" s="273"/>
      <c r="E213" s="129" t="str">
        <f>'Obra Civil'!C220</f>
        <v>un</v>
      </c>
      <c r="F213" s="130">
        <f>'Obra Civil'!G220</f>
        <v>21.54</v>
      </c>
      <c r="G213" s="131">
        <f>'Obra Civil'!D220</f>
        <v>7</v>
      </c>
      <c r="H213" s="132">
        <v>0</v>
      </c>
      <c r="I213" s="132">
        <v>0</v>
      </c>
      <c r="J213" s="132">
        <f t="shared" si="33"/>
        <v>150.78</v>
      </c>
      <c r="K213" s="132">
        <f t="shared" si="34"/>
        <v>0</v>
      </c>
      <c r="L213" s="133">
        <f t="shared" si="32"/>
        <v>0</v>
      </c>
    </row>
    <row r="214" spans="1:12">
      <c r="A214" s="128" t="str">
        <f>'Obra Civil'!A221</f>
        <v>14.3.2.2</v>
      </c>
      <c r="B214" s="271" t="str">
        <f>'Obra Civil'!B221</f>
        <v>Caixa de inspeção em alvenaria com fundo em concreto, 60x60cm</v>
      </c>
      <c r="C214" s="272"/>
      <c r="D214" s="273"/>
      <c r="E214" s="129" t="str">
        <f>'Obra Civil'!C221</f>
        <v>un</v>
      </c>
      <c r="F214" s="130">
        <f>'Obra Civil'!G221</f>
        <v>115.23</v>
      </c>
      <c r="G214" s="131">
        <f>'Obra Civil'!D221</f>
        <v>8</v>
      </c>
      <c r="H214" s="132">
        <v>4</v>
      </c>
      <c r="I214" s="132">
        <v>4</v>
      </c>
      <c r="J214" s="132">
        <f t="shared" si="33"/>
        <v>921.84</v>
      </c>
      <c r="K214" s="132">
        <f t="shared" si="34"/>
        <v>460.92</v>
      </c>
      <c r="L214" s="133">
        <f t="shared" si="32"/>
        <v>460.92</v>
      </c>
    </row>
    <row r="215" spans="1:12">
      <c r="A215" s="128" t="str">
        <f>'Obra Civil'!A222</f>
        <v>14.3.2.3</v>
      </c>
      <c r="B215" s="271" t="str">
        <f>'Obra Civil'!B222</f>
        <v>Tampa de concreto 60x60cm para caixa de inspeção</v>
      </c>
      <c r="C215" s="272"/>
      <c r="D215" s="273"/>
      <c r="E215" s="129" t="str">
        <f>'Obra Civil'!C222</f>
        <v>un</v>
      </c>
      <c r="F215" s="130">
        <f>'Obra Civil'!G222</f>
        <v>26.54</v>
      </c>
      <c r="G215" s="131">
        <f>'Obra Civil'!D222</f>
        <v>8</v>
      </c>
      <c r="H215" s="132">
        <v>0</v>
      </c>
      <c r="I215" s="132">
        <v>0</v>
      </c>
      <c r="J215" s="132">
        <f t="shared" si="33"/>
        <v>212.32</v>
      </c>
      <c r="K215" s="132">
        <f t="shared" si="34"/>
        <v>0</v>
      </c>
      <c r="L215" s="133">
        <f t="shared" si="32"/>
        <v>0</v>
      </c>
    </row>
    <row r="216" spans="1:12">
      <c r="A216" s="128" t="str">
        <f>'Obra Civil'!A223</f>
        <v>14.3.2.4</v>
      </c>
      <c r="B216" s="271" t="str">
        <f>'Obra Civil'!B223</f>
        <v>Caixa de ralo em alvenaria com fundo em concreto, 40x40cm</v>
      </c>
      <c r="C216" s="272"/>
      <c r="D216" s="273"/>
      <c r="E216" s="129" t="str">
        <f>'Obra Civil'!C223</f>
        <v>un</v>
      </c>
      <c r="F216" s="130">
        <f>'Obra Civil'!G223</f>
        <v>98.56</v>
      </c>
      <c r="G216" s="131">
        <f>'Obra Civil'!D223</f>
        <v>1</v>
      </c>
      <c r="H216" s="132">
        <v>0</v>
      </c>
      <c r="I216" s="132">
        <v>0</v>
      </c>
      <c r="J216" s="132">
        <f t="shared" si="33"/>
        <v>98.56</v>
      </c>
      <c r="K216" s="132">
        <f t="shared" si="34"/>
        <v>0</v>
      </c>
      <c r="L216" s="133">
        <f t="shared" si="32"/>
        <v>0</v>
      </c>
    </row>
    <row r="217" spans="1:12">
      <c r="A217" s="128" t="str">
        <f>'Obra Civil'!A224</f>
        <v>14.3.2.5</v>
      </c>
      <c r="B217" s="271" t="str">
        <f>'Obra Civil'!B224</f>
        <v>Grelha de ferro fundido 40x40cm, tipo leve, para caixa de ralo/brita</v>
      </c>
      <c r="C217" s="272"/>
      <c r="D217" s="273"/>
      <c r="E217" s="129" t="str">
        <f>'Obra Civil'!C224</f>
        <v>un</v>
      </c>
      <c r="F217" s="130">
        <f>'Obra Civil'!G224</f>
        <v>34.840000000000003</v>
      </c>
      <c r="G217" s="131">
        <f>'Obra Civil'!D224</f>
        <v>2</v>
      </c>
      <c r="H217" s="132">
        <v>0</v>
      </c>
      <c r="I217" s="132">
        <v>0</v>
      </c>
      <c r="J217" s="132">
        <f t="shared" si="33"/>
        <v>69.680000000000007</v>
      </c>
      <c r="K217" s="132">
        <f t="shared" si="34"/>
        <v>0</v>
      </c>
      <c r="L217" s="133">
        <f t="shared" si="32"/>
        <v>0</v>
      </c>
    </row>
    <row r="218" spans="1:12">
      <c r="A218" s="128" t="str">
        <f>'Obra Civil'!A225</f>
        <v>14.3.2.6</v>
      </c>
      <c r="B218" s="271" t="str">
        <f>'Obra Civil'!B225</f>
        <v>Caixa de brita 40x40cm</v>
      </c>
      <c r="C218" s="272"/>
      <c r="D218" s="273"/>
      <c r="E218" s="129" t="str">
        <f>'Obra Civil'!C225</f>
        <v>un</v>
      </c>
      <c r="F218" s="130">
        <f>'Obra Civil'!G225</f>
        <v>89.4</v>
      </c>
      <c r="G218" s="131">
        <f>'Obra Civil'!D225</f>
        <v>1</v>
      </c>
      <c r="H218" s="132">
        <v>0</v>
      </c>
      <c r="I218" s="132">
        <v>0</v>
      </c>
      <c r="J218" s="132">
        <f t="shared" si="33"/>
        <v>89.4</v>
      </c>
      <c r="K218" s="132">
        <f t="shared" si="34"/>
        <v>0</v>
      </c>
      <c r="L218" s="133">
        <f t="shared" si="32"/>
        <v>0</v>
      </c>
    </row>
    <row r="219" spans="1:12">
      <c r="A219" s="128" t="str">
        <f>'Obra Civil'!A226</f>
        <v>14.3.2.7</v>
      </c>
      <c r="B219" s="271" t="str">
        <f>'Obra Civil'!B226</f>
        <v>Poço de visita em alvenaria, fundo em concreto, 110x110cm</v>
      </c>
      <c r="C219" s="272"/>
      <c r="D219" s="273"/>
      <c r="E219" s="129" t="str">
        <f>'Obra Civil'!C226</f>
        <v>un</v>
      </c>
      <c r="F219" s="130">
        <f>'Obra Civil'!G226</f>
        <v>234</v>
      </c>
      <c r="G219" s="131">
        <f>'Obra Civil'!D226</f>
        <v>1</v>
      </c>
      <c r="H219" s="132">
        <v>0</v>
      </c>
      <c r="I219" s="132">
        <v>0</v>
      </c>
      <c r="J219" s="132">
        <f t="shared" si="33"/>
        <v>234</v>
      </c>
      <c r="K219" s="132">
        <f t="shared" si="34"/>
        <v>0</v>
      </c>
      <c r="L219" s="133">
        <f t="shared" si="32"/>
        <v>0</v>
      </c>
    </row>
    <row r="220" spans="1:12">
      <c r="A220" s="128" t="str">
        <f>'Obra Civil'!A227</f>
        <v>14.3.2.8</v>
      </c>
      <c r="B220" s="271" t="str">
        <f>'Obra Civil'!B227</f>
        <v>Tampa de concreto Ø60cm para poço de visita</v>
      </c>
      <c r="C220" s="272"/>
      <c r="D220" s="273"/>
      <c r="E220" s="129" t="str">
        <f>'Obra Civil'!C227</f>
        <v>un</v>
      </c>
      <c r="F220" s="130">
        <f>'Obra Civil'!G227</f>
        <v>25.12</v>
      </c>
      <c r="G220" s="131">
        <f>'Obra Civil'!D227</f>
        <v>1</v>
      </c>
      <c r="H220" s="132">
        <v>0</v>
      </c>
      <c r="I220" s="132">
        <v>0</v>
      </c>
      <c r="J220" s="132">
        <f t="shared" si="33"/>
        <v>25.12</v>
      </c>
      <c r="K220" s="132">
        <f t="shared" si="34"/>
        <v>0</v>
      </c>
      <c r="L220" s="133">
        <f t="shared" si="32"/>
        <v>0</v>
      </c>
    </row>
    <row r="221" spans="1:12">
      <c r="A221" s="128" t="str">
        <f>'Obra Civil'!A228</f>
        <v>14.3.2.9</v>
      </c>
      <c r="B221" s="271" t="str">
        <f>'Obra Civil'!B228</f>
        <v>Calha de piso em PVC DN 130, com grelha (solários)</v>
      </c>
      <c r="C221" s="272"/>
      <c r="D221" s="273"/>
      <c r="E221" s="129" t="str">
        <f>'Obra Civil'!C228</f>
        <v>m</v>
      </c>
      <c r="F221" s="130">
        <f>'Obra Civil'!G228</f>
        <v>8.15</v>
      </c>
      <c r="G221" s="131">
        <f>'Obra Civil'!D228</f>
        <v>13</v>
      </c>
      <c r="H221" s="132">
        <v>0</v>
      </c>
      <c r="I221" s="132">
        <v>0</v>
      </c>
      <c r="J221" s="132">
        <f t="shared" si="33"/>
        <v>105.95</v>
      </c>
      <c r="K221" s="132">
        <f t="shared" si="34"/>
        <v>0</v>
      </c>
      <c r="L221" s="133">
        <f t="shared" si="32"/>
        <v>0</v>
      </c>
    </row>
    <row r="222" spans="1:12">
      <c r="A222" s="143" t="str">
        <f>'Obra Civil'!A230</f>
        <v>15.0</v>
      </c>
      <c r="B222" s="268" t="str">
        <f>'Obra Civil'!B230</f>
        <v xml:space="preserve">INSTALAÇÃO SANITÁRIA </v>
      </c>
      <c r="C222" s="269"/>
      <c r="D222" s="270"/>
      <c r="E222" s="146"/>
      <c r="F222" s="147">
        <f>'Obra Civil'!G230</f>
        <v>0</v>
      </c>
      <c r="G222" s="148">
        <f>'Obra Civil'!D230</f>
        <v>0</v>
      </c>
      <c r="H222" s="149">
        <v>0</v>
      </c>
      <c r="I222" s="149">
        <v>0</v>
      </c>
      <c r="J222" s="149">
        <f t="shared" si="33"/>
        <v>0</v>
      </c>
      <c r="K222" s="149">
        <f t="shared" si="34"/>
        <v>0</v>
      </c>
      <c r="L222" s="150">
        <f t="shared" si="32"/>
        <v>0</v>
      </c>
    </row>
    <row r="223" spans="1:12">
      <c r="A223" s="128" t="str">
        <f>'Obra Civil'!A231</f>
        <v>15.1</v>
      </c>
      <c r="B223" s="271" t="str">
        <f>'Obra Civil'!B231</f>
        <v xml:space="preserve">Adaptador p/ Saída de Vaso Sanitário Série Normal 100mm </v>
      </c>
      <c r="C223" s="272"/>
      <c r="D223" s="273"/>
      <c r="E223" s="129" t="str">
        <f>'Obra Civil'!C231</f>
        <v>un</v>
      </c>
      <c r="F223" s="130">
        <f>'Obra Civil'!G231</f>
        <v>1.89</v>
      </c>
      <c r="G223" s="131">
        <f>'Obra Civil'!D231</f>
        <v>15</v>
      </c>
      <c r="H223" s="132">
        <v>0</v>
      </c>
      <c r="I223" s="132">
        <v>0</v>
      </c>
      <c r="J223" s="132">
        <f t="shared" si="33"/>
        <v>28.349999999999998</v>
      </c>
      <c r="K223" s="132">
        <f t="shared" si="34"/>
        <v>0</v>
      </c>
      <c r="L223" s="133">
        <f t="shared" si="32"/>
        <v>0</v>
      </c>
    </row>
    <row r="224" spans="1:12">
      <c r="A224" s="128" t="str">
        <f>'Obra Civil'!A232</f>
        <v>15.2</v>
      </c>
      <c r="B224" s="271" t="str">
        <f>'Obra Civil'!B232</f>
        <v xml:space="preserve">Antiespuma 150mm </v>
      </c>
      <c r="C224" s="272"/>
      <c r="D224" s="273"/>
      <c r="E224" s="129" t="str">
        <f>'Obra Civil'!C232</f>
        <v>un</v>
      </c>
      <c r="F224" s="130">
        <f>'Obra Civil'!G232</f>
        <v>5.95</v>
      </c>
      <c r="G224" s="131">
        <f>'Obra Civil'!D232</f>
        <v>1</v>
      </c>
      <c r="H224" s="132">
        <v>0</v>
      </c>
      <c r="I224" s="132">
        <v>0</v>
      </c>
      <c r="J224" s="132">
        <f t="shared" si="33"/>
        <v>5.95</v>
      </c>
      <c r="K224" s="132">
        <f t="shared" si="34"/>
        <v>0</v>
      </c>
      <c r="L224" s="133">
        <f t="shared" si="32"/>
        <v>0</v>
      </c>
    </row>
    <row r="225" spans="1:12">
      <c r="A225" s="128" t="str">
        <f>'Obra Civil'!A233</f>
        <v>15.3</v>
      </c>
      <c r="B225" s="271" t="str">
        <f>'Obra Civil'!B233</f>
        <v xml:space="preserve">Caixa Sifonada Girafácil Montada com Grelha e Porta Grelha 100x140x50 - Redonda </v>
      </c>
      <c r="C225" s="272"/>
      <c r="D225" s="273"/>
      <c r="E225" s="129" t="str">
        <f>'Obra Civil'!C233</f>
        <v>un</v>
      </c>
      <c r="F225" s="130">
        <f>'Obra Civil'!G233</f>
        <v>18.420000000000002</v>
      </c>
      <c r="G225" s="131">
        <f>'Obra Civil'!D233</f>
        <v>6</v>
      </c>
      <c r="H225" s="132">
        <v>0</v>
      </c>
      <c r="I225" s="132">
        <v>0</v>
      </c>
      <c r="J225" s="132">
        <f t="shared" si="33"/>
        <v>110.52000000000001</v>
      </c>
      <c r="K225" s="132">
        <f t="shared" si="34"/>
        <v>0</v>
      </c>
      <c r="L225" s="133">
        <f t="shared" si="32"/>
        <v>0</v>
      </c>
    </row>
    <row r="226" spans="1:12">
      <c r="A226" s="128" t="str">
        <f>'Obra Civil'!A234</f>
        <v>15.4</v>
      </c>
      <c r="B226" s="271" t="str">
        <f>'Obra Civil'!B234</f>
        <v xml:space="preserve">Caixa Sifonada Montada com Grelha e Porta Grelha 150 x 150 x 50 - Redonda </v>
      </c>
      <c r="C226" s="272"/>
      <c r="D226" s="273"/>
      <c r="E226" s="129" t="str">
        <f>'Obra Civil'!C234</f>
        <v>un</v>
      </c>
      <c r="F226" s="130">
        <f>'Obra Civil'!G234</f>
        <v>20.07</v>
      </c>
      <c r="G226" s="131">
        <f>'Obra Civil'!D234</f>
        <v>1</v>
      </c>
      <c r="H226" s="132">
        <v>0</v>
      </c>
      <c r="I226" s="132">
        <v>0</v>
      </c>
      <c r="J226" s="132">
        <f t="shared" si="33"/>
        <v>20.07</v>
      </c>
      <c r="K226" s="132">
        <f t="shared" si="34"/>
        <v>0</v>
      </c>
      <c r="L226" s="133">
        <f t="shared" si="32"/>
        <v>0</v>
      </c>
    </row>
    <row r="227" spans="1:12">
      <c r="A227" s="128" t="str">
        <f>'Obra Civil'!A235</f>
        <v>15.5</v>
      </c>
      <c r="B227" s="271" t="str">
        <f>'Obra Civil'!B235</f>
        <v xml:space="preserve">Cap Série Normal 50mm </v>
      </c>
      <c r="C227" s="272"/>
      <c r="D227" s="273"/>
      <c r="E227" s="129" t="str">
        <f>'Obra Civil'!C235</f>
        <v>un</v>
      </c>
      <c r="F227" s="130">
        <f>'Obra Civil'!G235</f>
        <v>1.1499999999999999</v>
      </c>
      <c r="G227" s="131">
        <f>'Obra Civil'!D235</f>
        <v>1</v>
      </c>
      <c r="H227" s="132">
        <v>0</v>
      </c>
      <c r="I227" s="132">
        <v>0</v>
      </c>
      <c r="J227" s="132">
        <f t="shared" si="33"/>
        <v>1.1499999999999999</v>
      </c>
      <c r="K227" s="132">
        <f t="shared" si="34"/>
        <v>0</v>
      </c>
      <c r="L227" s="133">
        <f t="shared" si="32"/>
        <v>0</v>
      </c>
    </row>
    <row r="228" spans="1:12">
      <c r="A228" s="128" t="str">
        <f>'Obra Civil'!A236</f>
        <v>15.6</v>
      </c>
      <c r="B228" s="271" t="str">
        <f>'Obra Civil'!B236</f>
        <v>Caixa Sifonada 100x100x50mm</v>
      </c>
      <c r="C228" s="272"/>
      <c r="D228" s="273"/>
      <c r="E228" s="129" t="str">
        <f>'Obra Civil'!C236</f>
        <v>un</v>
      </c>
      <c r="F228" s="130">
        <f>'Obra Civil'!G236</f>
        <v>10.78</v>
      </c>
      <c r="G228" s="131">
        <f>'Obra Civil'!D236</f>
        <v>3</v>
      </c>
      <c r="H228" s="132">
        <v>0</v>
      </c>
      <c r="I228" s="132">
        <v>0</v>
      </c>
      <c r="J228" s="132">
        <f t="shared" si="33"/>
        <v>32.339999999999996</v>
      </c>
      <c r="K228" s="132">
        <f t="shared" si="34"/>
        <v>0</v>
      </c>
      <c r="L228" s="133">
        <f t="shared" si="32"/>
        <v>0</v>
      </c>
    </row>
    <row r="229" spans="1:12">
      <c r="A229" s="128" t="str">
        <f>'Obra Civil'!A237</f>
        <v>15.7</v>
      </c>
      <c r="B229" s="271" t="str">
        <f>'Obra Civil'!B237</f>
        <v xml:space="preserve">Caixa Sifonada 150x185x75mm </v>
      </c>
      <c r="C229" s="272"/>
      <c r="D229" s="273"/>
      <c r="E229" s="129" t="str">
        <f>'Obra Civil'!C237</f>
        <v>un</v>
      </c>
      <c r="F229" s="130">
        <f>'Obra Civil'!G237</f>
        <v>24.97</v>
      </c>
      <c r="G229" s="131">
        <f>'Obra Civil'!D237</f>
        <v>1</v>
      </c>
      <c r="H229" s="132">
        <v>0</v>
      </c>
      <c r="I229" s="132">
        <v>0</v>
      </c>
      <c r="J229" s="132">
        <f t="shared" si="33"/>
        <v>24.97</v>
      </c>
      <c r="K229" s="132">
        <f t="shared" si="34"/>
        <v>0</v>
      </c>
      <c r="L229" s="133">
        <f t="shared" si="32"/>
        <v>0</v>
      </c>
    </row>
    <row r="230" spans="1:12">
      <c r="A230" s="128" t="str">
        <f>'Obra Civil'!A238</f>
        <v>15.8</v>
      </c>
      <c r="B230" s="271" t="str">
        <f>'Obra Civil'!B238</f>
        <v>Caixa Sifonada Girafácil 100x140x50mm</v>
      </c>
      <c r="C230" s="272"/>
      <c r="D230" s="273"/>
      <c r="E230" s="129" t="str">
        <f>'Obra Civil'!C238</f>
        <v>un</v>
      </c>
      <c r="F230" s="130">
        <f>'Obra Civil'!G238</f>
        <v>18.420000000000002</v>
      </c>
      <c r="G230" s="131">
        <f>'Obra Civil'!D238</f>
        <v>5</v>
      </c>
      <c r="H230" s="132">
        <v>0</v>
      </c>
      <c r="I230" s="132">
        <v>0</v>
      </c>
      <c r="J230" s="132">
        <f t="shared" si="33"/>
        <v>92.100000000000009</v>
      </c>
      <c r="K230" s="132">
        <f t="shared" si="34"/>
        <v>0</v>
      </c>
      <c r="L230" s="133">
        <f t="shared" si="32"/>
        <v>0</v>
      </c>
    </row>
    <row r="231" spans="1:12">
      <c r="A231" s="128" t="str">
        <f>'Obra Civil'!A239</f>
        <v>15.9</v>
      </c>
      <c r="B231" s="271" t="str">
        <f>'Obra Civil'!B239</f>
        <v>Ralo Sifonado Cônico Branco 100x40mm</v>
      </c>
      <c r="C231" s="272"/>
      <c r="D231" s="273"/>
      <c r="E231" s="129" t="str">
        <f>'Obra Civil'!C239</f>
        <v>un</v>
      </c>
      <c r="F231" s="130">
        <f>'Obra Civil'!G239</f>
        <v>6.26</v>
      </c>
      <c r="G231" s="131">
        <f>'Obra Civil'!D239</f>
        <v>5</v>
      </c>
      <c r="H231" s="132">
        <v>0</v>
      </c>
      <c r="I231" s="132">
        <v>0</v>
      </c>
      <c r="J231" s="132">
        <f t="shared" si="33"/>
        <v>31.299999999999997</v>
      </c>
      <c r="K231" s="132">
        <f t="shared" si="34"/>
        <v>0</v>
      </c>
      <c r="L231" s="133">
        <f t="shared" si="32"/>
        <v>0</v>
      </c>
    </row>
    <row r="232" spans="1:12">
      <c r="A232" s="128" t="str">
        <f>'Obra Civil'!A240</f>
        <v>15.10</v>
      </c>
      <c r="B232" s="271" t="str">
        <f>'Obra Civil'!B240</f>
        <v>Porta Grelha Redondo Branco 100mm</v>
      </c>
      <c r="C232" s="272"/>
      <c r="D232" s="273"/>
      <c r="E232" s="129" t="str">
        <f>'Obra Civil'!C240</f>
        <v>un</v>
      </c>
      <c r="F232" s="130">
        <f>'Obra Civil'!G240</f>
        <v>1.95</v>
      </c>
      <c r="G232" s="131">
        <f>'Obra Civil'!D240</f>
        <v>7</v>
      </c>
      <c r="H232" s="132">
        <v>0</v>
      </c>
      <c r="I232" s="132">
        <v>0</v>
      </c>
      <c r="J232" s="132">
        <f t="shared" si="33"/>
        <v>13.65</v>
      </c>
      <c r="K232" s="132">
        <f t="shared" si="34"/>
        <v>0</v>
      </c>
      <c r="L232" s="133">
        <f t="shared" si="32"/>
        <v>0</v>
      </c>
    </row>
    <row r="233" spans="1:12">
      <c r="A233" s="128" t="str">
        <f>'Obra Civil'!A241</f>
        <v>15.11</v>
      </c>
      <c r="B233" s="271" t="str">
        <f>'Obra Civil'!B241</f>
        <v>Terminal de Ventilação Série Normal 50mm</v>
      </c>
      <c r="C233" s="272"/>
      <c r="D233" s="273"/>
      <c r="E233" s="129" t="str">
        <f>'Obra Civil'!C241</f>
        <v>un</v>
      </c>
      <c r="F233" s="130">
        <f>'Obra Civil'!G241</f>
        <v>1.87</v>
      </c>
      <c r="G233" s="131">
        <f>'Obra Civil'!D241</f>
        <v>9</v>
      </c>
      <c r="H233" s="132">
        <v>0</v>
      </c>
      <c r="I233" s="132">
        <v>0</v>
      </c>
      <c r="J233" s="132">
        <f t="shared" si="33"/>
        <v>16.830000000000002</v>
      </c>
      <c r="K233" s="132">
        <f t="shared" si="34"/>
        <v>0</v>
      </c>
      <c r="L233" s="133">
        <f t="shared" si="32"/>
        <v>0</v>
      </c>
    </row>
    <row r="234" spans="1:12">
      <c r="A234" s="128" t="str">
        <f>'Obra Civil'!A242</f>
        <v>15.12</v>
      </c>
      <c r="B234" s="271" t="str">
        <f>'Obra Civil'!B242</f>
        <v>Terminal de Ventilação Série Normal 75mm</v>
      </c>
      <c r="C234" s="272"/>
      <c r="D234" s="273"/>
      <c r="E234" s="129" t="str">
        <f>'Obra Civil'!C242</f>
        <v>un</v>
      </c>
      <c r="F234" s="130">
        <f>'Obra Civil'!G242</f>
        <v>1.96</v>
      </c>
      <c r="G234" s="131">
        <f>'Obra Civil'!D242</f>
        <v>1</v>
      </c>
      <c r="H234" s="132">
        <v>0</v>
      </c>
      <c r="I234" s="132">
        <v>0</v>
      </c>
      <c r="J234" s="132">
        <f t="shared" si="33"/>
        <v>1.96</v>
      </c>
      <c r="K234" s="132">
        <f t="shared" si="34"/>
        <v>0</v>
      </c>
      <c r="L234" s="133">
        <f t="shared" si="32"/>
        <v>0</v>
      </c>
    </row>
    <row r="235" spans="1:12">
      <c r="A235" s="128" t="str">
        <f>'Obra Civil'!A243</f>
        <v>15.13</v>
      </c>
      <c r="B235" s="271" t="str">
        <f>'Obra Civil'!B243</f>
        <v>Tubo de PVC Série Normal 100mm, fornec. e instalação, inclusive conexões</v>
      </c>
      <c r="C235" s="272"/>
      <c r="D235" s="273"/>
      <c r="E235" s="129" t="str">
        <f>'Obra Civil'!C243</f>
        <v>m</v>
      </c>
      <c r="F235" s="130">
        <f>'Obra Civil'!G243</f>
        <v>8.19</v>
      </c>
      <c r="G235" s="131">
        <f>'Obra Civil'!D243</f>
        <v>43.12</v>
      </c>
      <c r="H235" s="132">
        <v>0</v>
      </c>
      <c r="I235" s="132">
        <v>30</v>
      </c>
      <c r="J235" s="132">
        <f t="shared" si="33"/>
        <v>353.15279999999996</v>
      </c>
      <c r="K235" s="132">
        <f t="shared" si="34"/>
        <v>0</v>
      </c>
      <c r="L235" s="133">
        <f t="shared" si="32"/>
        <v>245.7</v>
      </c>
    </row>
    <row r="236" spans="1:12">
      <c r="A236" s="128" t="str">
        <f>'Obra Civil'!A244</f>
        <v>15.14</v>
      </c>
      <c r="B236" s="271" t="str">
        <f>'Obra Civil'!B244</f>
        <v>Tubo de PVC Série Normal 40mm, fornec. e instalação, inclusive conexões</v>
      </c>
      <c r="C236" s="272"/>
      <c r="D236" s="273"/>
      <c r="E236" s="129" t="str">
        <f>'Obra Civil'!C244</f>
        <v>m</v>
      </c>
      <c r="F236" s="130">
        <f>'Obra Civil'!G244</f>
        <v>2.82</v>
      </c>
      <c r="G236" s="131">
        <f>'Obra Civil'!D244</f>
        <v>43.17</v>
      </c>
      <c r="H236" s="132">
        <v>0</v>
      </c>
      <c r="I236" s="132">
        <v>30</v>
      </c>
      <c r="J236" s="132">
        <f t="shared" si="33"/>
        <v>121.7394</v>
      </c>
      <c r="K236" s="132">
        <f t="shared" si="34"/>
        <v>0</v>
      </c>
      <c r="L236" s="133">
        <f t="shared" si="32"/>
        <v>84.6</v>
      </c>
    </row>
    <row r="237" spans="1:12">
      <c r="A237" s="128" t="str">
        <f>'Obra Civil'!A245</f>
        <v>15.15</v>
      </c>
      <c r="B237" s="271" t="str">
        <f>'Obra Civil'!B245</f>
        <v>Tubo de PVC Série Normal 50mm , fornec. e instalação, inclusive conexões</v>
      </c>
      <c r="C237" s="272"/>
      <c r="D237" s="273"/>
      <c r="E237" s="129" t="str">
        <f>'Obra Civil'!C245</f>
        <v>m</v>
      </c>
      <c r="F237" s="130">
        <f>'Obra Civil'!G245</f>
        <v>5.34</v>
      </c>
      <c r="G237" s="131">
        <f>'Obra Civil'!D245</f>
        <v>72.069999999999993</v>
      </c>
      <c r="H237" s="132">
        <v>0</v>
      </c>
      <c r="I237" s="132">
        <v>50</v>
      </c>
      <c r="J237" s="132">
        <f t="shared" si="33"/>
        <v>384.85379999999998</v>
      </c>
      <c r="K237" s="132">
        <f t="shared" si="34"/>
        <v>0</v>
      </c>
      <c r="L237" s="133">
        <f t="shared" si="32"/>
        <v>267</v>
      </c>
    </row>
    <row r="238" spans="1:12">
      <c r="A238" s="128" t="str">
        <f>'Obra Civil'!A246</f>
        <v>15.16</v>
      </c>
      <c r="B238" s="271" t="str">
        <f>'Obra Civil'!B246</f>
        <v>Tubo de PVC Série Normal 75mm , fornec. e instalação, inclusive conexões</v>
      </c>
      <c r="C238" s="272"/>
      <c r="D238" s="273"/>
      <c r="E238" s="129" t="str">
        <f>'Obra Civil'!C246</f>
        <v>m</v>
      </c>
      <c r="F238" s="130">
        <f>'Obra Civil'!G246</f>
        <v>6.76</v>
      </c>
      <c r="G238" s="131">
        <f>'Obra Civil'!D246</f>
        <v>7</v>
      </c>
      <c r="H238" s="132">
        <v>0</v>
      </c>
      <c r="I238" s="132">
        <v>7</v>
      </c>
      <c r="J238" s="132">
        <f t="shared" si="33"/>
        <v>47.32</v>
      </c>
      <c r="K238" s="132">
        <f t="shared" si="34"/>
        <v>0</v>
      </c>
      <c r="L238" s="133">
        <f t="shared" si="32"/>
        <v>47.32</v>
      </c>
    </row>
    <row r="239" spans="1:12">
      <c r="A239" s="128" t="str">
        <f>'Obra Civil'!A247</f>
        <v>15.17</v>
      </c>
      <c r="B239" s="271" t="str">
        <f>'Obra Civil'!B247</f>
        <v>Tubo de PVC Série Reforçada 150mm, fornec. e instalação, inclusive conexões</v>
      </c>
      <c r="C239" s="272"/>
      <c r="D239" s="273"/>
      <c r="E239" s="129" t="str">
        <f>'Obra Civil'!C247</f>
        <v>m</v>
      </c>
      <c r="F239" s="130">
        <f>'Obra Civil'!G247</f>
        <v>19.87</v>
      </c>
      <c r="G239" s="131">
        <f>'Obra Civil'!D247</f>
        <v>82.48</v>
      </c>
      <c r="H239" s="132">
        <v>0</v>
      </c>
      <c r="I239" s="132">
        <v>40</v>
      </c>
      <c r="J239" s="132">
        <f t="shared" si="33"/>
        <v>1638.8776000000003</v>
      </c>
      <c r="K239" s="132">
        <f t="shared" si="34"/>
        <v>0</v>
      </c>
      <c r="L239" s="133">
        <f t="shared" si="32"/>
        <v>794.80000000000007</v>
      </c>
    </row>
    <row r="240" spans="1:12">
      <c r="A240" s="128" t="str">
        <f>'Obra Civil'!A248</f>
        <v>15.18</v>
      </c>
      <c r="B240" s="271" t="str">
        <f>'Obra Civil'!B248</f>
        <v>Tubo de PVC Série Reforçada 40mm, fornec. e instalação, inclusive conexões</v>
      </c>
      <c r="C240" s="272"/>
      <c r="D240" s="273"/>
      <c r="E240" s="129" t="str">
        <f>'Obra Civil'!C248</f>
        <v>m</v>
      </c>
      <c r="F240" s="130">
        <f>'Obra Civil'!G248</f>
        <v>3.68</v>
      </c>
      <c r="G240" s="131">
        <f>'Obra Civil'!D248</f>
        <v>1.72</v>
      </c>
      <c r="H240" s="132">
        <v>0</v>
      </c>
      <c r="I240" s="132">
        <v>1.72</v>
      </c>
      <c r="J240" s="132">
        <f t="shared" si="33"/>
        <v>6.3296000000000001</v>
      </c>
      <c r="K240" s="132">
        <f t="shared" si="34"/>
        <v>0</v>
      </c>
      <c r="L240" s="133">
        <f t="shared" si="32"/>
        <v>6.3296000000000001</v>
      </c>
    </row>
    <row r="241" spans="1:12">
      <c r="A241" s="128" t="str">
        <f>'Obra Civil'!A249</f>
        <v>15.19</v>
      </c>
      <c r="B241" s="271" t="str">
        <f>'Obra Civil'!B249</f>
        <v>Tubo de PVC Série Reforçada 50mm, fornec. e instalação, inclusive conexões</v>
      </c>
      <c r="C241" s="272"/>
      <c r="D241" s="273"/>
      <c r="E241" s="129" t="str">
        <f>'Obra Civil'!C249</f>
        <v>m</v>
      </c>
      <c r="F241" s="130">
        <f>'Obra Civil'!G249</f>
        <v>6.96</v>
      </c>
      <c r="G241" s="131">
        <f>'Obra Civil'!D249</f>
        <v>24.84</v>
      </c>
      <c r="H241" s="132">
        <v>0</v>
      </c>
      <c r="I241" s="132">
        <v>24.84</v>
      </c>
      <c r="J241" s="132">
        <f t="shared" si="33"/>
        <v>172.88640000000001</v>
      </c>
      <c r="K241" s="132">
        <f t="shared" si="34"/>
        <v>0</v>
      </c>
      <c r="L241" s="133">
        <f t="shared" si="32"/>
        <v>172.88640000000001</v>
      </c>
    </row>
    <row r="242" spans="1:12">
      <c r="A242" s="128" t="str">
        <f>'Obra Civil'!A250</f>
        <v>15.20</v>
      </c>
      <c r="B242" s="271" t="str">
        <f>'Obra Civil'!B250</f>
        <v xml:space="preserve">Tubo de PVC Série Reforçada 75mm, fornec. e instalação, inclusive conexões </v>
      </c>
      <c r="C242" s="272"/>
      <c r="D242" s="273"/>
      <c r="E242" s="129" t="str">
        <f>'Obra Civil'!C250</f>
        <v>m</v>
      </c>
      <c r="F242" s="130">
        <f>'Obra Civil'!G250</f>
        <v>8.82</v>
      </c>
      <c r="G242" s="131">
        <f>'Obra Civil'!D250</f>
        <v>9.57</v>
      </c>
      <c r="H242" s="132">
        <v>0</v>
      </c>
      <c r="I242" s="132">
        <v>9.57</v>
      </c>
      <c r="J242" s="132">
        <f t="shared" si="33"/>
        <v>84.40740000000001</v>
      </c>
      <c r="K242" s="132">
        <f t="shared" si="34"/>
        <v>0</v>
      </c>
      <c r="L242" s="133">
        <f t="shared" si="32"/>
        <v>84.40740000000001</v>
      </c>
    </row>
    <row r="243" spans="1:12" ht="14.25" customHeight="1">
      <c r="A243" s="128" t="str">
        <f>'Obra Civil'!A251</f>
        <v>15.21</v>
      </c>
      <c r="B243" s="271" t="str">
        <f>'Obra Civil'!B251</f>
        <v>Caixa de inspeção em alvenaria de tijolo medindo 900x900x600mm , com tampão em ferro fundido</v>
      </c>
      <c r="C243" s="272"/>
      <c r="D243" s="273"/>
      <c r="E243" s="129" t="str">
        <f>'Obra Civil'!C251</f>
        <v>un</v>
      </c>
      <c r="F243" s="130">
        <f>'Obra Civil'!G251</f>
        <v>356</v>
      </c>
      <c r="G243" s="131">
        <f>'Obra Civil'!D251</f>
        <v>9</v>
      </c>
      <c r="H243" s="132">
        <v>0</v>
      </c>
      <c r="I243" s="132">
        <v>0</v>
      </c>
      <c r="J243" s="132">
        <f t="shared" si="33"/>
        <v>3204</v>
      </c>
      <c r="K243" s="132">
        <f t="shared" si="34"/>
        <v>0</v>
      </c>
      <c r="L243" s="133">
        <f t="shared" si="32"/>
        <v>0</v>
      </c>
    </row>
    <row r="244" spans="1:12" ht="21" customHeight="1">
      <c r="A244" s="128" t="str">
        <f>'Obra Civil'!A252</f>
        <v>15.22</v>
      </c>
      <c r="B244" s="294" t="str">
        <f>'Obra Civil'!B252</f>
        <v>Caixa de gordura Especial, em alvenaria de tijolo, medindo 1100x1100x1200mm, com tampão em ferro fundido</v>
      </c>
      <c r="C244" s="295"/>
      <c r="D244" s="296"/>
      <c r="E244" s="129" t="str">
        <f>'Obra Civil'!C252</f>
        <v>un</v>
      </c>
      <c r="F244" s="130">
        <f>'Obra Civil'!G252</f>
        <v>453.26</v>
      </c>
      <c r="G244" s="131">
        <f>'Obra Civil'!D252</f>
        <v>1</v>
      </c>
      <c r="H244" s="132">
        <v>0</v>
      </c>
      <c r="I244" s="132">
        <v>0</v>
      </c>
      <c r="J244" s="132">
        <f t="shared" si="33"/>
        <v>453.26</v>
      </c>
      <c r="K244" s="132">
        <f t="shared" si="34"/>
        <v>0</v>
      </c>
      <c r="L244" s="133">
        <f t="shared" si="32"/>
        <v>0</v>
      </c>
    </row>
    <row r="245" spans="1:12" ht="13.5" customHeight="1">
      <c r="A245" s="128" t="str">
        <f>'Obra Civil'!A253</f>
        <v>15.23</v>
      </c>
      <c r="B245" s="271" t="str">
        <f>'Obra Civil'!B253</f>
        <v>Tampa de ferro fundido 1100x1100 cm, tipo leve, para caixas de gordura dupla e especial</v>
      </c>
      <c r="C245" s="272"/>
      <c r="D245" s="273"/>
      <c r="E245" s="129" t="str">
        <f>'Obra Civil'!C253</f>
        <v>un</v>
      </c>
      <c r="F245" s="130">
        <f>'Obra Civil'!G253</f>
        <v>194.24</v>
      </c>
      <c r="G245" s="131">
        <f>'Obra Civil'!D253</f>
        <v>1</v>
      </c>
      <c r="H245" s="132">
        <v>0</v>
      </c>
      <c r="I245" s="132">
        <v>0</v>
      </c>
      <c r="J245" s="132">
        <f t="shared" si="33"/>
        <v>194.24</v>
      </c>
      <c r="K245" s="132">
        <f t="shared" si="34"/>
        <v>0</v>
      </c>
      <c r="L245" s="133">
        <f t="shared" si="32"/>
        <v>0</v>
      </c>
    </row>
    <row r="246" spans="1:12" ht="16.5" customHeight="1">
      <c r="A246" s="128" t="str">
        <f>'Obra Civil'!A254</f>
        <v>15.24</v>
      </c>
      <c r="B246" s="271" t="str">
        <f>'Obra Civil'!B254</f>
        <v>Poço de visita em alvenaria de tijolo medido 1400x1400x1640mm, com tampão em ferro fundido</v>
      </c>
      <c r="C246" s="272"/>
      <c r="D246" s="273"/>
      <c r="E246" s="129" t="str">
        <f>'Obra Civil'!C254</f>
        <v>un</v>
      </c>
      <c r="F246" s="130">
        <f>'Obra Civil'!G254</f>
        <v>485.32</v>
      </c>
      <c r="G246" s="131">
        <f>'Obra Civil'!D254</f>
        <v>1</v>
      </c>
      <c r="H246" s="132">
        <v>0</v>
      </c>
      <c r="I246" s="132">
        <v>0</v>
      </c>
      <c r="J246" s="132">
        <f t="shared" si="33"/>
        <v>485.32</v>
      </c>
      <c r="K246" s="132">
        <f t="shared" si="34"/>
        <v>0</v>
      </c>
      <c r="L246" s="133">
        <f t="shared" si="32"/>
        <v>0</v>
      </c>
    </row>
    <row r="247" spans="1:12" ht="22.5" customHeight="1">
      <c r="A247" s="128" t="str">
        <f>'Obra Civil'!A255</f>
        <v>15.25</v>
      </c>
      <c r="B247" s="294" t="str">
        <f>'Obra Civil'!B255</f>
        <v>Conjunto moto bomba centrifuga CV 3/4, vazão de 5,0 m3/h e Hman = 15mca - Modelo Thebe TH-16 ou equivalente</v>
      </c>
      <c r="C247" s="295"/>
      <c r="D247" s="296"/>
      <c r="E247" s="129" t="str">
        <f>'Obra Civil'!C255</f>
        <v>un</v>
      </c>
      <c r="F247" s="130">
        <f>'Obra Civil'!G255</f>
        <v>201.65</v>
      </c>
      <c r="G247" s="131">
        <f>'Obra Civil'!D255</f>
        <v>2</v>
      </c>
      <c r="H247" s="132">
        <v>0</v>
      </c>
      <c r="I247" s="132">
        <v>0</v>
      </c>
      <c r="J247" s="132">
        <f t="shared" si="33"/>
        <v>403.3</v>
      </c>
      <c r="K247" s="132">
        <f t="shared" si="34"/>
        <v>0</v>
      </c>
      <c r="L247" s="133">
        <f t="shared" si="32"/>
        <v>0</v>
      </c>
    </row>
    <row r="248" spans="1:12">
      <c r="A248" s="143" t="str">
        <f>'Obra Civil'!A257</f>
        <v>16.0</v>
      </c>
      <c r="B248" s="268" t="str">
        <f>'Obra Civil'!B257</f>
        <v xml:space="preserve">LOUÇAS E METAIS </v>
      </c>
      <c r="C248" s="269"/>
      <c r="D248" s="270"/>
      <c r="E248" s="146"/>
      <c r="F248" s="147"/>
      <c r="G248" s="148"/>
      <c r="H248" s="149"/>
      <c r="I248" s="149"/>
      <c r="J248" s="149"/>
      <c r="K248" s="149"/>
      <c r="L248" s="150">
        <f t="shared" si="32"/>
        <v>0</v>
      </c>
    </row>
    <row r="249" spans="1:12">
      <c r="A249" s="128" t="str">
        <f>'Obra Civil'!A258</f>
        <v>16.1</v>
      </c>
      <c r="B249" s="271" t="str">
        <f>'Obra Civil'!B258</f>
        <v>SANIT. PNE - ( Portadores de Necessidades Especiais )</v>
      </c>
      <c r="C249" s="272"/>
      <c r="D249" s="273"/>
      <c r="E249" s="129"/>
      <c r="F249" s="130"/>
      <c r="G249" s="131"/>
      <c r="H249" s="132"/>
      <c r="I249" s="132"/>
      <c r="J249" s="132"/>
      <c r="K249" s="132"/>
      <c r="L249" s="133">
        <f t="shared" si="32"/>
        <v>0</v>
      </c>
    </row>
    <row r="250" spans="1:12" ht="24" customHeight="1">
      <c r="A250" s="128" t="str">
        <f>'Obra Civil'!A259</f>
        <v>16.1.1</v>
      </c>
      <c r="B250" s="294" t="str">
        <f>'Obra Civil'!B259</f>
        <v>Lavatório louça branca, sem coluna, torneira metálica cromada simples, (válvula, sifao e engate flexível cromados)</v>
      </c>
      <c r="C250" s="295"/>
      <c r="D250" s="296"/>
      <c r="E250" s="129" t="str">
        <f>'Obra Civil'!C259</f>
        <v>un</v>
      </c>
      <c r="F250" s="130">
        <f>'Obra Civil'!G259</f>
        <v>132.68</v>
      </c>
      <c r="G250" s="131">
        <f>'Obra Civil'!D259</f>
        <v>2</v>
      </c>
      <c r="H250" s="132">
        <v>0</v>
      </c>
      <c r="I250" s="132">
        <v>0</v>
      </c>
      <c r="J250" s="132">
        <f t="shared" ref="J250:J255" si="35">F250*G250</f>
        <v>265.36</v>
      </c>
      <c r="K250" s="132">
        <f t="shared" ref="K250:K255" si="36">H250*F250</f>
        <v>0</v>
      </c>
      <c r="L250" s="133">
        <f t="shared" si="32"/>
        <v>0</v>
      </c>
    </row>
    <row r="251" spans="1:12">
      <c r="A251" s="128" t="str">
        <f>'Obra Civil'!A260</f>
        <v>16.1.2</v>
      </c>
      <c r="B251" s="271" t="str">
        <f>'Obra Civil'!B260</f>
        <v>Porta sabonete liquido fornecimento</v>
      </c>
      <c r="C251" s="272"/>
      <c r="D251" s="273"/>
      <c r="E251" s="129" t="str">
        <f>'Obra Civil'!C260</f>
        <v>un</v>
      </c>
      <c r="F251" s="130">
        <f>'Obra Civil'!G260</f>
        <v>12.45</v>
      </c>
      <c r="G251" s="131">
        <f>'Obra Civil'!D260</f>
        <v>2</v>
      </c>
      <c r="H251" s="132">
        <v>0</v>
      </c>
      <c r="I251" s="132">
        <v>0</v>
      </c>
      <c r="J251" s="132">
        <f t="shared" si="35"/>
        <v>24.9</v>
      </c>
      <c r="K251" s="132">
        <f t="shared" si="36"/>
        <v>0</v>
      </c>
      <c r="L251" s="133">
        <f t="shared" si="32"/>
        <v>0</v>
      </c>
    </row>
    <row r="252" spans="1:12" ht="24" customHeight="1">
      <c r="A252" s="128" t="str">
        <f>'Obra Civil'!A261</f>
        <v>16.1.3</v>
      </c>
      <c r="B252" s="294" t="str">
        <f>'Obra Civil'!B261</f>
        <v>Vaso sanitario sifonado, para valvula de descarga, em louca branca, com acessorios, inclusive assento plastico, anel de vedação, tubo pvc ligacao - fornecimento e instalacao</v>
      </c>
      <c r="C252" s="295"/>
      <c r="D252" s="296"/>
      <c r="E252" s="129" t="str">
        <f>'Obra Civil'!C261</f>
        <v>un</v>
      </c>
      <c r="F252" s="130">
        <f>'Obra Civil'!G261</f>
        <v>135.11000000000001</v>
      </c>
      <c r="G252" s="131">
        <f>'Obra Civil'!D261</f>
        <v>2</v>
      </c>
      <c r="H252" s="132">
        <v>0</v>
      </c>
      <c r="I252" s="132">
        <v>0</v>
      </c>
      <c r="J252" s="132">
        <f t="shared" si="35"/>
        <v>270.22000000000003</v>
      </c>
      <c r="K252" s="132">
        <f t="shared" si="36"/>
        <v>0</v>
      </c>
      <c r="L252" s="133">
        <f t="shared" si="32"/>
        <v>0</v>
      </c>
    </row>
    <row r="253" spans="1:12" ht="13.5" customHeight="1">
      <c r="A253" s="128" t="str">
        <f>'Obra Civil'!A262</f>
        <v>16.1.4</v>
      </c>
      <c r="B253" s="271" t="str">
        <f>'Obra Civil'!B262</f>
        <v>Torneira cromada 3/4" para jardim ou tanque, padrao alto</v>
      </c>
      <c r="C253" s="272"/>
      <c r="D253" s="273"/>
      <c r="E253" s="129" t="str">
        <f>'Obra Civil'!C262</f>
        <v>un</v>
      </c>
      <c r="F253" s="130">
        <f>'Obra Civil'!G262</f>
        <v>18.559999999999999</v>
      </c>
      <c r="G253" s="131">
        <f>'Obra Civil'!D262</f>
        <v>2</v>
      </c>
      <c r="H253" s="132">
        <v>0</v>
      </c>
      <c r="I253" s="132">
        <v>0</v>
      </c>
      <c r="J253" s="132">
        <f t="shared" si="35"/>
        <v>37.119999999999997</v>
      </c>
      <c r="K253" s="132">
        <f t="shared" si="36"/>
        <v>0</v>
      </c>
      <c r="L253" s="133">
        <f t="shared" ref="L253:L316" si="37">I253*F253</f>
        <v>0</v>
      </c>
    </row>
    <row r="254" spans="1:12">
      <c r="A254" s="128" t="str">
        <f>'Obra Civil'!A263</f>
        <v>16.1.5</v>
      </c>
      <c r="B254" s="271" t="str">
        <f>'Obra Civil'!B263</f>
        <v>Instalacao de papeleira - fornecimento e colocacao</v>
      </c>
      <c r="C254" s="272"/>
      <c r="D254" s="273"/>
      <c r="E254" s="129" t="str">
        <f>'Obra Civil'!C263</f>
        <v>un</v>
      </c>
      <c r="F254" s="130">
        <f>'Obra Civil'!G263</f>
        <v>13.12</v>
      </c>
      <c r="G254" s="131">
        <f>'Obra Civil'!D263</f>
        <v>2</v>
      </c>
      <c r="H254" s="132">
        <v>0</v>
      </c>
      <c r="I254" s="132">
        <v>0</v>
      </c>
      <c r="J254" s="132">
        <f t="shared" si="35"/>
        <v>26.24</v>
      </c>
      <c r="K254" s="132">
        <f t="shared" si="36"/>
        <v>0</v>
      </c>
      <c r="L254" s="133">
        <f t="shared" si="37"/>
        <v>0</v>
      </c>
    </row>
    <row r="255" spans="1:12">
      <c r="A255" s="128" t="str">
        <f>'Obra Civil'!A264</f>
        <v>16.1.6</v>
      </c>
      <c r="B255" s="271" t="str">
        <f>'Obra Civil'!B264</f>
        <v xml:space="preserve">Barra de apoio em aluminio anodizado para deficientes físicos </v>
      </c>
      <c r="C255" s="272"/>
      <c r="D255" s="273"/>
      <c r="E255" s="129" t="str">
        <f>'Obra Civil'!C264</f>
        <v>m</v>
      </c>
      <c r="F255" s="130">
        <f>'Obra Civil'!G264</f>
        <v>34.58</v>
      </c>
      <c r="G255" s="131">
        <f>'Obra Civil'!D264</f>
        <v>4</v>
      </c>
      <c r="H255" s="132">
        <v>0</v>
      </c>
      <c r="I255" s="132">
        <v>0</v>
      </c>
      <c r="J255" s="132">
        <f t="shared" si="35"/>
        <v>138.32</v>
      </c>
      <c r="K255" s="132">
        <f t="shared" si="36"/>
        <v>0</v>
      </c>
      <c r="L255" s="133">
        <f t="shared" si="37"/>
        <v>0</v>
      </c>
    </row>
    <row r="256" spans="1:12">
      <c r="A256" s="128" t="str">
        <f>'Obra Civil'!A265</f>
        <v>16.2</v>
      </c>
      <c r="B256" s="271" t="str">
        <f>'Obra Civil'!B265</f>
        <v>SANIT. INFANTIS  (Feminino / Masculino/ Banho I/ Creche II )</v>
      </c>
      <c r="C256" s="272"/>
      <c r="D256" s="273"/>
      <c r="E256" s="129"/>
      <c r="F256" s="130"/>
      <c r="G256" s="131"/>
      <c r="H256" s="132"/>
      <c r="I256" s="132"/>
      <c r="J256" s="132"/>
      <c r="K256" s="132"/>
      <c r="L256" s="133">
        <f t="shared" si="37"/>
        <v>0</v>
      </c>
    </row>
    <row r="257" spans="1:12" ht="12.75" customHeight="1">
      <c r="A257" s="128" t="str">
        <f>'Obra Civil'!A266</f>
        <v>16.2.1</v>
      </c>
      <c r="B257" s="271" t="str">
        <f>'Obra Civil'!B266</f>
        <v>Banheira plástica (cor braca de 20x45x77 cm), com dreno para escoamento de água</v>
      </c>
      <c r="C257" s="272"/>
      <c r="D257" s="273"/>
      <c r="E257" s="129" t="str">
        <f>'Obra Civil'!C266</f>
        <v>un</v>
      </c>
      <c r="F257" s="130">
        <f>'Obra Civil'!G266</f>
        <v>45.71</v>
      </c>
      <c r="G257" s="131">
        <f>'Obra Civil'!D266</f>
        <v>2</v>
      </c>
      <c r="H257" s="132">
        <v>0</v>
      </c>
      <c r="I257" s="132">
        <v>0</v>
      </c>
      <c r="J257" s="132">
        <f t="shared" ref="J257:J263" si="38">F257*G257</f>
        <v>91.42</v>
      </c>
      <c r="K257" s="132">
        <f t="shared" ref="K257:K263" si="39">H257*F257</f>
        <v>0</v>
      </c>
      <c r="L257" s="133">
        <f t="shared" si="37"/>
        <v>0</v>
      </c>
    </row>
    <row r="258" spans="1:12" ht="26.25" customHeight="1">
      <c r="A258" s="128" t="str">
        <f>'Obra Civil'!A267</f>
        <v>16.2.2</v>
      </c>
      <c r="B258" s="294" t="str">
        <f>'Obra Civil'!B267</f>
        <v>Cuba louca branca em bancada inclusive torneira e complementos (válvula, sifao e engate flexível cromados)</v>
      </c>
      <c r="C258" s="295"/>
      <c r="D258" s="296"/>
      <c r="E258" s="129" t="str">
        <f>'Obra Civil'!C267</f>
        <v>un</v>
      </c>
      <c r="F258" s="130">
        <f>'Obra Civil'!G267</f>
        <v>145.65</v>
      </c>
      <c r="G258" s="131">
        <f>'Obra Civil'!D267</f>
        <v>1</v>
      </c>
      <c r="H258" s="132">
        <v>0</v>
      </c>
      <c r="I258" s="132">
        <v>0</v>
      </c>
      <c r="J258" s="132">
        <f t="shared" si="38"/>
        <v>145.65</v>
      </c>
      <c r="K258" s="132">
        <f t="shared" si="39"/>
        <v>0</v>
      </c>
      <c r="L258" s="133">
        <f t="shared" si="37"/>
        <v>0</v>
      </c>
    </row>
    <row r="259" spans="1:12" ht="15" customHeight="1">
      <c r="A259" s="128" t="str">
        <f>'Obra Civil'!A268</f>
        <v>16.2.3</v>
      </c>
      <c r="B259" s="271" t="str">
        <f>'Obra Civil'!B268</f>
        <v>Instalacao de papeleira - fornecimento e colocacao</v>
      </c>
      <c r="C259" s="272"/>
      <c r="D259" s="273"/>
      <c r="E259" s="129" t="str">
        <f>'Obra Civil'!C268</f>
        <v>un</v>
      </c>
      <c r="F259" s="130">
        <f>'Obra Civil'!G268</f>
        <v>13.12</v>
      </c>
      <c r="G259" s="131">
        <f>'Obra Civil'!D268</f>
        <v>9</v>
      </c>
      <c r="H259" s="132">
        <v>0</v>
      </c>
      <c r="I259" s="132">
        <v>0</v>
      </c>
      <c r="J259" s="132">
        <f t="shared" si="38"/>
        <v>118.08</v>
      </c>
      <c r="K259" s="132">
        <f t="shared" si="39"/>
        <v>0</v>
      </c>
      <c r="L259" s="133">
        <f t="shared" si="37"/>
        <v>0</v>
      </c>
    </row>
    <row r="260" spans="1:12">
      <c r="A260" s="128" t="str">
        <f>'Obra Civil'!A269</f>
        <v>16.2.4</v>
      </c>
      <c r="B260" s="271" t="str">
        <f>'Obra Civil'!B269</f>
        <v>Porta sabonete liquido fornecimento e instalação</v>
      </c>
      <c r="C260" s="272"/>
      <c r="D260" s="273"/>
      <c r="E260" s="129" t="str">
        <f>'Obra Civil'!C269</f>
        <v>un</v>
      </c>
      <c r="F260" s="130">
        <f>'Obra Civil'!G269</f>
        <v>12.45</v>
      </c>
      <c r="G260" s="131">
        <f>'Obra Civil'!D269</f>
        <v>11</v>
      </c>
      <c r="H260" s="132">
        <v>0</v>
      </c>
      <c r="I260" s="132">
        <v>0</v>
      </c>
      <c r="J260" s="132">
        <f t="shared" si="38"/>
        <v>136.94999999999999</v>
      </c>
      <c r="K260" s="132">
        <f t="shared" si="39"/>
        <v>0</v>
      </c>
      <c r="L260" s="133">
        <f t="shared" si="37"/>
        <v>0</v>
      </c>
    </row>
    <row r="261" spans="1:12">
      <c r="A261" s="128" t="str">
        <f>'Obra Civil'!A270</f>
        <v>16.2.5</v>
      </c>
      <c r="B261" s="271" t="str">
        <f>'Obra Civil'!B270</f>
        <v>Torneira cromada 3/4" para jardim ou tanque, padrao alto</v>
      </c>
      <c r="C261" s="272"/>
      <c r="D261" s="273"/>
      <c r="E261" s="129" t="str">
        <f>'Obra Civil'!C270</f>
        <v>un</v>
      </c>
      <c r="F261" s="130">
        <f>'Obra Civil'!G270</f>
        <v>18.559999999999999</v>
      </c>
      <c r="G261" s="131">
        <f>'Obra Civil'!D270</f>
        <v>4</v>
      </c>
      <c r="H261" s="132">
        <v>0</v>
      </c>
      <c r="I261" s="132">
        <v>0</v>
      </c>
      <c r="J261" s="132">
        <f t="shared" si="38"/>
        <v>74.239999999999995</v>
      </c>
      <c r="K261" s="132">
        <f t="shared" si="39"/>
        <v>0</v>
      </c>
      <c r="L261" s="133">
        <f t="shared" si="37"/>
        <v>0</v>
      </c>
    </row>
    <row r="262" spans="1:12">
      <c r="A262" s="128" t="str">
        <f>'Obra Civil'!A271</f>
        <v>16.2.6</v>
      </c>
      <c r="B262" s="271" t="str">
        <f>'Obra Civil'!B271</f>
        <v>Torneira cromada longa 3/4" de parede para pia, padrao popular</v>
      </c>
      <c r="C262" s="272"/>
      <c r="D262" s="273"/>
      <c r="E262" s="129" t="str">
        <f>'Obra Civil'!C271</f>
        <v>un</v>
      </c>
      <c r="F262" s="130">
        <f>'Obra Civil'!G271</f>
        <v>16.420000000000002</v>
      </c>
      <c r="G262" s="131">
        <f>'Obra Civil'!D271</f>
        <v>9</v>
      </c>
      <c r="H262" s="132">
        <v>0</v>
      </c>
      <c r="I262" s="132">
        <v>0</v>
      </c>
      <c r="J262" s="132">
        <f t="shared" si="38"/>
        <v>147.78000000000003</v>
      </c>
      <c r="K262" s="132">
        <f t="shared" si="39"/>
        <v>0</v>
      </c>
      <c r="L262" s="133">
        <f t="shared" si="37"/>
        <v>0</v>
      </c>
    </row>
    <row r="263" spans="1:12" ht="24" customHeight="1">
      <c r="A263" s="128" t="str">
        <f>'Obra Civil'!A272</f>
        <v>16.2.7</v>
      </c>
      <c r="B263" s="294" t="str">
        <f>'Obra Civil'!B272</f>
        <v>Vaso sanitario infantil sifonado, para valvula de descarga, em louca branca, com acessorios, inclusive assento plastico, anel de vedação, tubo pvc ligacao - fornecimento e instalacao</v>
      </c>
      <c r="C263" s="295"/>
      <c r="D263" s="296"/>
      <c r="E263" s="129" t="str">
        <f>'Obra Civil'!C272</f>
        <v>un</v>
      </c>
      <c r="F263" s="130">
        <f>'Obra Civil'!G272</f>
        <v>135.11000000000001</v>
      </c>
      <c r="G263" s="131">
        <f>'Obra Civil'!D272</f>
        <v>9</v>
      </c>
      <c r="H263" s="132">
        <v>0</v>
      </c>
      <c r="I263" s="132">
        <v>0</v>
      </c>
      <c r="J263" s="132">
        <f t="shared" si="38"/>
        <v>1215.9900000000002</v>
      </c>
      <c r="K263" s="132">
        <f t="shared" si="39"/>
        <v>0</v>
      </c>
      <c r="L263" s="133">
        <f t="shared" si="37"/>
        <v>0</v>
      </c>
    </row>
    <row r="264" spans="1:12">
      <c r="A264" s="125" t="str">
        <f>'Obra Civil'!A273</f>
        <v>16.3</v>
      </c>
      <c r="B264" s="291" t="str">
        <f>'Obra Civil'!B273</f>
        <v>SANIT. ADULTOS ( Fem. e Masc. Funcionários )</v>
      </c>
      <c r="C264" s="292"/>
      <c r="D264" s="293"/>
      <c r="E264" s="129"/>
      <c r="F264" s="130"/>
      <c r="G264" s="131"/>
      <c r="H264" s="132"/>
      <c r="I264" s="132"/>
      <c r="J264" s="132"/>
      <c r="K264" s="132"/>
      <c r="L264" s="133">
        <f t="shared" si="37"/>
        <v>0</v>
      </c>
    </row>
    <row r="265" spans="1:12">
      <c r="A265" s="128" t="str">
        <f>'Obra Civil'!A274</f>
        <v>16.3.1</v>
      </c>
      <c r="B265" s="271" t="str">
        <f>'Obra Civil'!B274</f>
        <v>Torneira cromada 3/4" para jardim ou tanque, padrao alto</v>
      </c>
      <c r="C265" s="272"/>
      <c r="D265" s="273"/>
      <c r="E265" s="129" t="str">
        <f>'Obra Civil'!C274</f>
        <v>un</v>
      </c>
      <c r="F265" s="130">
        <f>'Obra Civil'!G274</f>
        <v>18.559999999999999</v>
      </c>
      <c r="G265" s="131">
        <f>'Obra Civil'!D274</f>
        <v>2</v>
      </c>
      <c r="H265" s="132">
        <v>0</v>
      </c>
      <c r="I265" s="132">
        <v>0</v>
      </c>
      <c r="J265" s="132">
        <f t="shared" ref="J265:J278" si="40">F265*G265</f>
        <v>37.119999999999997</v>
      </c>
      <c r="K265" s="132">
        <f t="shared" ref="K265:K278" si="41">H265*F265</f>
        <v>0</v>
      </c>
      <c r="L265" s="133">
        <f t="shared" si="37"/>
        <v>0</v>
      </c>
    </row>
    <row r="266" spans="1:12">
      <c r="A266" s="128" t="str">
        <f>'Obra Civil'!A275</f>
        <v>16.3.2</v>
      </c>
      <c r="B266" s="271" t="str">
        <f>'Obra Civil'!B275</f>
        <v>Torneira cromada longa 3/4" de parede para pia, padrao popular</v>
      </c>
      <c r="C266" s="272"/>
      <c r="D266" s="273"/>
      <c r="E266" s="129" t="str">
        <f>'Obra Civil'!C275</f>
        <v>un</v>
      </c>
      <c r="F266" s="130">
        <f>'Obra Civil'!G275</f>
        <v>16.420000000000002</v>
      </c>
      <c r="G266" s="131">
        <f>'Obra Civil'!D275</f>
        <v>5</v>
      </c>
      <c r="H266" s="132">
        <v>0</v>
      </c>
      <c r="I266" s="132">
        <v>0</v>
      </c>
      <c r="J266" s="132">
        <f t="shared" si="40"/>
        <v>82.100000000000009</v>
      </c>
      <c r="K266" s="132">
        <f t="shared" si="41"/>
        <v>0</v>
      </c>
      <c r="L266" s="133">
        <f t="shared" si="37"/>
        <v>0</v>
      </c>
    </row>
    <row r="267" spans="1:12" ht="31.5" customHeight="1">
      <c r="A267" s="128" t="str">
        <f>'Obra Civil'!A276</f>
        <v>16.3.3</v>
      </c>
      <c r="B267" s="294" t="str">
        <f>'Obra Civil'!B276</f>
        <v>Vaso sanitario sifonado, para valvula de descarga, em louca branca, com acessorios, inclusive assento plastico, bolsa de borracha para ligacao, tubo pvc ligacao - fornecimento e instalacao</v>
      </c>
      <c r="C267" s="295"/>
      <c r="D267" s="296"/>
      <c r="E267" s="129" t="str">
        <f>'Obra Civil'!C276</f>
        <v>un</v>
      </c>
      <c r="F267" s="130">
        <f>'Obra Civil'!G276</f>
        <v>135.11000000000001</v>
      </c>
      <c r="G267" s="131">
        <f>'Obra Civil'!D276</f>
        <v>4</v>
      </c>
      <c r="H267" s="132">
        <v>0</v>
      </c>
      <c r="I267" s="132">
        <v>0</v>
      </c>
      <c r="J267" s="132">
        <f t="shared" si="40"/>
        <v>540.44000000000005</v>
      </c>
      <c r="K267" s="132">
        <f t="shared" si="41"/>
        <v>0</v>
      </c>
      <c r="L267" s="133">
        <f t="shared" si="37"/>
        <v>0</v>
      </c>
    </row>
    <row r="268" spans="1:12">
      <c r="A268" s="128" t="str">
        <f>'Obra Civil'!A277</f>
        <v>16.3.4</v>
      </c>
      <c r="B268" s="271" t="str">
        <f>'Obra Civil'!B277</f>
        <v>Instalação de papeleira - fornecimento e colocacao</v>
      </c>
      <c r="C268" s="272"/>
      <c r="D268" s="273"/>
      <c r="E268" s="129" t="str">
        <f>'Obra Civil'!C277</f>
        <v>un</v>
      </c>
      <c r="F268" s="130">
        <f>'Obra Civil'!G277</f>
        <v>13.12</v>
      </c>
      <c r="G268" s="131">
        <f>'Obra Civil'!D277</f>
        <v>4</v>
      </c>
      <c r="H268" s="132">
        <v>0</v>
      </c>
      <c r="I268" s="132">
        <v>0</v>
      </c>
      <c r="J268" s="132">
        <f t="shared" si="40"/>
        <v>52.48</v>
      </c>
      <c r="K268" s="132">
        <f t="shared" si="41"/>
        <v>0</v>
      </c>
      <c r="L268" s="133">
        <f t="shared" si="37"/>
        <v>0</v>
      </c>
    </row>
    <row r="269" spans="1:12">
      <c r="A269" s="128" t="str">
        <f>'Obra Civil'!A278</f>
        <v>16.3.5</v>
      </c>
      <c r="B269" s="271" t="str">
        <f>'Obra Civil'!B278</f>
        <v>Porta sabonete liquido fornecimento e instalação</v>
      </c>
      <c r="C269" s="272"/>
      <c r="D269" s="273"/>
      <c r="E269" s="129" t="str">
        <f>'Obra Civil'!C278</f>
        <v>un</v>
      </c>
      <c r="F269" s="130">
        <f>'Obra Civil'!G278</f>
        <v>12.45</v>
      </c>
      <c r="G269" s="131">
        <f>'Obra Civil'!D278</f>
        <v>3</v>
      </c>
      <c r="H269" s="132">
        <v>0</v>
      </c>
      <c r="I269" s="132">
        <v>0</v>
      </c>
      <c r="J269" s="132">
        <f t="shared" si="40"/>
        <v>37.349999999999994</v>
      </c>
      <c r="K269" s="132">
        <f t="shared" si="41"/>
        <v>0</v>
      </c>
      <c r="L269" s="133">
        <f t="shared" si="37"/>
        <v>0</v>
      </c>
    </row>
    <row r="270" spans="1:12">
      <c r="A270" s="125" t="str">
        <f>'Obra Civil'!A279</f>
        <v>16.4</v>
      </c>
      <c r="B270" s="291" t="str">
        <f>'Obra Civil'!B279</f>
        <v>COZINHA/ LAVANDERIA/ HIGIENIZAÇÃO/ LACTÁRIO</v>
      </c>
      <c r="C270" s="292"/>
      <c r="D270" s="293"/>
      <c r="E270" s="129"/>
      <c r="F270" s="130">
        <f>'Obra Civil'!G279</f>
        <v>0</v>
      </c>
      <c r="G270" s="131">
        <f>'Obra Civil'!D279</f>
        <v>0</v>
      </c>
      <c r="H270" s="132">
        <v>0</v>
      </c>
      <c r="I270" s="132">
        <v>0</v>
      </c>
      <c r="J270" s="132">
        <f t="shared" si="40"/>
        <v>0</v>
      </c>
      <c r="K270" s="132">
        <f t="shared" si="41"/>
        <v>0</v>
      </c>
      <c r="L270" s="133">
        <f t="shared" si="37"/>
        <v>0</v>
      </c>
    </row>
    <row r="271" spans="1:12" ht="21" customHeight="1">
      <c r="A271" s="128" t="str">
        <f>'Obra Civil'!A280</f>
        <v>16.4.1</v>
      </c>
      <c r="B271" s="294" t="str">
        <f>'Obra Civil'!B280</f>
        <v>Cuba aço inoxidável 40,0x34,0x11,5 cm, com sifão em metal cromado 1.1/2x1.1/2", válvula em metal cromado tipo americana 3.1/2"x1.1/2" para pia - fornecimento e instalação</v>
      </c>
      <c r="C271" s="295"/>
      <c r="D271" s="296"/>
      <c r="E271" s="129" t="str">
        <f>'Obra Civil'!C280</f>
        <v>un.</v>
      </c>
      <c r="F271" s="130">
        <f>'Obra Civil'!G280</f>
        <v>77.92</v>
      </c>
      <c r="G271" s="131">
        <f>'Obra Civil'!D280</f>
        <v>5</v>
      </c>
      <c r="H271" s="132">
        <v>0</v>
      </c>
      <c r="I271" s="132">
        <v>0</v>
      </c>
      <c r="J271" s="132">
        <f t="shared" si="40"/>
        <v>389.6</v>
      </c>
      <c r="K271" s="132">
        <f t="shared" si="41"/>
        <v>0</v>
      </c>
      <c r="L271" s="133">
        <f t="shared" si="37"/>
        <v>0</v>
      </c>
    </row>
    <row r="272" spans="1:12" ht="22.5" customHeight="1">
      <c r="A272" s="128" t="str">
        <f>'Obra Civil'!A281</f>
        <v>16.4.2</v>
      </c>
      <c r="B272" s="294" t="str">
        <f>'Obra Civil'!B281</f>
        <v>Cuba louça branca em bancada inclusive torneira e complementos (válvula, sifao e engate flexível cromados)</v>
      </c>
      <c r="C272" s="295"/>
      <c r="D272" s="296"/>
      <c r="E272" s="129" t="str">
        <f>'Obra Civil'!C281</f>
        <v>un</v>
      </c>
      <c r="F272" s="130">
        <f>'Obra Civil'!G281</f>
        <v>145.65</v>
      </c>
      <c r="G272" s="131">
        <f>'Obra Civil'!D281</f>
        <v>1</v>
      </c>
      <c r="H272" s="132">
        <v>0</v>
      </c>
      <c r="I272" s="132">
        <v>0</v>
      </c>
      <c r="J272" s="132">
        <f t="shared" si="40"/>
        <v>145.65</v>
      </c>
      <c r="K272" s="132">
        <f t="shared" si="41"/>
        <v>0</v>
      </c>
      <c r="L272" s="133">
        <f t="shared" si="37"/>
        <v>0</v>
      </c>
    </row>
    <row r="273" spans="1:12" ht="21.75" customHeight="1">
      <c r="A273" s="128" t="str">
        <f>'Obra Civil'!A282</f>
        <v>16.4.3</v>
      </c>
      <c r="B273" s="294" t="str">
        <f>'Obra Civil'!B282</f>
        <v>Lavatório louça branca, sem coluna, torneira metálica cromada simples, (válvula, sifao e engate flexível cromados)</v>
      </c>
      <c r="C273" s="295"/>
      <c r="D273" s="296"/>
      <c r="E273" s="129" t="str">
        <f>'Obra Civil'!C282</f>
        <v>un</v>
      </c>
      <c r="F273" s="130">
        <f>'Obra Civil'!G282</f>
        <v>132.68</v>
      </c>
      <c r="G273" s="131">
        <f>'Obra Civil'!D282</f>
        <v>1</v>
      </c>
      <c r="H273" s="132">
        <v>0</v>
      </c>
      <c r="I273" s="132">
        <v>0</v>
      </c>
      <c r="J273" s="132">
        <f t="shared" si="40"/>
        <v>132.68</v>
      </c>
      <c r="K273" s="132">
        <f t="shared" si="41"/>
        <v>0</v>
      </c>
      <c r="L273" s="133">
        <f t="shared" si="37"/>
        <v>0</v>
      </c>
    </row>
    <row r="274" spans="1:12">
      <c r="A274" s="128" t="str">
        <f>'Obra Civil'!A283</f>
        <v>16.4.4</v>
      </c>
      <c r="B274" s="271" t="str">
        <f>'Obra Civil'!B283</f>
        <v>Torneira cromada 3/4" para jardim ou tanque, padrao alto</v>
      </c>
      <c r="C274" s="272"/>
      <c r="D274" s="273"/>
      <c r="E274" s="129" t="str">
        <f>'Obra Civil'!C283</f>
        <v>un</v>
      </c>
      <c r="F274" s="130">
        <f>'Obra Civil'!G283</f>
        <v>18.559999999999999</v>
      </c>
      <c r="G274" s="131">
        <f>'Obra Civil'!D283</f>
        <v>2</v>
      </c>
      <c r="H274" s="132">
        <v>0</v>
      </c>
      <c r="I274" s="132">
        <v>0</v>
      </c>
      <c r="J274" s="132">
        <f t="shared" si="40"/>
        <v>37.119999999999997</v>
      </c>
      <c r="K274" s="132">
        <f t="shared" si="41"/>
        <v>0</v>
      </c>
      <c r="L274" s="133">
        <f t="shared" si="37"/>
        <v>0</v>
      </c>
    </row>
    <row r="275" spans="1:12">
      <c r="A275" s="128" t="str">
        <f>'Obra Civil'!A284</f>
        <v>16.4.5</v>
      </c>
      <c r="B275" s="271" t="str">
        <f>'Obra Civil'!B284</f>
        <v>Torneira cromada longa 3/4" de parede para pia, padrao popular</v>
      </c>
      <c r="C275" s="272"/>
      <c r="D275" s="273"/>
      <c r="E275" s="129" t="str">
        <f>'Obra Civil'!C284</f>
        <v>un</v>
      </c>
      <c r="F275" s="130">
        <f>'Obra Civil'!G284</f>
        <v>16.420000000000002</v>
      </c>
      <c r="G275" s="131">
        <f>'Obra Civil'!D284</f>
        <v>4</v>
      </c>
      <c r="H275" s="132">
        <v>0</v>
      </c>
      <c r="I275" s="132">
        <v>0</v>
      </c>
      <c r="J275" s="132">
        <f t="shared" si="40"/>
        <v>65.680000000000007</v>
      </c>
      <c r="K275" s="132">
        <f t="shared" si="41"/>
        <v>0</v>
      </c>
      <c r="L275" s="133">
        <f t="shared" si="37"/>
        <v>0</v>
      </c>
    </row>
    <row r="276" spans="1:12" ht="23.25" customHeight="1">
      <c r="A276" s="128" t="str">
        <f>'Obra Civil'!A285</f>
        <v>16.4.6</v>
      </c>
      <c r="B276" s="294" t="str">
        <f>'Obra Civil'!B285</f>
        <v>Torneira cromada tubo movel para bancada 3/4" para pia de cozinha, padrao alto - fornecimento e instalacao</v>
      </c>
      <c r="C276" s="295"/>
      <c r="D276" s="296"/>
      <c r="E276" s="129" t="str">
        <f>'Obra Civil'!C285</f>
        <v>un</v>
      </c>
      <c r="F276" s="130">
        <f>'Obra Civil'!G285</f>
        <v>34.869999999999997</v>
      </c>
      <c r="G276" s="131">
        <f>'Obra Civil'!D285</f>
        <v>5</v>
      </c>
      <c r="H276" s="132">
        <v>0</v>
      </c>
      <c r="I276" s="132">
        <v>0</v>
      </c>
      <c r="J276" s="132">
        <f t="shared" si="40"/>
        <v>174.35</v>
      </c>
      <c r="K276" s="132">
        <f t="shared" si="41"/>
        <v>0</v>
      </c>
      <c r="L276" s="133">
        <f t="shared" si="37"/>
        <v>0</v>
      </c>
    </row>
    <row r="277" spans="1:12">
      <c r="A277" s="128" t="str">
        <f>'Obra Civil'!A286</f>
        <v>16.4.7</v>
      </c>
      <c r="B277" s="271" t="str">
        <f>'Obra Civil'!B286</f>
        <v>Porta sabonete liquido fornecimento e instalação</v>
      </c>
      <c r="C277" s="272"/>
      <c r="D277" s="273"/>
      <c r="E277" s="129" t="str">
        <f>'Obra Civil'!C286</f>
        <v>un</v>
      </c>
      <c r="F277" s="130">
        <f>'Obra Civil'!G286</f>
        <v>12.45</v>
      </c>
      <c r="G277" s="131">
        <f>'Obra Civil'!D286</f>
        <v>3</v>
      </c>
      <c r="H277" s="132">
        <v>0</v>
      </c>
      <c r="I277" s="132">
        <v>0</v>
      </c>
      <c r="J277" s="132">
        <f t="shared" si="40"/>
        <v>37.349999999999994</v>
      </c>
      <c r="K277" s="132">
        <f t="shared" si="41"/>
        <v>0</v>
      </c>
      <c r="L277" s="133">
        <f t="shared" si="37"/>
        <v>0</v>
      </c>
    </row>
    <row r="278" spans="1:12">
      <c r="A278" s="128" t="str">
        <f>'Obra Civil'!A287</f>
        <v>16.4.8</v>
      </c>
      <c r="B278" s="271" t="str">
        <f>'Obra Civil'!B287</f>
        <v>Tanque louca branco sem coluna, completo inclusive torneira metalica</v>
      </c>
      <c r="C278" s="272"/>
      <c r="D278" s="273"/>
      <c r="E278" s="129" t="str">
        <f>'Obra Civil'!C287</f>
        <v>un</v>
      </c>
      <c r="F278" s="130">
        <f>'Obra Civil'!G287</f>
        <v>143.63999999999999</v>
      </c>
      <c r="G278" s="131">
        <f>'Obra Civil'!D287</f>
        <v>2</v>
      </c>
      <c r="H278" s="132">
        <v>0</v>
      </c>
      <c r="I278" s="132">
        <v>0</v>
      </c>
      <c r="J278" s="132">
        <f t="shared" si="40"/>
        <v>287.27999999999997</v>
      </c>
      <c r="K278" s="132">
        <f t="shared" si="41"/>
        <v>0</v>
      </c>
      <c r="L278" s="133">
        <f t="shared" si="37"/>
        <v>0</v>
      </c>
    </row>
    <row r="279" spans="1:12">
      <c r="A279" s="125" t="str">
        <f>'Obra Civil'!A288</f>
        <v>16.5</v>
      </c>
      <c r="B279" s="291" t="str">
        <f>'Obra Civil'!B288</f>
        <v>SALAS (Creche l, Creche ll, Creche lll, Pré-Escola)</v>
      </c>
      <c r="C279" s="292"/>
      <c r="D279" s="293"/>
      <c r="E279" s="129"/>
      <c r="F279" s="130"/>
      <c r="G279" s="131"/>
      <c r="H279" s="132"/>
      <c r="I279" s="132"/>
      <c r="J279" s="132"/>
      <c r="K279" s="132"/>
      <c r="L279" s="133">
        <f t="shared" si="37"/>
        <v>0</v>
      </c>
    </row>
    <row r="280" spans="1:12" ht="23.25" customHeight="1">
      <c r="A280" s="128" t="str">
        <f>'Obra Civil'!A289</f>
        <v>16.5.1</v>
      </c>
      <c r="B280" s="294" t="str">
        <f>'Obra Civil'!B289</f>
        <v>Cuba louca branca em bancada inclusive torneira e complementos (válvula, sifao e engate flexível cromados)</v>
      </c>
      <c r="C280" s="295"/>
      <c r="D280" s="296"/>
      <c r="E280" s="129" t="str">
        <f>'Obra Civil'!C289</f>
        <v>un</v>
      </c>
      <c r="F280" s="130">
        <f>'Obra Civil'!G289</f>
        <v>145.65</v>
      </c>
      <c r="G280" s="131">
        <f>'Obra Civil'!D289</f>
        <v>4</v>
      </c>
      <c r="H280" s="132">
        <v>0</v>
      </c>
      <c r="I280" s="132">
        <v>0</v>
      </c>
      <c r="J280" s="132">
        <f>F280*G280</f>
        <v>582.6</v>
      </c>
      <c r="K280" s="132">
        <f>H280*F280</f>
        <v>0</v>
      </c>
      <c r="L280" s="133">
        <f t="shared" si="37"/>
        <v>0</v>
      </c>
    </row>
    <row r="281" spans="1:12">
      <c r="A281" s="128" t="str">
        <f>'Obra Civil'!A290</f>
        <v>16.5.2</v>
      </c>
      <c r="B281" s="271" t="str">
        <f>'Obra Civil'!B290</f>
        <v>Porta sabonete liquido fornecimento e instalação</v>
      </c>
      <c r="C281" s="272"/>
      <c r="D281" s="273"/>
      <c r="E281" s="129" t="str">
        <f>'Obra Civil'!C290</f>
        <v>un</v>
      </c>
      <c r="F281" s="130">
        <f>'Obra Civil'!G290</f>
        <v>12.45</v>
      </c>
      <c r="G281" s="131">
        <f>'Obra Civil'!D290</f>
        <v>4</v>
      </c>
      <c r="H281" s="132">
        <v>0</v>
      </c>
      <c r="I281" s="132">
        <v>0</v>
      </c>
      <c r="J281" s="132">
        <f>F281*G281</f>
        <v>49.8</v>
      </c>
      <c r="K281" s="132">
        <f>H281*F281</f>
        <v>0</v>
      </c>
      <c r="L281" s="133">
        <f t="shared" si="37"/>
        <v>0</v>
      </c>
    </row>
    <row r="282" spans="1:12">
      <c r="A282" s="125" t="str">
        <f>'Obra Civil'!A291</f>
        <v>16.6</v>
      </c>
      <c r="B282" s="291" t="str">
        <f>'Obra Civil'!B291</f>
        <v>JARDINS E PÁTIOS</v>
      </c>
      <c r="C282" s="292"/>
      <c r="D282" s="293"/>
      <c r="E282" s="129"/>
      <c r="F282" s="130"/>
      <c r="G282" s="131"/>
      <c r="H282" s="132"/>
      <c r="I282" s="132"/>
      <c r="J282" s="132"/>
      <c r="K282" s="132"/>
      <c r="L282" s="133">
        <f t="shared" si="37"/>
        <v>0</v>
      </c>
    </row>
    <row r="283" spans="1:12">
      <c r="A283" s="128" t="str">
        <f>'Obra Civil'!A292</f>
        <v>16.6.1</v>
      </c>
      <c r="B283" s="271" t="str">
        <f>'Obra Civil'!B292</f>
        <v>Torneira cromada 3/4" para jardim ou tanque, padrao alto</v>
      </c>
      <c r="C283" s="272"/>
      <c r="D283" s="273"/>
      <c r="E283" s="129" t="str">
        <f>'Obra Civil'!C292</f>
        <v>un</v>
      </c>
      <c r="F283" s="130">
        <f>'Obra Civil'!G292</f>
        <v>18.559999999999999</v>
      </c>
      <c r="G283" s="131">
        <f>'Obra Civil'!D292</f>
        <v>3</v>
      </c>
      <c r="H283" s="132">
        <v>0</v>
      </c>
      <c r="I283" s="132">
        <v>0</v>
      </c>
      <c r="J283" s="132">
        <f>F283*G283</f>
        <v>55.679999999999993</v>
      </c>
      <c r="K283" s="132">
        <f>H283*F283</f>
        <v>0</v>
      </c>
      <c r="L283" s="133">
        <f t="shared" si="37"/>
        <v>0</v>
      </c>
    </row>
    <row r="284" spans="1:12">
      <c r="A284" s="143" t="str">
        <f>'Obra Civil'!A294</f>
        <v>17.0</v>
      </c>
      <c r="B284" s="268" t="str">
        <f>'Obra Civil'!B294</f>
        <v xml:space="preserve">BANCADAS </v>
      </c>
      <c r="C284" s="269"/>
      <c r="D284" s="270"/>
      <c r="E284" s="146"/>
      <c r="F284" s="147"/>
      <c r="G284" s="148"/>
      <c r="H284" s="149"/>
      <c r="I284" s="149"/>
      <c r="J284" s="149"/>
      <c r="K284" s="149"/>
      <c r="L284" s="150">
        <f t="shared" si="37"/>
        <v>0</v>
      </c>
    </row>
    <row r="285" spans="1:12">
      <c r="A285" s="128" t="str">
        <f>'Obra Civil'!A295</f>
        <v>17.1</v>
      </c>
      <c r="B285" s="271" t="str">
        <f>'Obra Civil'!B295</f>
        <v>Bancada em granito cinza andorinha - espessura 2cm, conforme projeto</v>
      </c>
      <c r="C285" s="272"/>
      <c r="D285" s="273"/>
      <c r="E285" s="129" t="str">
        <f>'Obra Civil'!C295</f>
        <v>m²</v>
      </c>
      <c r="F285" s="130">
        <f>'Obra Civil'!G295</f>
        <v>161.32</v>
      </c>
      <c r="G285" s="131">
        <f>'Obra Civil'!D295</f>
        <v>21.43</v>
      </c>
      <c r="H285" s="132">
        <v>0</v>
      </c>
      <c r="I285" s="132">
        <v>0</v>
      </c>
      <c r="J285" s="132">
        <f>F285*G285</f>
        <v>3457.0875999999998</v>
      </c>
      <c r="K285" s="132">
        <f>H285*F285</f>
        <v>0</v>
      </c>
      <c r="L285" s="133">
        <f t="shared" si="37"/>
        <v>0</v>
      </c>
    </row>
    <row r="286" spans="1:12">
      <c r="A286" s="128" t="str">
        <f>'Obra Civil'!A296</f>
        <v>17.2</v>
      </c>
      <c r="B286" s="271" t="str">
        <f>'Obra Civil'!B296</f>
        <v>Prateleira em granito cinza andorinha - espessura 2cm, conforme projeto</v>
      </c>
      <c r="C286" s="272"/>
      <c r="D286" s="273"/>
      <c r="E286" s="129" t="str">
        <f>'Obra Civil'!C296</f>
        <v>m²</v>
      </c>
      <c r="F286" s="130">
        <f>'Obra Civil'!G296</f>
        <v>161.32</v>
      </c>
      <c r="G286" s="131">
        <f>'Obra Civil'!D296</f>
        <v>13.88</v>
      </c>
      <c r="H286" s="132">
        <v>0</v>
      </c>
      <c r="I286" s="132">
        <v>0</v>
      </c>
      <c r="J286" s="132">
        <f>F286*G286</f>
        <v>2239.1215999999999</v>
      </c>
      <c r="K286" s="132">
        <f>H286*F286</f>
        <v>0</v>
      </c>
      <c r="L286" s="133">
        <f t="shared" si="37"/>
        <v>0</v>
      </c>
    </row>
    <row r="287" spans="1:12" ht="21" customHeight="1">
      <c r="A287" s="128" t="str">
        <f>'Obra Civil'!A297</f>
        <v>17.3</v>
      </c>
      <c r="B287" s="294" t="str">
        <f>'Obra Civil'!B297</f>
        <v>Prateleira em mármore branco, inclusive esquadros de apoio - espessura 2cm, conforme projeto</v>
      </c>
      <c r="C287" s="295"/>
      <c r="D287" s="296"/>
      <c r="E287" s="129" t="str">
        <f>'Obra Civil'!C297</f>
        <v>m²</v>
      </c>
      <c r="F287" s="130">
        <f>'Obra Civil'!G297</f>
        <v>199.23</v>
      </c>
      <c r="G287" s="131">
        <f>'Obra Civil'!D297</f>
        <v>7</v>
      </c>
      <c r="H287" s="132">
        <v>0</v>
      </c>
      <c r="I287" s="132">
        <v>0</v>
      </c>
      <c r="J287" s="132">
        <f>F287*G287</f>
        <v>1394.61</v>
      </c>
      <c r="K287" s="132">
        <f>H287*F287</f>
        <v>0</v>
      </c>
      <c r="L287" s="133">
        <f t="shared" si="37"/>
        <v>0</v>
      </c>
    </row>
    <row r="288" spans="1:12">
      <c r="A288" s="128" t="str">
        <f>'Obra Civil'!A298</f>
        <v>17.4</v>
      </c>
      <c r="B288" s="271" t="str">
        <f>'Obra Civil'!B298</f>
        <v>Lavatório em granito cinza andorinha , espessura 2 cm, conforme projeto</v>
      </c>
      <c r="C288" s="272"/>
      <c r="D288" s="273"/>
      <c r="E288" s="129" t="str">
        <f>'Obra Civil'!C298</f>
        <v>m</v>
      </c>
      <c r="F288" s="130">
        <f>'Obra Civil'!G298</f>
        <v>99.3</v>
      </c>
      <c r="G288" s="131">
        <f>'Obra Civil'!D298</f>
        <v>9.5</v>
      </c>
      <c r="H288" s="132">
        <v>0</v>
      </c>
      <c r="I288" s="132">
        <v>0</v>
      </c>
      <c r="J288" s="132">
        <f>F288*G288</f>
        <v>943.35</v>
      </c>
      <c r="K288" s="132">
        <f>H288*F288</f>
        <v>0</v>
      </c>
      <c r="L288" s="133">
        <f t="shared" si="37"/>
        <v>0</v>
      </c>
    </row>
    <row r="289" spans="1:13" ht="23.25" customHeight="1">
      <c r="A289" s="128" t="str">
        <f>'Obra Civil'!A299</f>
        <v>17.5</v>
      </c>
      <c r="B289" s="271" t="str">
        <f>'Obra Civil'!B299</f>
        <v>Banco em granito cinza andorinha , espessura 2 cm, conforme projeto</v>
      </c>
      <c r="C289" s="272"/>
      <c r="D289" s="273"/>
      <c r="E289" s="129" t="str">
        <f>'Obra Civil'!C299</f>
        <v>m²</v>
      </c>
      <c r="F289" s="130">
        <f>'Obra Civil'!G299</f>
        <v>78.12</v>
      </c>
      <c r="G289" s="131">
        <f>'Obra Civil'!D299</f>
        <v>2.94</v>
      </c>
      <c r="H289" s="132">
        <v>0</v>
      </c>
      <c r="I289" s="132">
        <v>0</v>
      </c>
      <c r="J289" s="132">
        <f>F289*G289</f>
        <v>229.6728</v>
      </c>
      <c r="K289" s="132">
        <f>H289*F289</f>
        <v>0</v>
      </c>
      <c r="L289" s="133">
        <f t="shared" si="37"/>
        <v>0</v>
      </c>
    </row>
    <row r="290" spans="1:13">
      <c r="A290" s="143" t="str">
        <f>'Obra Civil'!A301</f>
        <v>18.0</v>
      </c>
      <c r="B290" s="268" t="str">
        <f>'Obra Civil'!B301</f>
        <v>CASTELO D'AGUA</v>
      </c>
      <c r="C290" s="269"/>
      <c r="D290" s="270"/>
      <c r="E290" s="146"/>
      <c r="F290" s="147"/>
      <c r="G290" s="148"/>
      <c r="H290" s="149"/>
      <c r="I290" s="149"/>
      <c r="J290" s="149"/>
      <c r="K290" s="149"/>
      <c r="L290" s="150">
        <f t="shared" si="37"/>
        <v>0</v>
      </c>
    </row>
    <row r="291" spans="1:13">
      <c r="A291" s="125" t="str">
        <f>'Obra Civil'!A302</f>
        <v>18.1</v>
      </c>
      <c r="B291" s="291" t="str">
        <f>'Obra Civil'!B302</f>
        <v xml:space="preserve">INFRA-ESTRUTURA: FUNDAÇÕES </v>
      </c>
      <c r="C291" s="292"/>
      <c r="D291" s="293"/>
      <c r="E291" s="129"/>
      <c r="F291" s="130"/>
      <c r="G291" s="131"/>
      <c r="H291" s="132"/>
      <c r="I291" s="132"/>
      <c r="J291" s="132"/>
      <c r="K291" s="132"/>
      <c r="L291" s="133">
        <f t="shared" si="37"/>
        <v>0</v>
      </c>
    </row>
    <row r="292" spans="1:13">
      <c r="A292" s="128" t="str">
        <f>'Obra Civil'!A303</f>
        <v>18.1.1</v>
      </c>
      <c r="B292" s="271" t="str">
        <f>'Obra Civil'!B303</f>
        <v>CONCRETO ARMADO PARA FUNDAÇÕES - ESTACAS</v>
      </c>
      <c r="C292" s="272"/>
      <c r="D292" s="273"/>
      <c r="E292" s="129"/>
      <c r="F292" s="130"/>
      <c r="G292" s="131"/>
      <c r="H292" s="132"/>
      <c r="I292" s="132"/>
      <c r="J292" s="132"/>
      <c r="K292" s="132"/>
      <c r="L292" s="133">
        <f t="shared" si="37"/>
        <v>0</v>
      </c>
    </row>
    <row r="293" spans="1:13">
      <c r="A293" s="128" t="str">
        <f>'Obra Civil'!A304</f>
        <v>18.1.2</v>
      </c>
      <c r="B293" s="271" t="str">
        <f>'Obra Civil'!B304</f>
        <v>Escavação</v>
      </c>
      <c r="C293" s="272"/>
      <c r="D293" s="273"/>
      <c r="E293" s="129" t="str">
        <f>'Obra Civil'!C304</f>
        <v>m³</v>
      </c>
      <c r="F293" s="130">
        <f>'Obra Civil'!G304</f>
        <v>19.829999999999998</v>
      </c>
      <c r="G293" s="131">
        <f>'Obra Civil'!D304</f>
        <v>12</v>
      </c>
      <c r="H293" s="132">
        <v>12</v>
      </c>
      <c r="I293" s="132">
        <v>12</v>
      </c>
      <c r="J293" s="132">
        <f>F293*G293</f>
        <v>237.95999999999998</v>
      </c>
      <c r="K293" s="132">
        <f>H293*F293</f>
        <v>237.95999999999998</v>
      </c>
      <c r="L293" s="133">
        <f t="shared" si="37"/>
        <v>237.95999999999998</v>
      </c>
    </row>
    <row r="294" spans="1:13">
      <c r="A294" s="128" t="str">
        <f>'Obra Civil'!A305</f>
        <v>18.1.3</v>
      </c>
      <c r="B294" s="271" t="str">
        <f>'Obra Civil'!B305</f>
        <v>Concreto armado, conforme projeto</v>
      </c>
      <c r="C294" s="272"/>
      <c r="D294" s="273"/>
      <c r="E294" s="129" t="str">
        <f>'Obra Civil'!C305</f>
        <v>m³</v>
      </c>
      <c r="F294" s="130">
        <f>'Obra Civil'!G305</f>
        <v>1320</v>
      </c>
      <c r="G294" s="131">
        <f>'Obra Civil'!D305</f>
        <v>6.16</v>
      </c>
      <c r="H294" s="132">
        <v>6.16</v>
      </c>
      <c r="I294" s="132">
        <v>6.16</v>
      </c>
      <c r="J294" s="132">
        <f t="shared" ref="J294:J301" si="42">F294*G294</f>
        <v>8131.2</v>
      </c>
      <c r="K294" s="132">
        <f>H294*F294</f>
        <v>8131.2</v>
      </c>
      <c r="L294" s="133">
        <f t="shared" si="37"/>
        <v>8131.2</v>
      </c>
    </row>
    <row r="295" spans="1:13">
      <c r="A295" s="125" t="str">
        <f>'Obra Civil'!A306</f>
        <v>18.2</v>
      </c>
      <c r="B295" s="291" t="str">
        <f>'Obra Civil'!B306</f>
        <v xml:space="preserve">SUPERESTRUTURA </v>
      </c>
      <c r="C295" s="292"/>
      <c r="D295" s="293"/>
      <c r="E295" s="129"/>
      <c r="F295" s="130"/>
      <c r="G295" s="131"/>
      <c r="H295" s="132"/>
      <c r="I295" s="132"/>
      <c r="J295" s="132"/>
      <c r="K295" s="132"/>
      <c r="L295" s="133">
        <f t="shared" si="37"/>
        <v>0</v>
      </c>
    </row>
    <row r="296" spans="1:13">
      <c r="A296" s="128" t="str">
        <f>'Obra Civil'!A307</f>
        <v>18.2.1</v>
      </c>
      <c r="B296" s="271" t="str">
        <f>'Obra Civil'!B307</f>
        <v>CONCRETO ARMADO PARA SUPERESTRUTURA - PILARES</v>
      </c>
      <c r="C296" s="272"/>
      <c r="D296" s="273"/>
      <c r="E296" s="129"/>
      <c r="F296" s="130"/>
      <c r="G296" s="131"/>
      <c r="H296" s="132"/>
      <c r="I296" s="132"/>
      <c r="J296" s="132"/>
      <c r="K296" s="132"/>
      <c r="L296" s="133">
        <f t="shared" si="37"/>
        <v>0</v>
      </c>
    </row>
    <row r="297" spans="1:13" ht="24.75" customHeight="1">
      <c r="A297" s="128" t="str">
        <f>'Obra Civil'!A308</f>
        <v>18.2.1.1</v>
      </c>
      <c r="B297" s="294" t="str">
        <f>'Obra Civil'!B308</f>
        <v>Concreto armado - para pilares (fck25MPa), incluindo preparo, lançamento, adensamento e cura. Inclusive formas para reutilização 2x, conforme projeto</v>
      </c>
      <c r="C297" s="295"/>
      <c r="D297" s="296"/>
      <c r="E297" s="129" t="str">
        <f>'Obra Civil'!C308</f>
        <v>m³</v>
      </c>
      <c r="F297" s="130">
        <f>'Obra Civil'!G308</f>
        <v>1698.1639458300001</v>
      </c>
      <c r="G297" s="131">
        <f>'Obra Civil'!D308</f>
        <v>20.18</v>
      </c>
      <c r="H297" s="132">
        <v>5</v>
      </c>
      <c r="I297" s="132">
        <v>5</v>
      </c>
      <c r="J297" s="132">
        <f t="shared" si="42"/>
        <v>34268.948426849398</v>
      </c>
      <c r="K297" s="132">
        <f>H297*F297</f>
        <v>8490.8197291500001</v>
      </c>
      <c r="L297" s="133">
        <f t="shared" si="37"/>
        <v>8490.8197291500001</v>
      </c>
    </row>
    <row r="298" spans="1:13">
      <c r="A298" s="128" t="str">
        <f>'Obra Civil'!A309</f>
        <v>18.2.2</v>
      </c>
      <c r="B298" s="271" t="str">
        <f>'Obra Civil'!B309</f>
        <v xml:space="preserve">CONCRETO ARMADO PARA SUPERESTRUTURA - VIGAS </v>
      </c>
      <c r="C298" s="272"/>
      <c r="D298" s="273"/>
      <c r="E298" s="129"/>
      <c r="F298" s="130"/>
      <c r="G298" s="131"/>
      <c r="H298" s="132"/>
      <c r="I298" s="132"/>
      <c r="J298" s="132"/>
      <c r="K298" s="132"/>
      <c r="L298" s="133">
        <f t="shared" si="37"/>
        <v>0</v>
      </c>
    </row>
    <row r="299" spans="1:13" ht="23.25" customHeight="1">
      <c r="A299" s="128" t="str">
        <f>'Obra Civil'!A310</f>
        <v>18.2.2.1</v>
      </c>
      <c r="B299" s="294" t="str">
        <f>'Obra Civil'!B310</f>
        <v>Concreto armado - para vigas (fck25MPa), incluindo preparo, lançamento, adensamento e cura. Inclusive formas para reutilização 2x, conforme projeto</v>
      </c>
      <c r="C299" s="295"/>
      <c r="D299" s="296"/>
      <c r="E299" s="129" t="str">
        <f>'Obra Civil'!C310</f>
        <v>m³</v>
      </c>
      <c r="F299" s="130">
        <f>'Obra Civil'!G310</f>
        <v>1698.1639458300001</v>
      </c>
      <c r="G299" s="131">
        <f>'Obra Civil'!D310</f>
        <v>6.53</v>
      </c>
      <c r="H299" s="132">
        <v>0</v>
      </c>
      <c r="I299" s="132">
        <v>0</v>
      </c>
      <c r="J299" s="132">
        <f t="shared" si="42"/>
        <v>11089.010566269901</v>
      </c>
      <c r="K299" s="132">
        <f>H299*F299</f>
        <v>0</v>
      </c>
      <c r="L299" s="133">
        <f t="shared" si="37"/>
        <v>0</v>
      </c>
      <c r="M299" s="142"/>
    </row>
    <row r="300" spans="1:13">
      <c r="A300" s="125" t="str">
        <f>'Obra Civil'!A311</f>
        <v>18.2.3</v>
      </c>
      <c r="B300" s="291" t="str">
        <f>'Obra Civil'!B311</f>
        <v>LAJE MACIÇA</v>
      </c>
      <c r="C300" s="292"/>
      <c r="D300" s="293"/>
      <c r="E300" s="129"/>
      <c r="F300" s="130"/>
      <c r="G300" s="131"/>
      <c r="H300" s="132"/>
      <c r="I300" s="132"/>
      <c r="J300" s="132"/>
      <c r="K300" s="132"/>
      <c r="L300" s="133">
        <f t="shared" si="37"/>
        <v>0</v>
      </c>
    </row>
    <row r="301" spans="1:13" ht="23.25" customHeight="1">
      <c r="A301" s="128" t="str">
        <f>'Obra Civil'!A312</f>
        <v>18.2.3.1</v>
      </c>
      <c r="B301" s="294" t="str">
        <f>'Obra Civil'!B312</f>
        <v>Concreto armado - para lajes (fck25MPa), incluindo preparo, lançamento, adensamento e cura. Inclusive formas para reutilização 2x, conforme projeto</v>
      </c>
      <c r="C301" s="295"/>
      <c r="D301" s="296"/>
      <c r="E301" s="129" t="str">
        <f>'Obra Civil'!C312</f>
        <v>m³</v>
      </c>
      <c r="F301" s="130">
        <f>'Obra Civil'!G312</f>
        <v>1698.1639458300001</v>
      </c>
      <c r="G301" s="131">
        <f>'Obra Civil'!D312</f>
        <v>5.78</v>
      </c>
      <c r="H301" s="132">
        <v>0</v>
      </c>
      <c r="I301" s="132">
        <v>0</v>
      </c>
      <c r="J301" s="132">
        <f t="shared" si="42"/>
        <v>9815.3876068974005</v>
      </c>
      <c r="K301" s="132">
        <f>H301*F301</f>
        <v>0</v>
      </c>
      <c r="L301" s="133">
        <f t="shared" si="37"/>
        <v>0</v>
      </c>
    </row>
    <row r="302" spans="1:13">
      <c r="A302" s="143" t="str">
        <f>'Obra Civil'!A314</f>
        <v>19.0</v>
      </c>
      <c r="B302" s="268" t="str">
        <f>'Obra Civil'!B314</f>
        <v>SISTEMA DE PROTEÇÃO CONTRA DESCARGAS ATMOSFÉRICAS (SPDA)</v>
      </c>
      <c r="C302" s="269"/>
      <c r="D302" s="270"/>
      <c r="E302" s="146"/>
      <c r="F302" s="147"/>
      <c r="G302" s="148"/>
      <c r="H302" s="149"/>
      <c r="I302" s="149"/>
      <c r="J302" s="149"/>
      <c r="K302" s="149"/>
      <c r="L302" s="150">
        <f t="shared" si="37"/>
        <v>0</v>
      </c>
    </row>
    <row r="303" spans="1:13">
      <c r="A303" s="125" t="str">
        <f>'Obra Civil'!A315</f>
        <v>19.1</v>
      </c>
      <c r="B303" s="291" t="str">
        <f>'Obra Civil'!B315</f>
        <v>CAPTAÇÃO</v>
      </c>
      <c r="C303" s="292"/>
      <c r="D303" s="293"/>
      <c r="E303" s="129"/>
      <c r="F303" s="130"/>
      <c r="G303" s="131"/>
      <c r="H303" s="132"/>
      <c r="I303" s="132"/>
      <c r="J303" s="132"/>
      <c r="K303" s="132"/>
      <c r="L303" s="133">
        <f t="shared" si="37"/>
        <v>0</v>
      </c>
    </row>
    <row r="304" spans="1:13">
      <c r="A304" s="128" t="str">
        <f>'Obra Civil'!A316</f>
        <v>19.1.1</v>
      </c>
      <c r="B304" s="271" t="str">
        <f>'Obra Civil'!B316</f>
        <v>Fita de alumínio 7/8"x1/8"x 6m, instaladas conforme projeto</v>
      </c>
      <c r="C304" s="272"/>
      <c r="D304" s="273"/>
      <c r="E304" s="129" t="str">
        <f>'Obra Civil'!C316</f>
        <v>un</v>
      </c>
      <c r="F304" s="130">
        <f>'Obra Civil'!G316</f>
        <v>12.56</v>
      </c>
      <c r="G304" s="131">
        <f>'Obra Civil'!D316</f>
        <v>58</v>
      </c>
      <c r="H304" s="132">
        <v>0</v>
      </c>
      <c r="I304" s="132">
        <v>0</v>
      </c>
      <c r="J304" s="132">
        <f>F304*G304</f>
        <v>728.48</v>
      </c>
      <c r="K304" s="132">
        <f>H304*F304</f>
        <v>0</v>
      </c>
      <c r="L304" s="133">
        <f t="shared" si="37"/>
        <v>0</v>
      </c>
    </row>
    <row r="305" spans="1:12">
      <c r="A305" s="128" t="str">
        <f>'Obra Civil'!A317</f>
        <v>19.1.2</v>
      </c>
      <c r="B305" s="271" t="str">
        <f>'Obra Civil'!B317</f>
        <v>Terminal aéreo de alumínio 7/8"x1/8"x600mm fixação com chapa de encosto horizontal</v>
      </c>
      <c r="C305" s="272"/>
      <c r="D305" s="273"/>
      <c r="E305" s="129" t="str">
        <f>'Obra Civil'!C317</f>
        <v>un</v>
      </c>
      <c r="F305" s="130">
        <f>'Obra Civil'!G317</f>
        <v>30.68</v>
      </c>
      <c r="G305" s="131">
        <f>'Obra Civil'!D317</f>
        <v>33</v>
      </c>
      <c r="H305" s="132">
        <v>0</v>
      </c>
      <c r="I305" s="132">
        <v>0</v>
      </c>
      <c r="J305" s="132">
        <f>F305*G305</f>
        <v>1012.4399999999999</v>
      </c>
      <c r="K305" s="132">
        <f>H305*F305</f>
        <v>0</v>
      </c>
      <c r="L305" s="133">
        <f t="shared" si="37"/>
        <v>0</v>
      </c>
    </row>
    <row r="306" spans="1:12">
      <c r="A306" s="128" t="str">
        <f>'Obra Civil'!A318</f>
        <v>19.1.3</v>
      </c>
      <c r="B306" s="271" t="str">
        <f>'Obra Civil'!B318</f>
        <v>Curva 90º em fita de alumínio 7/8" x 1/8"</v>
      </c>
      <c r="C306" s="272"/>
      <c r="D306" s="273"/>
      <c r="E306" s="129" t="str">
        <f>'Obra Civil'!C318</f>
        <v>un</v>
      </c>
      <c r="F306" s="130">
        <f>'Obra Civil'!G318</f>
        <v>5.48</v>
      </c>
      <c r="G306" s="131">
        <f>'Obra Civil'!D318</f>
        <v>22</v>
      </c>
      <c r="H306" s="132">
        <v>0</v>
      </c>
      <c r="I306" s="132">
        <v>0</v>
      </c>
      <c r="J306" s="132">
        <f>F306*G306</f>
        <v>120.56</v>
      </c>
      <c r="K306" s="132">
        <f>H306*F306</f>
        <v>0</v>
      </c>
      <c r="L306" s="133">
        <f t="shared" si="37"/>
        <v>0</v>
      </c>
    </row>
    <row r="307" spans="1:12">
      <c r="A307" s="128" t="str">
        <f>'Obra Civil'!A319</f>
        <v>19.1.4</v>
      </c>
      <c r="B307" s="271" t="str">
        <f>'Obra Civil'!B319</f>
        <v>Pára-raios tipo Franklin em aço inox 3 pontas em haste de 3 m. x 1.1/2" tipo simples</v>
      </c>
      <c r="C307" s="272"/>
      <c r="D307" s="273"/>
      <c r="E307" s="129" t="str">
        <f>'Obra Civil'!C319</f>
        <v>un</v>
      </c>
      <c r="F307" s="130">
        <f>'Obra Civil'!G319</f>
        <v>45.67</v>
      </c>
      <c r="G307" s="131">
        <f>'Obra Civil'!D319</f>
        <v>1</v>
      </c>
      <c r="H307" s="132">
        <v>0</v>
      </c>
      <c r="I307" s="132">
        <v>0</v>
      </c>
      <c r="J307" s="132">
        <f>F307*G307</f>
        <v>45.67</v>
      </c>
      <c r="K307" s="132">
        <f>H307*F307</f>
        <v>0</v>
      </c>
      <c r="L307" s="133">
        <f t="shared" si="37"/>
        <v>0</v>
      </c>
    </row>
    <row r="308" spans="1:12">
      <c r="A308" s="125" t="str">
        <f>'Obra Civil'!A320</f>
        <v>19.2</v>
      </c>
      <c r="B308" s="291" t="str">
        <f>'Obra Civil'!B320</f>
        <v>CONDUTORES DE DESCIDA</v>
      </c>
      <c r="C308" s="292"/>
      <c r="D308" s="293"/>
      <c r="E308" s="129"/>
      <c r="F308" s="130"/>
      <c r="G308" s="131"/>
      <c r="H308" s="132"/>
      <c r="I308" s="132"/>
      <c r="J308" s="132"/>
      <c r="K308" s="132"/>
      <c r="L308" s="133">
        <f t="shared" si="37"/>
        <v>0</v>
      </c>
    </row>
    <row r="309" spans="1:12">
      <c r="A309" s="128" t="str">
        <f>'Obra Civil'!A321</f>
        <v>19.2.1</v>
      </c>
      <c r="B309" s="271" t="str">
        <f>'Obra Civil'!B321</f>
        <v xml:space="preserve">Condulete de inspeção c/ tampa em PVC 1" </v>
      </c>
      <c r="C309" s="272"/>
      <c r="D309" s="273"/>
      <c r="E309" s="129" t="str">
        <f>'Obra Civil'!C321</f>
        <v>un</v>
      </c>
      <c r="F309" s="130">
        <f>'Obra Civil'!G321</f>
        <v>16.32</v>
      </c>
      <c r="G309" s="131">
        <f>'Obra Civil'!D321</f>
        <v>17</v>
      </c>
      <c r="H309" s="132">
        <v>0</v>
      </c>
      <c r="I309" s="132">
        <v>0</v>
      </c>
      <c r="J309" s="132">
        <f t="shared" ref="J309:J315" si="43">F309*G309</f>
        <v>277.44</v>
      </c>
      <c r="K309" s="132">
        <f t="shared" ref="K309:K315" si="44">H309*F309</f>
        <v>0</v>
      </c>
      <c r="L309" s="133">
        <f t="shared" si="37"/>
        <v>0</v>
      </c>
    </row>
    <row r="310" spans="1:12">
      <c r="A310" s="128" t="str">
        <f>'Obra Civil'!A322</f>
        <v>19.2.2</v>
      </c>
      <c r="B310" s="271" t="str">
        <f>'Obra Civil'!B322</f>
        <v>Conector de medição em bronze</v>
      </c>
      <c r="C310" s="272"/>
      <c r="D310" s="273"/>
      <c r="E310" s="129" t="str">
        <f>'Obra Civil'!C322</f>
        <v>un</v>
      </c>
      <c r="F310" s="130">
        <f>'Obra Civil'!G322</f>
        <v>14.32</v>
      </c>
      <c r="G310" s="131">
        <f>'Obra Civil'!D322</f>
        <v>17</v>
      </c>
      <c r="H310" s="132">
        <v>0</v>
      </c>
      <c r="I310" s="132">
        <v>0</v>
      </c>
      <c r="J310" s="132">
        <f t="shared" si="43"/>
        <v>243.44</v>
      </c>
      <c r="K310" s="132">
        <f t="shared" si="44"/>
        <v>0</v>
      </c>
      <c r="L310" s="133">
        <f t="shared" si="37"/>
        <v>0</v>
      </c>
    </row>
    <row r="311" spans="1:12">
      <c r="A311" s="128" t="str">
        <f>'Obra Civil'!A323</f>
        <v>19.2.3</v>
      </c>
      <c r="B311" s="271" t="str">
        <f>'Obra Civil'!B323</f>
        <v>Abraçadeira tipo "U" simples 1"</v>
      </c>
      <c r="C311" s="272"/>
      <c r="D311" s="273"/>
      <c r="E311" s="129" t="str">
        <f>'Obra Civil'!C323</f>
        <v>un</v>
      </c>
      <c r="F311" s="130">
        <f>'Obra Civil'!G323</f>
        <v>3.25</v>
      </c>
      <c r="G311" s="131">
        <f>'Obra Civil'!D323</f>
        <v>68</v>
      </c>
      <c r="H311" s="132">
        <v>0</v>
      </c>
      <c r="I311" s="132">
        <v>0</v>
      </c>
      <c r="J311" s="132">
        <f t="shared" si="43"/>
        <v>221</v>
      </c>
      <c r="K311" s="132">
        <f t="shared" si="44"/>
        <v>0</v>
      </c>
      <c r="L311" s="133">
        <f t="shared" si="37"/>
        <v>0</v>
      </c>
    </row>
    <row r="312" spans="1:12">
      <c r="A312" s="128" t="str">
        <f>'Obra Civil'!A324</f>
        <v>19.2.4</v>
      </c>
      <c r="B312" s="271" t="str">
        <f>'Obra Civil'!B324</f>
        <v>Eletroduto roscável pvc 1" x 3,0m.</v>
      </c>
      <c r="C312" s="272"/>
      <c r="D312" s="273"/>
      <c r="E312" s="129" t="str">
        <f>'Obra Civil'!C324</f>
        <v>un</v>
      </c>
      <c r="F312" s="130">
        <f>'Obra Civil'!G324</f>
        <v>2.74</v>
      </c>
      <c r="G312" s="131">
        <f>'Obra Civil'!D324</f>
        <v>17</v>
      </c>
      <c r="H312" s="132">
        <v>0</v>
      </c>
      <c r="I312" s="132">
        <v>0</v>
      </c>
      <c r="J312" s="132">
        <f t="shared" si="43"/>
        <v>46.580000000000005</v>
      </c>
      <c r="K312" s="132">
        <f t="shared" si="44"/>
        <v>0</v>
      </c>
      <c r="L312" s="133">
        <f t="shared" si="37"/>
        <v>0</v>
      </c>
    </row>
    <row r="313" spans="1:12">
      <c r="A313" s="128" t="str">
        <f>'Obra Civil'!A325</f>
        <v>19.2.5</v>
      </c>
      <c r="B313" s="271" t="str">
        <f>'Obra Civil'!B325</f>
        <v>Cordoalha de cobre nu 35 mm2</v>
      </c>
      <c r="C313" s="272"/>
      <c r="D313" s="273"/>
      <c r="E313" s="129" t="str">
        <f>'Obra Civil'!C325</f>
        <v>m</v>
      </c>
      <c r="F313" s="130">
        <f>'Obra Civil'!G325</f>
        <v>20.71</v>
      </c>
      <c r="G313" s="131">
        <f>'Obra Civil'!D325</f>
        <v>118</v>
      </c>
      <c r="H313" s="132">
        <v>0</v>
      </c>
      <c r="I313" s="132">
        <v>0</v>
      </c>
      <c r="J313" s="132">
        <f t="shared" si="43"/>
        <v>2443.7800000000002</v>
      </c>
      <c r="K313" s="132">
        <f t="shared" si="44"/>
        <v>0</v>
      </c>
      <c r="L313" s="133">
        <f t="shared" si="37"/>
        <v>0</v>
      </c>
    </row>
    <row r="314" spans="1:12">
      <c r="A314" s="128" t="str">
        <f>'Obra Civil'!A326</f>
        <v>19.2.6</v>
      </c>
      <c r="B314" s="271" t="str">
        <f>'Obra Civil'!B326</f>
        <v>Isolador simples com chapa de encosto h=100 mm</v>
      </c>
      <c r="C314" s="272"/>
      <c r="D314" s="273"/>
      <c r="E314" s="129" t="str">
        <f>'Obra Civil'!C326</f>
        <v>un</v>
      </c>
      <c r="F314" s="130">
        <f>'Obra Civil'!G326</f>
        <v>8.35</v>
      </c>
      <c r="G314" s="131">
        <f>'Obra Civil'!D326</f>
        <v>5</v>
      </c>
      <c r="H314" s="132">
        <v>0</v>
      </c>
      <c r="I314" s="132">
        <v>0</v>
      </c>
      <c r="J314" s="132">
        <f t="shared" si="43"/>
        <v>41.75</v>
      </c>
      <c r="K314" s="132">
        <f t="shared" si="44"/>
        <v>0</v>
      </c>
      <c r="L314" s="133">
        <f t="shared" si="37"/>
        <v>0</v>
      </c>
    </row>
    <row r="315" spans="1:12">
      <c r="A315" s="128" t="str">
        <f>'Obra Civil'!A327</f>
        <v>19.2.7</v>
      </c>
      <c r="B315" s="271" t="str">
        <f>'Obra Civil'!B327</f>
        <v>Isolador simples para quinas 90º com chapa de encosto h=100 mm</v>
      </c>
      <c r="C315" s="272"/>
      <c r="D315" s="273"/>
      <c r="E315" s="129" t="str">
        <f>'Obra Civil'!C327</f>
        <v>un</v>
      </c>
      <c r="F315" s="130">
        <f>'Obra Civil'!G327</f>
        <v>12.35</v>
      </c>
      <c r="G315" s="131">
        <f>'Obra Civil'!D327</f>
        <v>1</v>
      </c>
      <c r="H315" s="132">
        <v>0</v>
      </c>
      <c r="I315" s="132">
        <v>0</v>
      </c>
      <c r="J315" s="132">
        <f t="shared" si="43"/>
        <v>12.35</v>
      </c>
      <c r="K315" s="132">
        <f t="shared" si="44"/>
        <v>0</v>
      </c>
      <c r="L315" s="133">
        <f t="shared" si="37"/>
        <v>0</v>
      </c>
    </row>
    <row r="316" spans="1:12">
      <c r="A316" s="125" t="str">
        <f>'Obra Civil'!A328</f>
        <v>19.3</v>
      </c>
      <c r="B316" s="291" t="str">
        <f>'Obra Civil'!B328</f>
        <v>ATERRAMENTO E EQUIPOTENCIALIZAÇÃO</v>
      </c>
      <c r="C316" s="292"/>
      <c r="D316" s="293"/>
      <c r="E316" s="129"/>
      <c r="F316" s="130"/>
      <c r="G316" s="131"/>
      <c r="H316" s="132"/>
      <c r="I316" s="132"/>
      <c r="J316" s="132"/>
      <c r="K316" s="132"/>
      <c r="L316" s="133">
        <f t="shared" si="37"/>
        <v>0</v>
      </c>
    </row>
    <row r="317" spans="1:12">
      <c r="A317" s="128" t="str">
        <f>'Obra Civil'!A329</f>
        <v>19.3.1</v>
      </c>
      <c r="B317" s="271" t="str">
        <f>'Obra Civil'!B329</f>
        <v>Haste tipo coopperweld 5/8" x 3,00m.</v>
      </c>
      <c r="C317" s="272"/>
      <c r="D317" s="273"/>
      <c r="E317" s="129" t="str">
        <f>'Obra Civil'!C329</f>
        <v>un</v>
      </c>
      <c r="F317" s="130">
        <f>'Obra Civil'!G329</f>
        <v>39.479999999999997</v>
      </c>
      <c r="G317" s="131">
        <f>'Obra Civil'!D329</f>
        <v>19</v>
      </c>
      <c r="H317" s="132">
        <v>0</v>
      </c>
      <c r="I317" s="132">
        <v>0</v>
      </c>
      <c r="J317" s="132">
        <f>F317*G317</f>
        <v>750.11999999999989</v>
      </c>
      <c r="K317" s="132">
        <f>H317*F317</f>
        <v>0</v>
      </c>
      <c r="L317" s="133">
        <f t="shared" ref="L317:L328" si="45">I317*F317</f>
        <v>0</v>
      </c>
    </row>
    <row r="318" spans="1:12">
      <c r="A318" s="128" t="str">
        <f>'Obra Civil'!A330</f>
        <v>19.3.2</v>
      </c>
      <c r="B318" s="271" t="str">
        <f>'Obra Civil'!B330</f>
        <v>Cordoalha de cobre nu 50 mm2</v>
      </c>
      <c r="C318" s="272"/>
      <c r="D318" s="273"/>
      <c r="E318" s="129" t="str">
        <f>'Obra Civil'!C330</f>
        <v>m</v>
      </c>
      <c r="F318" s="130">
        <f>'Obra Civil'!G330</f>
        <v>34.25</v>
      </c>
      <c r="G318" s="131">
        <f>'Obra Civil'!D330</f>
        <v>168</v>
      </c>
      <c r="H318" s="132">
        <v>0</v>
      </c>
      <c r="I318" s="132">
        <v>0</v>
      </c>
      <c r="J318" s="132">
        <f>F318*G318</f>
        <v>5754</v>
      </c>
      <c r="K318" s="132">
        <f>H318*F318</f>
        <v>0</v>
      </c>
      <c r="L318" s="133">
        <f t="shared" si="45"/>
        <v>0</v>
      </c>
    </row>
    <row r="319" spans="1:12" ht="14.25" customHeight="1">
      <c r="A319" s="128" t="str">
        <f>'Obra Civil'!A331</f>
        <v>19.3.3</v>
      </c>
      <c r="B319" s="271" t="str">
        <f>'Obra Civil'!B331</f>
        <v>Caixa de inspeção, PVC de 12", com tampa de aço galvanizado,conforme detalhe no projeto</v>
      </c>
      <c r="C319" s="272"/>
      <c r="D319" s="273"/>
      <c r="E319" s="129" t="str">
        <f>'Obra Civil'!C331</f>
        <v>un</v>
      </c>
      <c r="F319" s="130">
        <f>'Obra Civil'!G331</f>
        <v>28.74</v>
      </c>
      <c r="G319" s="131">
        <f>'Obra Civil'!D331</f>
        <v>5</v>
      </c>
      <c r="H319" s="132">
        <v>0</v>
      </c>
      <c r="I319" s="132">
        <v>0</v>
      </c>
      <c r="J319" s="132">
        <f>F319*G319</f>
        <v>143.69999999999999</v>
      </c>
      <c r="K319" s="132">
        <f>H319*F319</f>
        <v>0</v>
      </c>
      <c r="L319" s="133">
        <f t="shared" si="45"/>
        <v>0</v>
      </c>
    </row>
    <row r="320" spans="1:12">
      <c r="A320" s="128" t="str">
        <f>'Obra Civil'!A332</f>
        <v>19.3.4</v>
      </c>
      <c r="B320" s="271" t="str">
        <f>'Obra Civil'!B332</f>
        <v>Conector  de bronze para haste de 5/8" e cabo de 50 mm²</v>
      </c>
      <c r="C320" s="272"/>
      <c r="D320" s="273"/>
      <c r="E320" s="129" t="str">
        <f>'Obra Civil'!C332</f>
        <v>un</v>
      </c>
      <c r="F320" s="130">
        <f>'Obra Civil'!G332</f>
        <v>10.130000000000001</v>
      </c>
      <c r="G320" s="131">
        <f>'Obra Civil'!D332</f>
        <v>19</v>
      </c>
      <c r="H320" s="132">
        <v>0</v>
      </c>
      <c r="I320" s="132">
        <v>0</v>
      </c>
      <c r="J320" s="132">
        <f>F320*G320</f>
        <v>192.47000000000003</v>
      </c>
      <c r="K320" s="132">
        <f>H320*F320</f>
        <v>0</v>
      </c>
      <c r="L320" s="133">
        <f t="shared" si="45"/>
        <v>0</v>
      </c>
    </row>
    <row r="321" spans="1:15">
      <c r="A321" s="128" t="str">
        <f>'Obra Civil'!A333</f>
        <v>19.3.5</v>
      </c>
      <c r="B321" s="271" t="str">
        <f>'Obra Civil'!B333</f>
        <v>Tela para equipotencialização em inox 300mm x 1,4mm para casa de gás</v>
      </c>
      <c r="C321" s="272"/>
      <c r="D321" s="273"/>
      <c r="E321" s="129" t="str">
        <f>'Obra Civil'!C333</f>
        <v>m</v>
      </c>
      <c r="F321" s="130">
        <f>'Obra Civil'!G333</f>
        <v>78.599999999999994</v>
      </c>
      <c r="G321" s="131">
        <f>'Obra Civil'!D333</f>
        <v>1.9</v>
      </c>
      <c r="H321" s="132">
        <v>0</v>
      </c>
      <c r="I321" s="132">
        <v>0</v>
      </c>
      <c r="J321" s="132">
        <f>F321*G321</f>
        <v>149.33999999999997</v>
      </c>
      <c r="K321" s="132">
        <f>H321*F321</f>
        <v>0</v>
      </c>
      <c r="L321" s="133">
        <f t="shared" si="45"/>
        <v>0</v>
      </c>
    </row>
    <row r="322" spans="1:15">
      <c r="A322" s="143" t="str">
        <f>'Obra Civil'!A335</f>
        <v>20.0</v>
      </c>
      <c r="B322" s="268" t="str">
        <f>'Obra Civil'!B335</f>
        <v>SERVIÇOS DIVERSOS</v>
      </c>
      <c r="C322" s="269"/>
      <c r="D322" s="270"/>
      <c r="E322" s="146"/>
      <c r="F322" s="147"/>
      <c r="G322" s="148"/>
      <c r="H322" s="149"/>
      <c r="I322" s="149"/>
      <c r="J322" s="149"/>
      <c r="K322" s="149"/>
      <c r="L322" s="150">
        <f t="shared" si="45"/>
        <v>0</v>
      </c>
    </row>
    <row r="323" spans="1:15">
      <c r="A323" s="128" t="str">
        <f>'Obra Civil'!A336</f>
        <v>20.1.1</v>
      </c>
      <c r="B323" s="271" t="str">
        <f>'Obra Civil'!B336</f>
        <v>Grama - fornecimento e plantio (inclusive camada de terra vegetal - 3,0 cm)</v>
      </c>
      <c r="C323" s="272"/>
      <c r="D323" s="273"/>
      <c r="E323" s="129" t="str">
        <f>'Obra Civil'!C336</f>
        <v>m²</v>
      </c>
      <c r="F323" s="130">
        <f>'Obra Civil'!G336</f>
        <v>8.6300000000000008</v>
      </c>
      <c r="G323" s="131">
        <f>'Obra Civil'!D336</f>
        <v>400</v>
      </c>
      <c r="H323" s="132">
        <v>0</v>
      </c>
      <c r="I323" s="132">
        <v>0</v>
      </c>
      <c r="J323" s="132">
        <f>F323*G323</f>
        <v>3452.0000000000005</v>
      </c>
      <c r="K323" s="132">
        <f>H323*F323</f>
        <v>0</v>
      </c>
      <c r="L323" s="133">
        <f t="shared" si="45"/>
        <v>0</v>
      </c>
    </row>
    <row r="324" spans="1:15">
      <c r="A324" s="128" t="str">
        <f>'Obra Civil'!A337</f>
        <v>20.1.2</v>
      </c>
      <c r="B324" s="271" t="str">
        <f>'Obra Civil'!B337</f>
        <v>Banco em concreto armado tipo 1 (1,30x0,40m), conforme projeto</v>
      </c>
      <c r="C324" s="272"/>
      <c r="D324" s="273"/>
      <c r="E324" s="129" t="str">
        <f>'Obra Civil'!C337</f>
        <v>un</v>
      </c>
      <c r="F324" s="130">
        <f>'Obra Civil'!G337</f>
        <v>96.74</v>
      </c>
      <c r="G324" s="131">
        <f>'Obra Civil'!D337</f>
        <v>11</v>
      </c>
      <c r="H324" s="132">
        <v>0</v>
      </c>
      <c r="I324" s="132">
        <v>0</v>
      </c>
      <c r="J324" s="132">
        <f>F324*G324</f>
        <v>1064.1399999999999</v>
      </c>
      <c r="K324" s="132">
        <f>H324*F324</f>
        <v>0</v>
      </c>
      <c r="L324" s="133">
        <f t="shared" si="45"/>
        <v>0</v>
      </c>
    </row>
    <row r="325" spans="1:15">
      <c r="A325" s="128" t="str">
        <f>'Obra Civil'!A338</f>
        <v>20.1.3</v>
      </c>
      <c r="B325" s="271" t="str">
        <f>'Obra Civil'!B338</f>
        <v>Banco em concreto armado tipo 2 (2,80x0,40m), conforme projeto</v>
      </c>
      <c r="C325" s="272"/>
      <c r="D325" s="273"/>
      <c r="E325" s="129" t="str">
        <f>'Obra Civil'!C338</f>
        <v>un</v>
      </c>
      <c r="F325" s="130">
        <f>'Obra Civil'!G338</f>
        <v>201.44</v>
      </c>
      <c r="G325" s="131">
        <f>'Obra Civil'!D338</f>
        <v>5</v>
      </c>
      <c r="H325" s="132">
        <v>0</v>
      </c>
      <c r="I325" s="132">
        <v>0</v>
      </c>
      <c r="J325" s="132">
        <f>F325*G325</f>
        <v>1007.2</v>
      </c>
      <c r="K325" s="132">
        <f>H325*F325</f>
        <v>0</v>
      </c>
      <c r="L325" s="133">
        <f t="shared" si="45"/>
        <v>0</v>
      </c>
    </row>
    <row r="326" spans="1:15" ht="13.5" customHeight="1">
      <c r="A326" s="128" t="str">
        <f>'Obra Civil'!A339</f>
        <v>20.1.4</v>
      </c>
      <c r="B326" s="271" t="str">
        <f>'Obra Civil'!B339</f>
        <v>Mastros para bandeiras em tubo ferro galvanizado telescópico (alt= 7m (3mx2" + 4mx1 1/2")</v>
      </c>
      <c r="C326" s="272"/>
      <c r="D326" s="273"/>
      <c r="E326" s="129" t="str">
        <f>'Obra Civil'!C339</f>
        <v>un</v>
      </c>
      <c r="F326" s="130">
        <f>'Obra Civil'!G339</f>
        <v>243.18</v>
      </c>
      <c r="G326" s="131">
        <f>'Obra Civil'!D339</f>
        <v>3</v>
      </c>
      <c r="H326" s="132">
        <v>0</v>
      </c>
      <c r="I326" s="132">
        <v>0</v>
      </c>
      <c r="J326" s="132">
        <f>F326*G326</f>
        <v>729.54</v>
      </c>
      <c r="K326" s="132">
        <f>H326*F326</f>
        <v>0</v>
      </c>
      <c r="L326" s="133">
        <f t="shared" si="45"/>
        <v>0</v>
      </c>
    </row>
    <row r="327" spans="1:15">
      <c r="A327" s="143" t="str">
        <f>'Obra Civil'!A341</f>
        <v>21.0</v>
      </c>
      <c r="B327" s="268" t="str">
        <f>'Obra Civil'!B341</f>
        <v>SERVIÇOS FINAIS</v>
      </c>
      <c r="C327" s="269"/>
      <c r="D327" s="270"/>
      <c r="E327" s="146"/>
      <c r="F327" s="147"/>
      <c r="G327" s="148"/>
      <c r="H327" s="149"/>
      <c r="I327" s="149"/>
      <c r="J327" s="149"/>
      <c r="K327" s="149"/>
      <c r="L327" s="150">
        <f t="shared" si="45"/>
        <v>0</v>
      </c>
    </row>
    <row r="328" spans="1:15" ht="12" customHeight="1">
      <c r="A328" s="128" t="str">
        <f>'Obra Civil'!A342</f>
        <v>21.1.1</v>
      </c>
      <c r="B328" s="271" t="str">
        <f>'Obra Civil'!B342</f>
        <v>Limpeza final da obra</v>
      </c>
      <c r="C328" s="272"/>
      <c r="D328" s="273"/>
      <c r="E328" s="129" t="str">
        <f>'Obra Civil'!C342</f>
        <v>m²</v>
      </c>
      <c r="F328" s="130">
        <f>'Obra Civil'!G342</f>
        <v>1.1299999999999999</v>
      </c>
      <c r="G328" s="131">
        <f>'Obra Civil'!D342</f>
        <v>564.5</v>
      </c>
      <c r="H328" s="132">
        <v>0</v>
      </c>
      <c r="I328" s="132">
        <v>0</v>
      </c>
      <c r="J328" s="132">
        <f>F328*G328</f>
        <v>637.88499999999999</v>
      </c>
      <c r="K328" s="132">
        <f>H328*F328</f>
        <v>0</v>
      </c>
      <c r="L328" s="133">
        <f t="shared" si="45"/>
        <v>0</v>
      </c>
    </row>
    <row r="329" spans="1:15" ht="21" customHeight="1">
      <c r="A329" s="128"/>
      <c r="B329" s="294"/>
      <c r="C329" s="295"/>
      <c r="D329" s="296"/>
      <c r="E329" s="129"/>
      <c r="F329" s="130"/>
      <c r="G329" s="134"/>
      <c r="H329" s="134"/>
      <c r="I329" s="132"/>
      <c r="J329" s="132"/>
      <c r="K329" s="132"/>
      <c r="L329" s="133"/>
    </row>
    <row r="330" spans="1:15" ht="10.5" customHeight="1" thickBot="1">
      <c r="A330" s="135"/>
      <c r="B330" s="310"/>
      <c r="C330" s="311"/>
      <c r="D330" s="312"/>
      <c r="E330" s="126"/>
      <c r="F330" s="126"/>
      <c r="G330" s="126"/>
      <c r="H330" s="126"/>
      <c r="I330" s="126"/>
      <c r="J330" s="126"/>
      <c r="K330" s="126"/>
      <c r="L330" s="127"/>
    </row>
    <row r="331" spans="1:15" ht="13.5" thickBot="1">
      <c r="A331" s="313" t="s">
        <v>0</v>
      </c>
      <c r="B331" s="314"/>
      <c r="C331" s="314"/>
      <c r="D331" s="314"/>
      <c r="E331" s="315"/>
      <c r="F331" s="315"/>
      <c r="G331" s="315"/>
      <c r="H331" s="136"/>
      <c r="I331" s="136"/>
      <c r="J331" s="137">
        <f>SUM(J15:J329)</f>
        <v>657764.76730001613</v>
      </c>
      <c r="K331" s="137">
        <f>SUM(K15:K329)</f>
        <v>40505.72972915</v>
      </c>
      <c r="L331" s="173">
        <f>SUM(L15:L330)+0.01</f>
        <v>398687.71202914999</v>
      </c>
      <c r="M331" s="142">
        <f>'B06'!M331+'B07'!K331</f>
        <v>398687.70202915004</v>
      </c>
      <c r="N331" s="174"/>
      <c r="O331" s="142"/>
    </row>
    <row r="332" spans="1:15" ht="49.5" customHeight="1">
      <c r="A332" s="316" t="s">
        <v>733</v>
      </c>
      <c r="B332" s="301"/>
      <c r="C332" s="301"/>
      <c r="E332" s="302"/>
      <c r="F332" s="302"/>
      <c r="G332" s="302"/>
      <c r="H332" s="302"/>
      <c r="J332" s="297"/>
      <c r="K332" s="297"/>
      <c r="L332" s="297"/>
      <c r="N332" s="174"/>
    </row>
    <row r="333" spans="1:15" ht="12" customHeight="1">
      <c r="A333" s="298" t="s">
        <v>694</v>
      </c>
      <c r="B333" s="298"/>
      <c r="C333" s="298"/>
      <c r="E333" s="299" t="s">
        <v>695</v>
      </c>
      <c r="F333" s="299"/>
      <c r="G333" s="299"/>
      <c r="H333" s="299"/>
      <c r="J333" s="300" t="s">
        <v>696</v>
      </c>
      <c r="K333" s="300"/>
      <c r="L333" s="300"/>
    </row>
    <row r="334" spans="1:15">
      <c r="E334" s="309" t="s">
        <v>708</v>
      </c>
      <c r="F334" s="309"/>
      <c r="G334" s="309"/>
      <c r="H334" s="309"/>
    </row>
    <row r="1045806" spans="2:12">
      <c r="B1045806" s="271">
        <f>'Obra Civil'!B1048570</f>
        <v>0</v>
      </c>
      <c r="C1045806" s="272"/>
      <c r="D1045806" s="273"/>
      <c r="E1045806" s="129">
        <f>'Obra Civil'!C1048570</f>
        <v>0</v>
      </c>
      <c r="F1045806" s="130">
        <f>'Obra Civil'!G1048570</f>
        <v>0</v>
      </c>
      <c r="G1045806" s="131" t="e">
        <f>'[2]Duque licitaddo'!#REF!</f>
        <v>#REF!</v>
      </c>
      <c r="H1045806" s="132">
        <v>0</v>
      </c>
      <c r="I1045806" s="132">
        <v>0</v>
      </c>
      <c r="J1045806" s="132" t="e">
        <f>F1045806*G1045806</f>
        <v>#REF!</v>
      </c>
      <c r="K1045806" s="132">
        <f>H1045806*F1045806</f>
        <v>0</v>
      </c>
      <c r="L1045806" s="133">
        <f>I1045806*F1045806</f>
        <v>0</v>
      </c>
    </row>
  </sheetData>
  <mergeCells count="358">
    <mergeCell ref="A5:D5"/>
    <mergeCell ref="E5:H5"/>
    <mergeCell ref="I5:J5"/>
    <mergeCell ref="K5:L5"/>
    <mergeCell ref="A6:D6"/>
    <mergeCell ref="E6:H6"/>
    <mergeCell ref="I6:J6"/>
    <mergeCell ref="K6:L6"/>
    <mergeCell ref="A1:L2"/>
    <mergeCell ref="A3:C3"/>
    <mergeCell ref="D3:G3"/>
    <mergeCell ref="H3:L3"/>
    <mergeCell ref="A4:C4"/>
    <mergeCell ref="D4:G4"/>
    <mergeCell ref="H4:L4"/>
    <mergeCell ref="A8:D8"/>
    <mergeCell ref="E8:F8"/>
    <mergeCell ref="G8:H8"/>
    <mergeCell ref="I8:J8"/>
    <mergeCell ref="K8:L8"/>
    <mergeCell ref="A9:D9"/>
    <mergeCell ref="E9:F9"/>
    <mergeCell ref="G9:H9"/>
    <mergeCell ref="I9:J9"/>
    <mergeCell ref="K9:L9"/>
    <mergeCell ref="B14:D14"/>
    <mergeCell ref="B15:D15"/>
    <mergeCell ref="B16:D16"/>
    <mergeCell ref="B17:D17"/>
    <mergeCell ref="B18:D18"/>
    <mergeCell ref="B19:D19"/>
    <mergeCell ref="A11:L11"/>
    <mergeCell ref="A12:A13"/>
    <mergeCell ref="B12:D13"/>
    <mergeCell ref="E12:F12"/>
    <mergeCell ref="G12:I12"/>
    <mergeCell ref="J12:L12"/>
    <mergeCell ref="B26:D26"/>
    <mergeCell ref="B27:D27"/>
    <mergeCell ref="B28:D28"/>
    <mergeCell ref="B29:D29"/>
    <mergeCell ref="B30:D30"/>
    <mergeCell ref="B31:D31"/>
    <mergeCell ref="B20:D20"/>
    <mergeCell ref="B21:D21"/>
    <mergeCell ref="B22:D22"/>
    <mergeCell ref="B23:D23"/>
    <mergeCell ref="B24:D24"/>
    <mergeCell ref="B25:D25"/>
    <mergeCell ref="B38:D38"/>
    <mergeCell ref="B39:D39"/>
    <mergeCell ref="B40:D40"/>
    <mergeCell ref="B41:D41"/>
    <mergeCell ref="B42:D42"/>
    <mergeCell ref="B43:D43"/>
    <mergeCell ref="B32:D32"/>
    <mergeCell ref="B33:D33"/>
    <mergeCell ref="B34:D34"/>
    <mergeCell ref="B35:D35"/>
    <mergeCell ref="B36:D36"/>
    <mergeCell ref="B37:D37"/>
    <mergeCell ref="B50:D50"/>
    <mergeCell ref="B51:D51"/>
    <mergeCell ref="B52:D52"/>
    <mergeCell ref="B53:D53"/>
    <mergeCell ref="B54:D54"/>
    <mergeCell ref="B55:D55"/>
    <mergeCell ref="B44:D44"/>
    <mergeCell ref="B45:D45"/>
    <mergeCell ref="B46:D46"/>
    <mergeCell ref="B47:D47"/>
    <mergeCell ref="B48:D48"/>
    <mergeCell ref="B49:D49"/>
    <mergeCell ref="B62:D62"/>
    <mergeCell ref="B63:D63"/>
    <mergeCell ref="B64:D64"/>
    <mergeCell ref="B65:D65"/>
    <mergeCell ref="B66:D66"/>
    <mergeCell ref="B67:D67"/>
    <mergeCell ref="B56:D56"/>
    <mergeCell ref="B57:D57"/>
    <mergeCell ref="B58:D58"/>
    <mergeCell ref="B59:D59"/>
    <mergeCell ref="B60:D60"/>
    <mergeCell ref="B61:D61"/>
    <mergeCell ref="B74:D74"/>
    <mergeCell ref="B75:D75"/>
    <mergeCell ref="B76:D76"/>
    <mergeCell ref="B77:D77"/>
    <mergeCell ref="B78:D78"/>
    <mergeCell ref="B79:D79"/>
    <mergeCell ref="B68:D68"/>
    <mergeCell ref="B69:D69"/>
    <mergeCell ref="B70:D70"/>
    <mergeCell ref="B71:D71"/>
    <mergeCell ref="B72:D72"/>
    <mergeCell ref="B73:D73"/>
    <mergeCell ref="B86:D86"/>
    <mergeCell ref="B87:D87"/>
    <mergeCell ref="B88:D88"/>
    <mergeCell ref="B89:D89"/>
    <mergeCell ref="B90:D90"/>
    <mergeCell ref="B91:D91"/>
    <mergeCell ref="B80:D80"/>
    <mergeCell ref="B81:D81"/>
    <mergeCell ref="B82:D82"/>
    <mergeCell ref="B83:D83"/>
    <mergeCell ref="B84:D84"/>
    <mergeCell ref="B85:D85"/>
    <mergeCell ref="B98:D98"/>
    <mergeCell ref="B99:D99"/>
    <mergeCell ref="B100:D100"/>
    <mergeCell ref="B101:D101"/>
    <mergeCell ref="B102:D102"/>
    <mergeCell ref="B103:D103"/>
    <mergeCell ref="B92:D92"/>
    <mergeCell ref="B93:D93"/>
    <mergeCell ref="B94:D94"/>
    <mergeCell ref="B95:D95"/>
    <mergeCell ref="B96:D96"/>
    <mergeCell ref="B97:D97"/>
    <mergeCell ref="B110:D110"/>
    <mergeCell ref="B111:D111"/>
    <mergeCell ref="B112:D112"/>
    <mergeCell ref="B113:D113"/>
    <mergeCell ref="B114:D114"/>
    <mergeCell ref="B115:D115"/>
    <mergeCell ref="B104:D104"/>
    <mergeCell ref="B105:D105"/>
    <mergeCell ref="B106:D106"/>
    <mergeCell ref="B107:D107"/>
    <mergeCell ref="B108:D108"/>
    <mergeCell ref="B109:D109"/>
    <mergeCell ref="B122:D122"/>
    <mergeCell ref="B123:D123"/>
    <mergeCell ref="B124:D124"/>
    <mergeCell ref="B125:D125"/>
    <mergeCell ref="B126:D126"/>
    <mergeCell ref="B127:D127"/>
    <mergeCell ref="B116:D116"/>
    <mergeCell ref="B117:D117"/>
    <mergeCell ref="B118:D118"/>
    <mergeCell ref="B119:D119"/>
    <mergeCell ref="B120:D120"/>
    <mergeCell ref="B121:D121"/>
    <mergeCell ref="B134:D134"/>
    <mergeCell ref="B135:D135"/>
    <mergeCell ref="B136:D136"/>
    <mergeCell ref="B137:D137"/>
    <mergeCell ref="B138:D138"/>
    <mergeCell ref="B139:D139"/>
    <mergeCell ref="B128:D128"/>
    <mergeCell ref="B129:D129"/>
    <mergeCell ref="B130:D130"/>
    <mergeCell ref="B131:D131"/>
    <mergeCell ref="B132:D132"/>
    <mergeCell ref="B133:D133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58:D158"/>
    <mergeCell ref="B159:D159"/>
    <mergeCell ref="B160:D160"/>
    <mergeCell ref="B161:D161"/>
    <mergeCell ref="B162:D162"/>
    <mergeCell ref="B163:D163"/>
    <mergeCell ref="B152:D152"/>
    <mergeCell ref="B153:D153"/>
    <mergeCell ref="B154:D154"/>
    <mergeCell ref="B155:D155"/>
    <mergeCell ref="B156:D156"/>
    <mergeCell ref="B157:D157"/>
    <mergeCell ref="B170:D170"/>
    <mergeCell ref="B171:D171"/>
    <mergeCell ref="B172:D172"/>
    <mergeCell ref="B173:D173"/>
    <mergeCell ref="B174:D174"/>
    <mergeCell ref="B175:D175"/>
    <mergeCell ref="B164:D164"/>
    <mergeCell ref="B165:D165"/>
    <mergeCell ref="B166:D166"/>
    <mergeCell ref="B167:D167"/>
    <mergeCell ref="B168:D168"/>
    <mergeCell ref="B169:D169"/>
    <mergeCell ref="B182:D182"/>
    <mergeCell ref="B183:D183"/>
    <mergeCell ref="B184:D184"/>
    <mergeCell ref="B185:D185"/>
    <mergeCell ref="B186:D186"/>
    <mergeCell ref="B187:D187"/>
    <mergeCell ref="B176:D176"/>
    <mergeCell ref="B177:D177"/>
    <mergeCell ref="B178:D178"/>
    <mergeCell ref="B179:D179"/>
    <mergeCell ref="B180:D180"/>
    <mergeCell ref="B181:D181"/>
    <mergeCell ref="B194:D194"/>
    <mergeCell ref="B195:D195"/>
    <mergeCell ref="B196:D196"/>
    <mergeCell ref="B197:D197"/>
    <mergeCell ref="B198:D198"/>
    <mergeCell ref="B199:D199"/>
    <mergeCell ref="B188:D188"/>
    <mergeCell ref="B189:D189"/>
    <mergeCell ref="B190:D190"/>
    <mergeCell ref="B191:D191"/>
    <mergeCell ref="B192:D192"/>
    <mergeCell ref="B193:D193"/>
    <mergeCell ref="B206:D206"/>
    <mergeCell ref="B207:D207"/>
    <mergeCell ref="B208:D208"/>
    <mergeCell ref="B209:D209"/>
    <mergeCell ref="B210:D210"/>
    <mergeCell ref="B211:D211"/>
    <mergeCell ref="B200:D200"/>
    <mergeCell ref="B201:D201"/>
    <mergeCell ref="B202:D202"/>
    <mergeCell ref="B203:D203"/>
    <mergeCell ref="B204:D204"/>
    <mergeCell ref="B205:D205"/>
    <mergeCell ref="B218:D218"/>
    <mergeCell ref="B219:D219"/>
    <mergeCell ref="B220:D220"/>
    <mergeCell ref="B221:D221"/>
    <mergeCell ref="B222:D222"/>
    <mergeCell ref="B223:D223"/>
    <mergeCell ref="B212:D212"/>
    <mergeCell ref="B213:D213"/>
    <mergeCell ref="B214:D214"/>
    <mergeCell ref="B215:D215"/>
    <mergeCell ref="B216:D216"/>
    <mergeCell ref="B217:D217"/>
    <mergeCell ref="B230:D230"/>
    <mergeCell ref="B231:D231"/>
    <mergeCell ref="B232:D232"/>
    <mergeCell ref="B233:D233"/>
    <mergeCell ref="B234:D234"/>
    <mergeCell ref="B235:D235"/>
    <mergeCell ref="B224:D224"/>
    <mergeCell ref="B225:D225"/>
    <mergeCell ref="B226:D226"/>
    <mergeCell ref="B227:D227"/>
    <mergeCell ref="B228:D228"/>
    <mergeCell ref="B229:D229"/>
    <mergeCell ref="B242:D242"/>
    <mergeCell ref="B243:D243"/>
    <mergeCell ref="B244:D244"/>
    <mergeCell ref="B245:D245"/>
    <mergeCell ref="B246:D246"/>
    <mergeCell ref="B247:D247"/>
    <mergeCell ref="B236:D236"/>
    <mergeCell ref="B237:D237"/>
    <mergeCell ref="B238:D238"/>
    <mergeCell ref="B239:D239"/>
    <mergeCell ref="B240:D240"/>
    <mergeCell ref="B241:D241"/>
    <mergeCell ref="B254:D254"/>
    <mergeCell ref="B255:D255"/>
    <mergeCell ref="B256:D256"/>
    <mergeCell ref="B257:D257"/>
    <mergeCell ref="B258:D258"/>
    <mergeCell ref="B259:D259"/>
    <mergeCell ref="B248:D248"/>
    <mergeCell ref="B249:D249"/>
    <mergeCell ref="B250:D250"/>
    <mergeCell ref="B251:D251"/>
    <mergeCell ref="B252:D252"/>
    <mergeCell ref="B253:D253"/>
    <mergeCell ref="B266:D266"/>
    <mergeCell ref="B267:D267"/>
    <mergeCell ref="B268:D268"/>
    <mergeCell ref="B269:D269"/>
    <mergeCell ref="B270:D270"/>
    <mergeCell ref="B271:D271"/>
    <mergeCell ref="B260:D260"/>
    <mergeCell ref="B261:D261"/>
    <mergeCell ref="B262:D262"/>
    <mergeCell ref="B263:D263"/>
    <mergeCell ref="B264:D264"/>
    <mergeCell ref="B265:D265"/>
    <mergeCell ref="B278:D278"/>
    <mergeCell ref="B279:D279"/>
    <mergeCell ref="B280:D280"/>
    <mergeCell ref="B281:D281"/>
    <mergeCell ref="B282:D282"/>
    <mergeCell ref="B283:D283"/>
    <mergeCell ref="B272:D272"/>
    <mergeCell ref="B273:D273"/>
    <mergeCell ref="B274:D274"/>
    <mergeCell ref="B275:D275"/>
    <mergeCell ref="B276:D276"/>
    <mergeCell ref="B277:D277"/>
    <mergeCell ref="B290:D290"/>
    <mergeCell ref="B291:D291"/>
    <mergeCell ref="B292:D292"/>
    <mergeCell ref="B293:D293"/>
    <mergeCell ref="B294:D294"/>
    <mergeCell ref="B295:D295"/>
    <mergeCell ref="B284:D284"/>
    <mergeCell ref="B285:D285"/>
    <mergeCell ref="B286:D286"/>
    <mergeCell ref="B287:D287"/>
    <mergeCell ref="B288:D288"/>
    <mergeCell ref="B289:D289"/>
    <mergeCell ref="B302:D302"/>
    <mergeCell ref="B303:D303"/>
    <mergeCell ref="B304:D304"/>
    <mergeCell ref="B305:D305"/>
    <mergeCell ref="B306:D306"/>
    <mergeCell ref="B307:D307"/>
    <mergeCell ref="B296:D296"/>
    <mergeCell ref="B297:D297"/>
    <mergeCell ref="B298:D298"/>
    <mergeCell ref="B299:D299"/>
    <mergeCell ref="B300:D300"/>
    <mergeCell ref="B301:D301"/>
    <mergeCell ref="B314:D314"/>
    <mergeCell ref="B315:D315"/>
    <mergeCell ref="B316:D316"/>
    <mergeCell ref="B317:D317"/>
    <mergeCell ref="B318:D318"/>
    <mergeCell ref="B319:D319"/>
    <mergeCell ref="B308:D308"/>
    <mergeCell ref="B309:D309"/>
    <mergeCell ref="B310:D310"/>
    <mergeCell ref="B311:D311"/>
    <mergeCell ref="B312:D312"/>
    <mergeCell ref="B313:D313"/>
    <mergeCell ref="B326:D326"/>
    <mergeCell ref="B327:D327"/>
    <mergeCell ref="B328:D328"/>
    <mergeCell ref="B329:D329"/>
    <mergeCell ref="B330:D330"/>
    <mergeCell ref="A331:D331"/>
    <mergeCell ref="B320:D320"/>
    <mergeCell ref="B321:D321"/>
    <mergeCell ref="B322:D322"/>
    <mergeCell ref="B323:D323"/>
    <mergeCell ref="B324:D324"/>
    <mergeCell ref="B325:D325"/>
    <mergeCell ref="E334:H334"/>
    <mergeCell ref="B1045806:D1045806"/>
    <mergeCell ref="E331:G331"/>
    <mergeCell ref="A332:C332"/>
    <mergeCell ref="E332:H332"/>
    <mergeCell ref="J332:L332"/>
    <mergeCell ref="A333:C333"/>
    <mergeCell ref="E333:H333"/>
    <mergeCell ref="J333:L333"/>
  </mergeCells>
  <pageMargins left="0.19685039370078741" right="0.19685039370078741" top="0.78740157480314965" bottom="0.59055118110236227" header="0.11811023622047245" footer="0.11811023622047245"/>
  <pageSetup scale="90" orientation="landscape" r:id="rId1"/>
  <headerFooter alignWithMargins="0"/>
  <rowBreaks count="3" manualBreakCount="3">
    <brk id="40" max="16383" man="1"/>
    <brk id="72" max="16383" man="1"/>
    <brk id="110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O1045806"/>
  <sheetViews>
    <sheetView view="pageBreakPreview" zoomScaleSheetLayoutView="100" workbookViewId="0">
      <pane xSplit="11" ySplit="13" topLeftCell="L287" activePane="bottomRight" state="frozen"/>
      <selection pane="topRight" activeCell="L1" sqref="L1"/>
      <selection pane="bottomLeft" activeCell="A14" sqref="A14"/>
      <selection pane="bottomRight" activeCell="H297" sqref="H297"/>
    </sheetView>
  </sheetViews>
  <sheetFormatPr defaultRowHeight="12.75"/>
  <cols>
    <col min="1" max="1" width="6.5703125" style="120" bestFit="1" customWidth="1"/>
    <col min="2" max="2" width="9.140625" style="120"/>
    <col min="3" max="3" width="16.85546875" style="120" customWidth="1"/>
    <col min="4" max="4" width="39.85546875" style="120" customWidth="1"/>
    <col min="5" max="5" width="3.5703125" style="120" customWidth="1"/>
    <col min="6" max="6" width="9.7109375" style="120" customWidth="1"/>
    <col min="7" max="7" width="8" style="120" customWidth="1"/>
    <col min="8" max="8" width="9.7109375" style="120" customWidth="1"/>
    <col min="9" max="9" width="11" style="120" bestFit="1" customWidth="1"/>
    <col min="10" max="10" width="12" style="120" customWidth="1"/>
    <col min="11" max="12" width="13.28515625" style="120" bestFit="1" customWidth="1"/>
    <col min="13" max="15" width="11.28515625" style="120" bestFit="1" customWidth="1"/>
    <col min="16" max="256" width="9.140625" style="120"/>
    <col min="257" max="257" width="5" style="120" customWidth="1"/>
    <col min="258" max="258" width="9.140625" style="120"/>
    <col min="259" max="259" width="16.85546875" style="120" customWidth="1"/>
    <col min="260" max="260" width="12.140625" style="120" customWidth="1"/>
    <col min="261" max="261" width="4" style="120" bestFit="1" customWidth="1"/>
    <col min="262" max="262" width="10.140625" style="120" bestFit="1" customWidth="1"/>
    <col min="263" max="263" width="8.140625" style="120" bestFit="1" customWidth="1"/>
    <col min="264" max="264" width="10.140625" style="120" bestFit="1" customWidth="1"/>
    <col min="265" max="266" width="11" style="120" bestFit="1" customWidth="1"/>
    <col min="267" max="267" width="11.5703125" style="120" customWidth="1"/>
    <col min="268" max="268" width="11" style="120" bestFit="1" customWidth="1"/>
    <col min="269" max="512" width="9.140625" style="120"/>
    <col min="513" max="513" width="5" style="120" customWidth="1"/>
    <col min="514" max="514" width="9.140625" style="120"/>
    <col min="515" max="515" width="16.85546875" style="120" customWidth="1"/>
    <col min="516" max="516" width="12.140625" style="120" customWidth="1"/>
    <col min="517" max="517" width="4" style="120" bestFit="1" customWidth="1"/>
    <col min="518" max="518" width="10.140625" style="120" bestFit="1" customWidth="1"/>
    <col min="519" max="519" width="8.140625" style="120" bestFit="1" customWidth="1"/>
    <col min="520" max="520" width="10.140625" style="120" bestFit="1" customWidth="1"/>
    <col min="521" max="522" width="11" style="120" bestFit="1" customWidth="1"/>
    <col min="523" max="523" width="11.5703125" style="120" customWidth="1"/>
    <col min="524" max="524" width="11" style="120" bestFit="1" customWidth="1"/>
    <col min="525" max="768" width="9.140625" style="120"/>
    <col min="769" max="769" width="5" style="120" customWidth="1"/>
    <col min="770" max="770" width="9.140625" style="120"/>
    <col min="771" max="771" width="16.85546875" style="120" customWidth="1"/>
    <col min="772" max="772" width="12.140625" style="120" customWidth="1"/>
    <col min="773" max="773" width="4" style="120" bestFit="1" customWidth="1"/>
    <col min="774" max="774" width="10.140625" style="120" bestFit="1" customWidth="1"/>
    <col min="775" max="775" width="8.140625" style="120" bestFit="1" customWidth="1"/>
    <col min="776" max="776" width="10.140625" style="120" bestFit="1" customWidth="1"/>
    <col min="777" max="778" width="11" style="120" bestFit="1" customWidth="1"/>
    <col min="779" max="779" width="11.5703125" style="120" customWidth="1"/>
    <col min="780" max="780" width="11" style="120" bestFit="1" customWidth="1"/>
    <col min="781" max="1024" width="9.140625" style="120"/>
    <col min="1025" max="1025" width="5" style="120" customWidth="1"/>
    <col min="1026" max="1026" width="9.140625" style="120"/>
    <col min="1027" max="1027" width="16.85546875" style="120" customWidth="1"/>
    <col min="1028" max="1028" width="12.140625" style="120" customWidth="1"/>
    <col min="1029" max="1029" width="4" style="120" bestFit="1" customWidth="1"/>
    <col min="1030" max="1030" width="10.140625" style="120" bestFit="1" customWidth="1"/>
    <col min="1031" max="1031" width="8.140625" style="120" bestFit="1" customWidth="1"/>
    <col min="1032" max="1032" width="10.140625" style="120" bestFit="1" customWidth="1"/>
    <col min="1033" max="1034" width="11" style="120" bestFit="1" customWidth="1"/>
    <col min="1035" max="1035" width="11.5703125" style="120" customWidth="1"/>
    <col min="1036" max="1036" width="11" style="120" bestFit="1" customWidth="1"/>
    <col min="1037" max="1280" width="9.140625" style="120"/>
    <col min="1281" max="1281" width="5" style="120" customWidth="1"/>
    <col min="1282" max="1282" width="9.140625" style="120"/>
    <col min="1283" max="1283" width="16.85546875" style="120" customWidth="1"/>
    <col min="1284" max="1284" width="12.140625" style="120" customWidth="1"/>
    <col min="1285" max="1285" width="4" style="120" bestFit="1" customWidth="1"/>
    <col min="1286" max="1286" width="10.140625" style="120" bestFit="1" customWidth="1"/>
    <col min="1287" max="1287" width="8.140625" style="120" bestFit="1" customWidth="1"/>
    <col min="1288" max="1288" width="10.140625" style="120" bestFit="1" customWidth="1"/>
    <col min="1289" max="1290" width="11" style="120" bestFit="1" customWidth="1"/>
    <col min="1291" max="1291" width="11.5703125" style="120" customWidth="1"/>
    <col min="1292" max="1292" width="11" style="120" bestFit="1" customWidth="1"/>
    <col min="1293" max="1536" width="9.140625" style="120"/>
    <col min="1537" max="1537" width="5" style="120" customWidth="1"/>
    <col min="1538" max="1538" width="9.140625" style="120"/>
    <col min="1539" max="1539" width="16.85546875" style="120" customWidth="1"/>
    <col min="1540" max="1540" width="12.140625" style="120" customWidth="1"/>
    <col min="1541" max="1541" width="4" style="120" bestFit="1" customWidth="1"/>
    <col min="1542" max="1542" width="10.140625" style="120" bestFit="1" customWidth="1"/>
    <col min="1543" max="1543" width="8.140625" style="120" bestFit="1" customWidth="1"/>
    <col min="1544" max="1544" width="10.140625" style="120" bestFit="1" customWidth="1"/>
    <col min="1545" max="1546" width="11" style="120" bestFit="1" customWidth="1"/>
    <col min="1547" max="1547" width="11.5703125" style="120" customWidth="1"/>
    <col min="1548" max="1548" width="11" style="120" bestFit="1" customWidth="1"/>
    <col min="1549" max="1792" width="9.140625" style="120"/>
    <col min="1793" max="1793" width="5" style="120" customWidth="1"/>
    <col min="1794" max="1794" width="9.140625" style="120"/>
    <col min="1795" max="1795" width="16.85546875" style="120" customWidth="1"/>
    <col min="1796" max="1796" width="12.140625" style="120" customWidth="1"/>
    <col min="1797" max="1797" width="4" style="120" bestFit="1" customWidth="1"/>
    <col min="1798" max="1798" width="10.140625" style="120" bestFit="1" customWidth="1"/>
    <col min="1799" max="1799" width="8.140625" style="120" bestFit="1" customWidth="1"/>
    <col min="1800" max="1800" width="10.140625" style="120" bestFit="1" customWidth="1"/>
    <col min="1801" max="1802" width="11" style="120" bestFit="1" customWidth="1"/>
    <col min="1803" max="1803" width="11.5703125" style="120" customWidth="1"/>
    <col min="1804" max="1804" width="11" style="120" bestFit="1" customWidth="1"/>
    <col min="1805" max="2048" width="9.140625" style="120"/>
    <col min="2049" max="2049" width="5" style="120" customWidth="1"/>
    <col min="2050" max="2050" width="9.140625" style="120"/>
    <col min="2051" max="2051" width="16.85546875" style="120" customWidth="1"/>
    <col min="2052" max="2052" width="12.140625" style="120" customWidth="1"/>
    <col min="2053" max="2053" width="4" style="120" bestFit="1" customWidth="1"/>
    <col min="2054" max="2054" width="10.140625" style="120" bestFit="1" customWidth="1"/>
    <col min="2055" max="2055" width="8.140625" style="120" bestFit="1" customWidth="1"/>
    <col min="2056" max="2056" width="10.140625" style="120" bestFit="1" customWidth="1"/>
    <col min="2057" max="2058" width="11" style="120" bestFit="1" customWidth="1"/>
    <col min="2059" max="2059" width="11.5703125" style="120" customWidth="1"/>
    <col min="2060" max="2060" width="11" style="120" bestFit="1" customWidth="1"/>
    <col min="2061" max="2304" width="9.140625" style="120"/>
    <col min="2305" max="2305" width="5" style="120" customWidth="1"/>
    <col min="2306" max="2306" width="9.140625" style="120"/>
    <col min="2307" max="2307" width="16.85546875" style="120" customWidth="1"/>
    <col min="2308" max="2308" width="12.140625" style="120" customWidth="1"/>
    <col min="2309" max="2309" width="4" style="120" bestFit="1" customWidth="1"/>
    <col min="2310" max="2310" width="10.140625" style="120" bestFit="1" customWidth="1"/>
    <col min="2311" max="2311" width="8.140625" style="120" bestFit="1" customWidth="1"/>
    <col min="2312" max="2312" width="10.140625" style="120" bestFit="1" customWidth="1"/>
    <col min="2313" max="2314" width="11" style="120" bestFit="1" customWidth="1"/>
    <col min="2315" max="2315" width="11.5703125" style="120" customWidth="1"/>
    <col min="2316" max="2316" width="11" style="120" bestFit="1" customWidth="1"/>
    <col min="2317" max="2560" width="9.140625" style="120"/>
    <col min="2561" max="2561" width="5" style="120" customWidth="1"/>
    <col min="2562" max="2562" width="9.140625" style="120"/>
    <col min="2563" max="2563" width="16.85546875" style="120" customWidth="1"/>
    <col min="2564" max="2564" width="12.140625" style="120" customWidth="1"/>
    <col min="2565" max="2565" width="4" style="120" bestFit="1" customWidth="1"/>
    <col min="2566" max="2566" width="10.140625" style="120" bestFit="1" customWidth="1"/>
    <col min="2567" max="2567" width="8.140625" style="120" bestFit="1" customWidth="1"/>
    <col min="2568" max="2568" width="10.140625" style="120" bestFit="1" customWidth="1"/>
    <col min="2569" max="2570" width="11" style="120" bestFit="1" customWidth="1"/>
    <col min="2571" max="2571" width="11.5703125" style="120" customWidth="1"/>
    <col min="2572" max="2572" width="11" style="120" bestFit="1" customWidth="1"/>
    <col min="2573" max="2816" width="9.140625" style="120"/>
    <col min="2817" max="2817" width="5" style="120" customWidth="1"/>
    <col min="2818" max="2818" width="9.140625" style="120"/>
    <col min="2819" max="2819" width="16.85546875" style="120" customWidth="1"/>
    <col min="2820" max="2820" width="12.140625" style="120" customWidth="1"/>
    <col min="2821" max="2821" width="4" style="120" bestFit="1" customWidth="1"/>
    <col min="2822" max="2822" width="10.140625" style="120" bestFit="1" customWidth="1"/>
    <col min="2823" max="2823" width="8.140625" style="120" bestFit="1" customWidth="1"/>
    <col min="2824" max="2824" width="10.140625" style="120" bestFit="1" customWidth="1"/>
    <col min="2825" max="2826" width="11" style="120" bestFit="1" customWidth="1"/>
    <col min="2827" max="2827" width="11.5703125" style="120" customWidth="1"/>
    <col min="2828" max="2828" width="11" style="120" bestFit="1" customWidth="1"/>
    <col min="2829" max="3072" width="9.140625" style="120"/>
    <col min="3073" max="3073" width="5" style="120" customWidth="1"/>
    <col min="3074" max="3074" width="9.140625" style="120"/>
    <col min="3075" max="3075" width="16.85546875" style="120" customWidth="1"/>
    <col min="3076" max="3076" width="12.140625" style="120" customWidth="1"/>
    <col min="3077" max="3077" width="4" style="120" bestFit="1" customWidth="1"/>
    <col min="3078" max="3078" width="10.140625" style="120" bestFit="1" customWidth="1"/>
    <col min="3079" max="3079" width="8.140625" style="120" bestFit="1" customWidth="1"/>
    <col min="3080" max="3080" width="10.140625" style="120" bestFit="1" customWidth="1"/>
    <col min="3081" max="3082" width="11" style="120" bestFit="1" customWidth="1"/>
    <col min="3083" max="3083" width="11.5703125" style="120" customWidth="1"/>
    <col min="3084" max="3084" width="11" style="120" bestFit="1" customWidth="1"/>
    <col min="3085" max="3328" width="9.140625" style="120"/>
    <col min="3329" max="3329" width="5" style="120" customWidth="1"/>
    <col min="3330" max="3330" width="9.140625" style="120"/>
    <col min="3331" max="3331" width="16.85546875" style="120" customWidth="1"/>
    <col min="3332" max="3332" width="12.140625" style="120" customWidth="1"/>
    <col min="3333" max="3333" width="4" style="120" bestFit="1" customWidth="1"/>
    <col min="3334" max="3334" width="10.140625" style="120" bestFit="1" customWidth="1"/>
    <col min="3335" max="3335" width="8.140625" style="120" bestFit="1" customWidth="1"/>
    <col min="3336" max="3336" width="10.140625" style="120" bestFit="1" customWidth="1"/>
    <col min="3337" max="3338" width="11" style="120" bestFit="1" customWidth="1"/>
    <col min="3339" max="3339" width="11.5703125" style="120" customWidth="1"/>
    <col min="3340" max="3340" width="11" style="120" bestFit="1" customWidth="1"/>
    <col min="3341" max="3584" width="9.140625" style="120"/>
    <col min="3585" max="3585" width="5" style="120" customWidth="1"/>
    <col min="3586" max="3586" width="9.140625" style="120"/>
    <col min="3587" max="3587" width="16.85546875" style="120" customWidth="1"/>
    <col min="3588" max="3588" width="12.140625" style="120" customWidth="1"/>
    <col min="3589" max="3589" width="4" style="120" bestFit="1" customWidth="1"/>
    <col min="3590" max="3590" width="10.140625" style="120" bestFit="1" customWidth="1"/>
    <col min="3591" max="3591" width="8.140625" style="120" bestFit="1" customWidth="1"/>
    <col min="3592" max="3592" width="10.140625" style="120" bestFit="1" customWidth="1"/>
    <col min="3593" max="3594" width="11" style="120" bestFit="1" customWidth="1"/>
    <col min="3595" max="3595" width="11.5703125" style="120" customWidth="1"/>
    <col min="3596" max="3596" width="11" style="120" bestFit="1" customWidth="1"/>
    <col min="3597" max="3840" width="9.140625" style="120"/>
    <col min="3841" max="3841" width="5" style="120" customWidth="1"/>
    <col min="3842" max="3842" width="9.140625" style="120"/>
    <col min="3843" max="3843" width="16.85546875" style="120" customWidth="1"/>
    <col min="3844" max="3844" width="12.140625" style="120" customWidth="1"/>
    <col min="3845" max="3845" width="4" style="120" bestFit="1" customWidth="1"/>
    <col min="3846" max="3846" width="10.140625" style="120" bestFit="1" customWidth="1"/>
    <col min="3847" max="3847" width="8.140625" style="120" bestFit="1" customWidth="1"/>
    <col min="3848" max="3848" width="10.140625" style="120" bestFit="1" customWidth="1"/>
    <col min="3849" max="3850" width="11" style="120" bestFit="1" customWidth="1"/>
    <col min="3851" max="3851" width="11.5703125" style="120" customWidth="1"/>
    <col min="3852" max="3852" width="11" style="120" bestFit="1" customWidth="1"/>
    <col min="3853" max="4096" width="9.140625" style="120"/>
    <col min="4097" max="4097" width="5" style="120" customWidth="1"/>
    <col min="4098" max="4098" width="9.140625" style="120"/>
    <col min="4099" max="4099" width="16.85546875" style="120" customWidth="1"/>
    <col min="4100" max="4100" width="12.140625" style="120" customWidth="1"/>
    <col min="4101" max="4101" width="4" style="120" bestFit="1" customWidth="1"/>
    <col min="4102" max="4102" width="10.140625" style="120" bestFit="1" customWidth="1"/>
    <col min="4103" max="4103" width="8.140625" style="120" bestFit="1" customWidth="1"/>
    <col min="4104" max="4104" width="10.140625" style="120" bestFit="1" customWidth="1"/>
    <col min="4105" max="4106" width="11" style="120" bestFit="1" customWidth="1"/>
    <col min="4107" max="4107" width="11.5703125" style="120" customWidth="1"/>
    <col min="4108" max="4108" width="11" style="120" bestFit="1" customWidth="1"/>
    <col min="4109" max="4352" width="9.140625" style="120"/>
    <col min="4353" max="4353" width="5" style="120" customWidth="1"/>
    <col min="4354" max="4354" width="9.140625" style="120"/>
    <col min="4355" max="4355" width="16.85546875" style="120" customWidth="1"/>
    <col min="4356" max="4356" width="12.140625" style="120" customWidth="1"/>
    <col min="4357" max="4357" width="4" style="120" bestFit="1" customWidth="1"/>
    <col min="4358" max="4358" width="10.140625" style="120" bestFit="1" customWidth="1"/>
    <col min="4359" max="4359" width="8.140625" style="120" bestFit="1" customWidth="1"/>
    <col min="4360" max="4360" width="10.140625" style="120" bestFit="1" customWidth="1"/>
    <col min="4361" max="4362" width="11" style="120" bestFit="1" customWidth="1"/>
    <col min="4363" max="4363" width="11.5703125" style="120" customWidth="1"/>
    <col min="4364" max="4364" width="11" style="120" bestFit="1" customWidth="1"/>
    <col min="4365" max="4608" width="9.140625" style="120"/>
    <col min="4609" max="4609" width="5" style="120" customWidth="1"/>
    <col min="4610" max="4610" width="9.140625" style="120"/>
    <col min="4611" max="4611" width="16.85546875" style="120" customWidth="1"/>
    <col min="4612" max="4612" width="12.140625" style="120" customWidth="1"/>
    <col min="4613" max="4613" width="4" style="120" bestFit="1" customWidth="1"/>
    <col min="4614" max="4614" width="10.140625" style="120" bestFit="1" customWidth="1"/>
    <col min="4615" max="4615" width="8.140625" style="120" bestFit="1" customWidth="1"/>
    <col min="4616" max="4616" width="10.140625" style="120" bestFit="1" customWidth="1"/>
    <col min="4617" max="4618" width="11" style="120" bestFit="1" customWidth="1"/>
    <col min="4619" max="4619" width="11.5703125" style="120" customWidth="1"/>
    <col min="4620" max="4620" width="11" style="120" bestFit="1" customWidth="1"/>
    <col min="4621" max="4864" width="9.140625" style="120"/>
    <col min="4865" max="4865" width="5" style="120" customWidth="1"/>
    <col min="4866" max="4866" width="9.140625" style="120"/>
    <col min="4867" max="4867" width="16.85546875" style="120" customWidth="1"/>
    <col min="4868" max="4868" width="12.140625" style="120" customWidth="1"/>
    <col min="4869" max="4869" width="4" style="120" bestFit="1" customWidth="1"/>
    <col min="4870" max="4870" width="10.140625" style="120" bestFit="1" customWidth="1"/>
    <col min="4871" max="4871" width="8.140625" style="120" bestFit="1" customWidth="1"/>
    <col min="4872" max="4872" width="10.140625" style="120" bestFit="1" customWidth="1"/>
    <col min="4873" max="4874" width="11" style="120" bestFit="1" customWidth="1"/>
    <col min="4875" max="4875" width="11.5703125" style="120" customWidth="1"/>
    <col min="4876" max="4876" width="11" style="120" bestFit="1" customWidth="1"/>
    <col min="4877" max="5120" width="9.140625" style="120"/>
    <col min="5121" max="5121" width="5" style="120" customWidth="1"/>
    <col min="5122" max="5122" width="9.140625" style="120"/>
    <col min="5123" max="5123" width="16.85546875" style="120" customWidth="1"/>
    <col min="5124" max="5124" width="12.140625" style="120" customWidth="1"/>
    <col min="5125" max="5125" width="4" style="120" bestFit="1" customWidth="1"/>
    <col min="5126" max="5126" width="10.140625" style="120" bestFit="1" customWidth="1"/>
    <col min="5127" max="5127" width="8.140625" style="120" bestFit="1" customWidth="1"/>
    <col min="5128" max="5128" width="10.140625" style="120" bestFit="1" customWidth="1"/>
    <col min="5129" max="5130" width="11" style="120" bestFit="1" customWidth="1"/>
    <col min="5131" max="5131" width="11.5703125" style="120" customWidth="1"/>
    <col min="5132" max="5132" width="11" style="120" bestFit="1" customWidth="1"/>
    <col min="5133" max="5376" width="9.140625" style="120"/>
    <col min="5377" max="5377" width="5" style="120" customWidth="1"/>
    <col min="5378" max="5378" width="9.140625" style="120"/>
    <col min="5379" max="5379" width="16.85546875" style="120" customWidth="1"/>
    <col min="5380" max="5380" width="12.140625" style="120" customWidth="1"/>
    <col min="5381" max="5381" width="4" style="120" bestFit="1" customWidth="1"/>
    <col min="5382" max="5382" width="10.140625" style="120" bestFit="1" customWidth="1"/>
    <col min="5383" max="5383" width="8.140625" style="120" bestFit="1" customWidth="1"/>
    <col min="5384" max="5384" width="10.140625" style="120" bestFit="1" customWidth="1"/>
    <col min="5385" max="5386" width="11" style="120" bestFit="1" customWidth="1"/>
    <col min="5387" max="5387" width="11.5703125" style="120" customWidth="1"/>
    <col min="5388" max="5388" width="11" style="120" bestFit="1" customWidth="1"/>
    <col min="5389" max="5632" width="9.140625" style="120"/>
    <col min="5633" max="5633" width="5" style="120" customWidth="1"/>
    <col min="5634" max="5634" width="9.140625" style="120"/>
    <col min="5635" max="5635" width="16.85546875" style="120" customWidth="1"/>
    <col min="5636" max="5636" width="12.140625" style="120" customWidth="1"/>
    <col min="5637" max="5637" width="4" style="120" bestFit="1" customWidth="1"/>
    <col min="5638" max="5638" width="10.140625" style="120" bestFit="1" customWidth="1"/>
    <col min="5639" max="5639" width="8.140625" style="120" bestFit="1" customWidth="1"/>
    <col min="5640" max="5640" width="10.140625" style="120" bestFit="1" customWidth="1"/>
    <col min="5641" max="5642" width="11" style="120" bestFit="1" customWidth="1"/>
    <col min="5643" max="5643" width="11.5703125" style="120" customWidth="1"/>
    <col min="5644" max="5644" width="11" style="120" bestFit="1" customWidth="1"/>
    <col min="5645" max="5888" width="9.140625" style="120"/>
    <col min="5889" max="5889" width="5" style="120" customWidth="1"/>
    <col min="5890" max="5890" width="9.140625" style="120"/>
    <col min="5891" max="5891" width="16.85546875" style="120" customWidth="1"/>
    <col min="5892" max="5892" width="12.140625" style="120" customWidth="1"/>
    <col min="5893" max="5893" width="4" style="120" bestFit="1" customWidth="1"/>
    <col min="5894" max="5894" width="10.140625" style="120" bestFit="1" customWidth="1"/>
    <col min="5895" max="5895" width="8.140625" style="120" bestFit="1" customWidth="1"/>
    <col min="5896" max="5896" width="10.140625" style="120" bestFit="1" customWidth="1"/>
    <col min="5897" max="5898" width="11" style="120" bestFit="1" customWidth="1"/>
    <col min="5899" max="5899" width="11.5703125" style="120" customWidth="1"/>
    <col min="5900" max="5900" width="11" style="120" bestFit="1" customWidth="1"/>
    <col min="5901" max="6144" width="9.140625" style="120"/>
    <col min="6145" max="6145" width="5" style="120" customWidth="1"/>
    <col min="6146" max="6146" width="9.140625" style="120"/>
    <col min="6147" max="6147" width="16.85546875" style="120" customWidth="1"/>
    <col min="6148" max="6148" width="12.140625" style="120" customWidth="1"/>
    <col min="6149" max="6149" width="4" style="120" bestFit="1" customWidth="1"/>
    <col min="6150" max="6150" width="10.140625" style="120" bestFit="1" customWidth="1"/>
    <col min="6151" max="6151" width="8.140625" style="120" bestFit="1" customWidth="1"/>
    <col min="6152" max="6152" width="10.140625" style="120" bestFit="1" customWidth="1"/>
    <col min="6153" max="6154" width="11" style="120" bestFit="1" customWidth="1"/>
    <col min="6155" max="6155" width="11.5703125" style="120" customWidth="1"/>
    <col min="6156" max="6156" width="11" style="120" bestFit="1" customWidth="1"/>
    <col min="6157" max="6400" width="9.140625" style="120"/>
    <col min="6401" max="6401" width="5" style="120" customWidth="1"/>
    <col min="6402" max="6402" width="9.140625" style="120"/>
    <col min="6403" max="6403" width="16.85546875" style="120" customWidth="1"/>
    <col min="6404" max="6404" width="12.140625" style="120" customWidth="1"/>
    <col min="6405" max="6405" width="4" style="120" bestFit="1" customWidth="1"/>
    <col min="6406" max="6406" width="10.140625" style="120" bestFit="1" customWidth="1"/>
    <col min="6407" max="6407" width="8.140625" style="120" bestFit="1" customWidth="1"/>
    <col min="6408" max="6408" width="10.140625" style="120" bestFit="1" customWidth="1"/>
    <col min="6409" max="6410" width="11" style="120" bestFit="1" customWidth="1"/>
    <col min="6411" max="6411" width="11.5703125" style="120" customWidth="1"/>
    <col min="6412" max="6412" width="11" style="120" bestFit="1" customWidth="1"/>
    <col min="6413" max="6656" width="9.140625" style="120"/>
    <col min="6657" max="6657" width="5" style="120" customWidth="1"/>
    <col min="6658" max="6658" width="9.140625" style="120"/>
    <col min="6659" max="6659" width="16.85546875" style="120" customWidth="1"/>
    <col min="6660" max="6660" width="12.140625" style="120" customWidth="1"/>
    <col min="6661" max="6661" width="4" style="120" bestFit="1" customWidth="1"/>
    <col min="6662" max="6662" width="10.140625" style="120" bestFit="1" customWidth="1"/>
    <col min="6663" max="6663" width="8.140625" style="120" bestFit="1" customWidth="1"/>
    <col min="6664" max="6664" width="10.140625" style="120" bestFit="1" customWidth="1"/>
    <col min="6665" max="6666" width="11" style="120" bestFit="1" customWidth="1"/>
    <col min="6667" max="6667" width="11.5703125" style="120" customWidth="1"/>
    <col min="6668" max="6668" width="11" style="120" bestFit="1" customWidth="1"/>
    <col min="6669" max="6912" width="9.140625" style="120"/>
    <col min="6913" max="6913" width="5" style="120" customWidth="1"/>
    <col min="6914" max="6914" width="9.140625" style="120"/>
    <col min="6915" max="6915" width="16.85546875" style="120" customWidth="1"/>
    <col min="6916" max="6916" width="12.140625" style="120" customWidth="1"/>
    <col min="6917" max="6917" width="4" style="120" bestFit="1" customWidth="1"/>
    <col min="6918" max="6918" width="10.140625" style="120" bestFit="1" customWidth="1"/>
    <col min="6919" max="6919" width="8.140625" style="120" bestFit="1" customWidth="1"/>
    <col min="6920" max="6920" width="10.140625" style="120" bestFit="1" customWidth="1"/>
    <col min="6921" max="6922" width="11" style="120" bestFit="1" customWidth="1"/>
    <col min="6923" max="6923" width="11.5703125" style="120" customWidth="1"/>
    <col min="6924" max="6924" width="11" style="120" bestFit="1" customWidth="1"/>
    <col min="6925" max="7168" width="9.140625" style="120"/>
    <col min="7169" max="7169" width="5" style="120" customWidth="1"/>
    <col min="7170" max="7170" width="9.140625" style="120"/>
    <col min="7171" max="7171" width="16.85546875" style="120" customWidth="1"/>
    <col min="7172" max="7172" width="12.140625" style="120" customWidth="1"/>
    <col min="7173" max="7173" width="4" style="120" bestFit="1" customWidth="1"/>
    <col min="7174" max="7174" width="10.140625" style="120" bestFit="1" customWidth="1"/>
    <col min="7175" max="7175" width="8.140625" style="120" bestFit="1" customWidth="1"/>
    <col min="7176" max="7176" width="10.140625" style="120" bestFit="1" customWidth="1"/>
    <col min="7177" max="7178" width="11" style="120" bestFit="1" customWidth="1"/>
    <col min="7179" max="7179" width="11.5703125" style="120" customWidth="1"/>
    <col min="7180" max="7180" width="11" style="120" bestFit="1" customWidth="1"/>
    <col min="7181" max="7424" width="9.140625" style="120"/>
    <col min="7425" max="7425" width="5" style="120" customWidth="1"/>
    <col min="7426" max="7426" width="9.140625" style="120"/>
    <col min="7427" max="7427" width="16.85546875" style="120" customWidth="1"/>
    <col min="7428" max="7428" width="12.140625" style="120" customWidth="1"/>
    <col min="7429" max="7429" width="4" style="120" bestFit="1" customWidth="1"/>
    <col min="7430" max="7430" width="10.140625" style="120" bestFit="1" customWidth="1"/>
    <col min="7431" max="7431" width="8.140625" style="120" bestFit="1" customWidth="1"/>
    <col min="7432" max="7432" width="10.140625" style="120" bestFit="1" customWidth="1"/>
    <col min="7433" max="7434" width="11" style="120" bestFit="1" customWidth="1"/>
    <col min="7435" max="7435" width="11.5703125" style="120" customWidth="1"/>
    <col min="7436" max="7436" width="11" style="120" bestFit="1" customWidth="1"/>
    <col min="7437" max="7680" width="9.140625" style="120"/>
    <col min="7681" max="7681" width="5" style="120" customWidth="1"/>
    <col min="7682" max="7682" width="9.140625" style="120"/>
    <col min="7683" max="7683" width="16.85546875" style="120" customWidth="1"/>
    <col min="7684" max="7684" width="12.140625" style="120" customWidth="1"/>
    <col min="7685" max="7685" width="4" style="120" bestFit="1" customWidth="1"/>
    <col min="7686" max="7686" width="10.140625" style="120" bestFit="1" customWidth="1"/>
    <col min="7687" max="7687" width="8.140625" style="120" bestFit="1" customWidth="1"/>
    <col min="7688" max="7688" width="10.140625" style="120" bestFit="1" customWidth="1"/>
    <col min="7689" max="7690" width="11" style="120" bestFit="1" customWidth="1"/>
    <col min="7691" max="7691" width="11.5703125" style="120" customWidth="1"/>
    <col min="7692" max="7692" width="11" style="120" bestFit="1" customWidth="1"/>
    <col min="7693" max="7936" width="9.140625" style="120"/>
    <col min="7937" max="7937" width="5" style="120" customWidth="1"/>
    <col min="7938" max="7938" width="9.140625" style="120"/>
    <col min="7939" max="7939" width="16.85546875" style="120" customWidth="1"/>
    <col min="7940" max="7940" width="12.140625" style="120" customWidth="1"/>
    <col min="7941" max="7941" width="4" style="120" bestFit="1" customWidth="1"/>
    <col min="7942" max="7942" width="10.140625" style="120" bestFit="1" customWidth="1"/>
    <col min="7943" max="7943" width="8.140625" style="120" bestFit="1" customWidth="1"/>
    <col min="7944" max="7944" width="10.140625" style="120" bestFit="1" customWidth="1"/>
    <col min="7945" max="7946" width="11" style="120" bestFit="1" customWidth="1"/>
    <col min="7947" max="7947" width="11.5703125" style="120" customWidth="1"/>
    <col min="7948" max="7948" width="11" style="120" bestFit="1" customWidth="1"/>
    <col min="7949" max="8192" width="9.140625" style="120"/>
    <col min="8193" max="8193" width="5" style="120" customWidth="1"/>
    <col min="8194" max="8194" width="9.140625" style="120"/>
    <col min="8195" max="8195" width="16.85546875" style="120" customWidth="1"/>
    <col min="8196" max="8196" width="12.140625" style="120" customWidth="1"/>
    <col min="8197" max="8197" width="4" style="120" bestFit="1" customWidth="1"/>
    <col min="8198" max="8198" width="10.140625" style="120" bestFit="1" customWidth="1"/>
    <col min="8199" max="8199" width="8.140625" style="120" bestFit="1" customWidth="1"/>
    <col min="8200" max="8200" width="10.140625" style="120" bestFit="1" customWidth="1"/>
    <col min="8201" max="8202" width="11" style="120" bestFit="1" customWidth="1"/>
    <col min="8203" max="8203" width="11.5703125" style="120" customWidth="1"/>
    <col min="8204" max="8204" width="11" style="120" bestFit="1" customWidth="1"/>
    <col min="8205" max="8448" width="9.140625" style="120"/>
    <col min="8449" max="8449" width="5" style="120" customWidth="1"/>
    <col min="8450" max="8450" width="9.140625" style="120"/>
    <col min="8451" max="8451" width="16.85546875" style="120" customWidth="1"/>
    <col min="8452" max="8452" width="12.140625" style="120" customWidth="1"/>
    <col min="8453" max="8453" width="4" style="120" bestFit="1" customWidth="1"/>
    <col min="8454" max="8454" width="10.140625" style="120" bestFit="1" customWidth="1"/>
    <col min="8455" max="8455" width="8.140625" style="120" bestFit="1" customWidth="1"/>
    <col min="8456" max="8456" width="10.140625" style="120" bestFit="1" customWidth="1"/>
    <col min="8457" max="8458" width="11" style="120" bestFit="1" customWidth="1"/>
    <col min="8459" max="8459" width="11.5703125" style="120" customWidth="1"/>
    <col min="8460" max="8460" width="11" style="120" bestFit="1" customWidth="1"/>
    <col min="8461" max="8704" width="9.140625" style="120"/>
    <col min="8705" max="8705" width="5" style="120" customWidth="1"/>
    <col min="8706" max="8706" width="9.140625" style="120"/>
    <col min="8707" max="8707" width="16.85546875" style="120" customWidth="1"/>
    <col min="8708" max="8708" width="12.140625" style="120" customWidth="1"/>
    <col min="8709" max="8709" width="4" style="120" bestFit="1" customWidth="1"/>
    <col min="8710" max="8710" width="10.140625" style="120" bestFit="1" customWidth="1"/>
    <col min="8711" max="8711" width="8.140625" style="120" bestFit="1" customWidth="1"/>
    <col min="8712" max="8712" width="10.140625" style="120" bestFit="1" customWidth="1"/>
    <col min="8713" max="8714" width="11" style="120" bestFit="1" customWidth="1"/>
    <col min="8715" max="8715" width="11.5703125" style="120" customWidth="1"/>
    <col min="8716" max="8716" width="11" style="120" bestFit="1" customWidth="1"/>
    <col min="8717" max="8960" width="9.140625" style="120"/>
    <col min="8961" max="8961" width="5" style="120" customWidth="1"/>
    <col min="8962" max="8962" width="9.140625" style="120"/>
    <col min="8963" max="8963" width="16.85546875" style="120" customWidth="1"/>
    <col min="8964" max="8964" width="12.140625" style="120" customWidth="1"/>
    <col min="8965" max="8965" width="4" style="120" bestFit="1" customWidth="1"/>
    <col min="8966" max="8966" width="10.140625" style="120" bestFit="1" customWidth="1"/>
    <col min="8967" max="8967" width="8.140625" style="120" bestFit="1" customWidth="1"/>
    <col min="8968" max="8968" width="10.140625" style="120" bestFit="1" customWidth="1"/>
    <col min="8969" max="8970" width="11" style="120" bestFit="1" customWidth="1"/>
    <col min="8971" max="8971" width="11.5703125" style="120" customWidth="1"/>
    <col min="8972" max="8972" width="11" style="120" bestFit="1" customWidth="1"/>
    <col min="8973" max="9216" width="9.140625" style="120"/>
    <col min="9217" max="9217" width="5" style="120" customWidth="1"/>
    <col min="9218" max="9218" width="9.140625" style="120"/>
    <col min="9219" max="9219" width="16.85546875" style="120" customWidth="1"/>
    <col min="9220" max="9220" width="12.140625" style="120" customWidth="1"/>
    <col min="9221" max="9221" width="4" style="120" bestFit="1" customWidth="1"/>
    <col min="9222" max="9222" width="10.140625" style="120" bestFit="1" customWidth="1"/>
    <col min="9223" max="9223" width="8.140625" style="120" bestFit="1" customWidth="1"/>
    <col min="9224" max="9224" width="10.140625" style="120" bestFit="1" customWidth="1"/>
    <col min="9225" max="9226" width="11" style="120" bestFit="1" customWidth="1"/>
    <col min="9227" max="9227" width="11.5703125" style="120" customWidth="1"/>
    <col min="9228" max="9228" width="11" style="120" bestFit="1" customWidth="1"/>
    <col min="9229" max="9472" width="9.140625" style="120"/>
    <col min="9473" max="9473" width="5" style="120" customWidth="1"/>
    <col min="9474" max="9474" width="9.140625" style="120"/>
    <col min="9475" max="9475" width="16.85546875" style="120" customWidth="1"/>
    <col min="9476" max="9476" width="12.140625" style="120" customWidth="1"/>
    <col min="9477" max="9477" width="4" style="120" bestFit="1" customWidth="1"/>
    <col min="9478" max="9478" width="10.140625" style="120" bestFit="1" customWidth="1"/>
    <col min="9479" max="9479" width="8.140625" style="120" bestFit="1" customWidth="1"/>
    <col min="9480" max="9480" width="10.140625" style="120" bestFit="1" customWidth="1"/>
    <col min="9481" max="9482" width="11" style="120" bestFit="1" customWidth="1"/>
    <col min="9483" max="9483" width="11.5703125" style="120" customWidth="1"/>
    <col min="9484" max="9484" width="11" style="120" bestFit="1" customWidth="1"/>
    <col min="9485" max="9728" width="9.140625" style="120"/>
    <col min="9729" max="9729" width="5" style="120" customWidth="1"/>
    <col min="9730" max="9730" width="9.140625" style="120"/>
    <col min="9731" max="9731" width="16.85546875" style="120" customWidth="1"/>
    <col min="9732" max="9732" width="12.140625" style="120" customWidth="1"/>
    <col min="9733" max="9733" width="4" style="120" bestFit="1" customWidth="1"/>
    <col min="9734" max="9734" width="10.140625" style="120" bestFit="1" customWidth="1"/>
    <col min="9735" max="9735" width="8.140625" style="120" bestFit="1" customWidth="1"/>
    <col min="9736" max="9736" width="10.140625" style="120" bestFit="1" customWidth="1"/>
    <col min="9737" max="9738" width="11" style="120" bestFit="1" customWidth="1"/>
    <col min="9739" max="9739" width="11.5703125" style="120" customWidth="1"/>
    <col min="9740" max="9740" width="11" style="120" bestFit="1" customWidth="1"/>
    <col min="9741" max="9984" width="9.140625" style="120"/>
    <col min="9985" max="9985" width="5" style="120" customWidth="1"/>
    <col min="9986" max="9986" width="9.140625" style="120"/>
    <col min="9987" max="9987" width="16.85546875" style="120" customWidth="1"/>
    <col min="9988" max="9988" width="12.140625" style="120" customWidth="1"/>
    <col min="9989" max="9989" width="4" style="120" bestFit="1" customWidth="1"/>
    <col min="9990" max="9990" width="10.140625" style="120" bestFit="1" customWidth="1"/>
    <col min="9991" max="9991" width="8.140625" style="120" bestFit="1" customWidth="1"/>
    <col min="9992" max="9992" width="10.140625" style="120" bestFit="1" customWidth="1"/>
    <col min="9993" max="9994" width="11" style="120" bestFit="1" customWidth="1"/>
    <col min="9995" max="9995" width="11.5703125" style="120" customWidth="1"/>
    <col min="9996" max="9996" width="11" style="120" bestFit="1" customWidth="1"/>
    <col min="9997" max="10240" width="9.140625" style="120"/>
    <col min="10241" max="10241" width="5" style="120" customWidth="1"/>
    <col min="10242" max="10242" width="9.140625" style="120"/>
    <col min="10243" max="10243" width="16.85546875" style="120" customWidth="1"/>
    <col min="10244" max="10244" width="12.140625" style="120" customWidth="1"/>
    <col min="10245" max="10245" width="4" style="120" bestFit="1" customWidth="1"/>
    <col min="10246" max="10246" width="10.140625" style="120" bestFit="1" customWidth="1"/>
    <col min="10247" max="10247" width="8.140625" style="120" bestFit="1" customWidth="1"/>
    <col min="10248" max="10248" width="10.140625" style="120" bestFit="1" customWidth="1"/>
    <col min="10249" max="10250" width="11" style="120" bestFit="1" customWidth="1"/>
    <col min="10251" max="10251" width="11.5703125" style="120" customWidth="1"/>
    <col min="10252" max="10252" width="11" style="120" bestFit="1" customWidth="1"/>
    <col min="10253" max="10496" width="9.140625" style="120"/>
    <col min="10497" max="10497" width="5" style="120" customWidth="1"/>
    <col min="10498" max="10498" width="9.140625" style="120"/>
    <col min="10499" max="10499" width="16.85546875" style="120" customWidth="1"/>
    <col min="10500" max="10500" width="12.140625" style="120" customWidth="1"/>
    <col min="10501" max="10501" width="4" style="120" bestFit="1" customWidth="1"/>
    <col min="10502" max="10502" width="10.140625" style="120" bestFit="1" customWidth="1"/>
    <col min="10503" max="10503" width="8.140625" style="120" bestFit="1" customWidth="1"/>
    <col min="10504" max="10504" width="10.140625" style="120" bestFit="1" customWidth="1"/>
    <col min="10505" max="10506" width="11" style="120" bestFit="1" customWidth="1"/>
    <col min="10507" max="10507" width="11.5703125" style="120" customWidth="1"/>
    <col min="10508" max="10508" width="11" style="120" bestFit="1" customWidth="1"/>
    <col min="10509" max="10752" width="9.140625" style="120"/>
    <col min="10753" max="10753" width="5" style="120" customWidth="1"/>
    <col min="10754" max="10754" width="9.140625" style="120"/>
    <col min="10755" max="10755" width="16.85546875" style="120" customWidth="1"/>
    <col min="10756" max="10756" width="12.140625" style="120" customWidth="1"/>
    <col min="10757" max="10757" width="4" style="120" bestFit="1" customWidth="1"/>
    <col min="10758" max="10758" width="10.140625" style="120" bestFit="1" customWidth="1"/>
    <col min="10759" max="10759" width="8.140625" style="120" bestFit="1" customWidth="1"/>
    <col min="10760" max="10760" width="10.140625" style="120" bestFit="1" customWidth="1"/>
    <col min="10761" max="10762" width="11" style="120" bestFit="1" customWidth="1"/>
    <col min="10763" max="10763" width="11.5703125" style="120" customWidth="1"/>
    <col min="10764" max="10764" width="11" style="120" bestFit="1" customWidth="1"/>
    <col min="10765" max="11008" width="9.140625" style="120"/>
    <col min="11009" max="11009" width="5" style="120" customWidth="1"/>
    <col min="11010" max="11010" width="9.140625" style="120"/>
    <col min="11011" max="11011" width="16.85546875" style="120" customWidth="1"/>
    <col min="11012" max="11012" width="12.140625" style="120" customWidth="1"/>
    <col min="11013" max="11013" width="4" style="120" bestFit="1" customWidth="1"/>
    <col min="11014" max="11014" width="10.140625" style="120" bestFit="1" customWidth="1"/>
    <col min="11015" max="11015" width="8.140625" style="120" bestFit="1" customWidth="1"/>
    <col min="11016" max="11016" width="10.140625" style="120" bestFit="1" customWidth="1"/>
    <col min="11017" max="11018" width="11" style="120" bestFit="1" customWidth="1"/>
    <col min="11019" max="11019" width="11.5703125" style="120" customWidth="1"/>
    <col min="11020" max="11020" width="11" style="120" bestFit="1" customWidth="1"/>
    <col min="11021" max="11264" width="9.140625" style="120"/>
    <col min="11265" max="11265" width="5" style="120" customWidth="1"/>
    <col min="11266" max="11266" width="9.140625" style="120"/>
    <col min="11267" max="11267" width="16.85546875" style="120" customWidth="1"/>
    <col min="11268" max="11268" width="12.140625" style="120" customWidth="1"/>
    <col min="11269" max="11269" width="4" style="120" bestFit="1" customWidth="1"/>
    <col min="11270" max="11270" width="10.140625" style="120" bestFit="1" customWidth="1"/>
    <col min="11271" max="11271" width="8.140625" style="120" bestFit="1" customWidth="1"/>
    <col min="11272" max="11272" width="10.140625" style="120" bestFit="1" customWidth="1"/>
    <col min="11273" max="11274" width="11" style="120" bestFit="1" customWidth="1"/>
    <col min="11275" max="11275" width="11.5703125" style="120" customWidth="1"/>
    <col min="11276" max="11276" width="11" style="120" bestFit="1" customWidth="1"/>
    <col min="11277" max="11520" width="9.140625" style="120"/>
    <col min="11521" max="11521" width="5" style="120" customWidth="1"/>
    <col min="11522" max="11522" width="9.140625" style="120"/>
    <col min="11523" max="11523" width="16.85546875" style="120" customWidth="1"/>
    <col min="11524" max="11524" width="12.140625" style="120" customWidth="1"/>
    <col min="11525" max="11525" width="4" style="120" bestFit="1" customWidth="1"/>
    <col min="11526" max="11526" width="10.140625" style="120" bestFit="1" customWidth="1"/>
    <col min="11527" max="11527" width="8.140625" style="120" bestFit="1" customWidth="1"/>
    <col min="11528" max="11528" width="10.140625" style="120" bestFit="1" customWidth="1"/>
    <col min="11529" max="11530" width="11" style="120" bestFit="1" customWidth="1"/>
    <col min="11531" max="11531" width="11.5703125" style="120" customWidth="1"/>
    <col min="11532" max="11532" width="11" style="120" bestFit="1" customWidth="1"/>
    <col min="11533" max="11776" width="9.140625" style="120"/>
    <col min="11777" max="11777" width="5" style="120" customWidth="1"/>
    <col min="11778" max="11778" width="9.140625" style="120"/>
    <col min="11779" max="11779" width="16.85546875" style="120" customWidth="1"/>
    <col min="11780" max="11780" width="12.140625" style="120" customWidth="1"/>
    <col min="11781" max="11781" width="4" style="120" bestFit="1" customWidth="1"/>
    <col min="11782" max="11782" width="10.140625" style="120" bestFit="1" customWidth="1"/>
    <col min="11783" max="11783" width="8.140625" style="120" bestFit="1" customWidth="1"/>
    <col min="11784" max="11784" width="10.140625" style="120" bestFit="1" customWidth="1"/>
    <col min="11785" max="11786" width="11" style="120" bestFit="1" customWidth="1"/>
    <col min="11787" max="11787" width="11.5703125" style="120" customWidth="1"/>
    <col min="11788" max="11788" width="11" style="120" bestFit="1" customWidth="1"/>
    <col min="11789" max="12032" width="9.140625" style="120"/>
    <col min="12033" max="12033" width="5" style="120" customWidth="1"/>
    <col min="12034" max="12034" width="9.140625" style="120"/>
    <col min="12035" max="12035" width="16.85546875" style="120" customWidth="1"/>
    <col min="12036" max="12036" width="12.140625" style="120" customWidth="1"/>
    <col min="12037" max="12037" width="4" style="120" bestFit="1" customWidth="1"/>
    <col min="12038" max="12038" width="10.140625" style="120" bestFit="1" customWidth="1"/>
    <col min="12039" max="12039" width="8.140625" style="120" bestFit="1" customWidth="1"/>
    <col min="12040" max="12040" width="10.140625" style="120" bestFit="1" customWidth="1"/>
    <col min="12041" max="12042" width="11" style="120" bestFit="1" customWidth="1"/>
    <col min="12043" max="12043" width="11.5703125" style="120" customWidth="1"/>
    <col min="12044" max="12044" width="11" style="120" bestFit="1" customWidth="1"/>
    <col min="12045" max="12288" width="9.140625" style="120"/>
    <col min="12289" max="12289" width="5" style="120" customWidth="1"/>
    <col min="12290" max="12290" width="9.140625" style="120"/>
    <col min="12291" max="12291" width="16.85546875" style="120" customWidth="1"/>
    <col min="12292" max="12292" width="12.140625" style="120" customWidth="1"/>
    <col min="12293" max="12293" width="4" style="120" bestFit="1" customWidth="1"/>
    <col min="12294" max="12294" width="10.140625" style="120" bestFit="1" customWidth="1"/>
    <col min="12295" max="12295" width="8.140625" style="120" bestFit="1" customWidth="1"/>
    <col min="12296" max="12296" width="10.140625" style="120" bestFit="1" customWidth="1"/>
    <col min="12297" max="12298" width="11" style="120" bestFit="1" customWidth="1"/>
    <col min="12299" max="12299" width="11.5703125" style="120" customWidth="1"/>
    <col min="12300" max="12300" width="11" style="120" bestFit="1" customWidth="1"/>
    <col min="12301" max="12544" width="9.140625" style="120"/>
    <col min="12545" max="12545" width="5" style="120" customWidth="1"/>
    <col min="12546" max="12546" width="9.140625" style="120"/>
    <col min="12547" max="12547" width="16.85546875" style="120" customWidth="1"/>
    <col min="12548" max="12548" width="12.140625" style="120" customWidth="1"/>
    <col min="12549" max="12549" width="4" style="120" bestFit="1" customWidth="1"/>
    <col min="12550" max="12550" width="10.140625" style="120" bestFit="1" customWidth="1"/>
    <col min="12551" max="12551" width="8.140625" style="120" bestFit="1" customWidth="1"/>
    <col min="12552" max="12552" width="10.140625" style="120" bestFit="1" customWidth="1"/>
    <col min="12553" max="12554" width="11" style="120" bestFit="1" customWidth="1"/>
    <col min="12555" max="12555" width="11.5703125" style="120" customWidth="1"/>
    <col min="12556" max="12556" width="11" style="120" bestFit="1" customWidth="1"/>
    <col min="12557" max="12800" width="9.140625" style="120"/>
    <col min="12801" max="12801" width="5" style="120" customWidth="1"/>
    <col min="12802" max="12802" width="9.140625" style="120"/>
    <col min="12803" max="12803" width="16.85546875" style="120" customWidth="1"/>
    <col min="12804" max="12804" width="12.140625" style="120" customWidth="1"/>
    <col min="12805" max="12805" width="4" style="120" bestFit="1" customWidth="1"/>
    <col min="12806" max="12806" width="10.140625" style="120" bestFit="1" customWidth="1"/>
    <col min="12807" max="12807" width="8.140625" style="120" bestFit="1" customWidth="1"/>
    <col min="12808" max="12808" width="10.140625" style="120" bestFit="1" customWidth="1"/>
    <col min="12809" max="12810" width="11" style="120" bestFit="1" customWidth="1"/>
    <col min="12811" max="12811" width="11.5703125" style="120" customWidth="1"/>
    <col min="12812" max="12812" width="11" style="120" bestFit="1" customWidth="1"/>
    <col min="12813" max="13056" width="9.140625" style="120"/>
    <col min="13057" max="13057" width="5" style="120" customWidth="1"/>
    <col min="13058" max="13058" width="9.140625" style="120"/>
    <col min="13059" max="13059" width="16.85546875" style="120" customWidth="1"/>
    <col min="13060" max="13060" width="12.140625" style="120" customWidth="1"/>
    <col min="13061" max="13061" width="4" style="120" bestFit="1" customWidth="1"/>
    <col min="13062" max="13062" width="10.140625" style="120" bestFit="1" customWidth="1"/>
    <col min="13063" max="13063" width="8.140625" style="120" bestFit="1" customWidth="1"/>
    <col min="13064" max="13064" width="10.140625" style="120" bestFit="1" customWidth="1"/>
    <col min="13065" max="13066" width="11" style="120" bestFit="1" customWidth="1"/>
    <col min="13067" max="13067" width="11.5703125" style="120" customWidth="1"/>
    <col min="13068" max="13068" width="11" style="120" bestFit="1" customWidth="1"/>
    <col min="13069" max="13312" width="9.140625" style="120"/>
    <col min="13313" max="13313" width="5" style="120" customWidth="1"/>
    <col min="13314" max="13314" width="9.140625" style="120"/>
    <col min="13315" max="13315" width="16.85546875" style="120" customWidth="1"/>
    <col min="13316" max="13316" width="12.140625" style="120" customWidth="1"/>
    <col min="13317" max="13317" width="4" style="120" bestFit="1" customWidth="1"/>
    <col min="13318" max="13318" width="10.140625" style="120" bestFit="1" customWidth="1"/>
    <col min="13319" max="13319" width="8.140625" style="120" bestFit="1" customWidth="1"/>
    <col min="13320" max="13320" width="10.140625" style="120" bestFit="1" customWidth="1"/>
    <col min="13321" max="13322" width="11" style="120" bestFit="1" customWidth="1"/>
    <col min="13323" max="13323" width="11.5703125" style="120" customWidth="1"/>
    <col min="13324" max="13324" width="11" style="120" bestFit="1" customWidth="1"/>
    <col min="13325" max="13568" width="9.140625" style="120"/>
    <col min="13569" max="13569" width="5" style="120" customWidth="1"/>
    <col min="13570" max="13570" width="9.140625" style="120"/>
    <col min="13571" max="13571" width="16.85546875" style="120" customWidth="1"/>
    <col min="13572" max="13572" width="12.140625" style="120" customWidth="1"/>
    <col min="13573" max="13573" width="4" style="120" bestFit="1" customWidth="1"/>
    <col min="13574" max="13574" width="10.140625" style="120" bestFit="1" customWidth="1"/>
    <col min="13575" max="13575" width="8.140625" style="120" bestFit="1" customWidth="1"/>
    <col min="13576" max="13576" width="10.140625" style="120" bestFit="1" customWidth="1"/>
    <col min="13577" max="13578" width="11" style="120" bestFit="1" customWidth="1"/>
    <col min="13579" max="13579" width="11.5703125" style="120" customWidth="1"/>
    <col min="13580" max="13580" width="11" style="120" bestFit="1" customWidth="1"/>
    <col min="13581" max="13824" width="9.140625" style="120"/>
    <col min="13825" max="13825" width="5" style="120" customWidth="1"/>
    <col min="13826" max="13826" width="9.140625" style="120"/>
    <col min="13827" max="13827" width="16.85546875" style="120" customWidth="1"/>
    <col min="13828" max="13828" width="12.140625" style="120" customWidth="1"/>
    <col min="13829" max="13829" width="4" style="120" bestFit="1" customWidth="1"/>
    <col min="13830" max="13830" width="10.140625" style="120" bestFit="1" customWidth="1"/>
    <col min="13831" max="13831" width="8.140625" style="120" bestFit="1" customWidth="1"/>
    <col min="13832" max="13832" width="10.140625" style="120" bestFit="1" customWidth="1"/>
    <col min="13833" max="13834" width="11" style="120" bestFit="1" customWidth="1"/>
    <col min="13835" max="13835" width="11.5703125" style="120" customWidth="1"/>
    <col min="13836" max="13836" width="11" style="120" bestFit="1" customWidth="1"/>
    <col min="13837" max="14080" width="9.140625" style="120"/>
    <col min="14081" max="14081" width="5" style="120" customWidth="1"/>
    <col min="14082" max="14082" width="9.140625" style="120"/>
    <col min="14083" max="14083" width="16.85546875" style="120" customWidth="1"/>
    <col min="14084" max="14084" width="12.140625" style="120" customWidth="1"/>
    <col min="14085" max="14085" width="4" style="120" bestFit="1" customWidth="1"/>
    <col min="14086" max="14086" width="10.140625" style="120" bestFit="1" customWidth="1"/>
    <col min="14087" max="14087" width="8.140625" style="120" bestFit="1" customWidth="1"/>
    <col min="14088" max="14088" width="10.140625" style="120" bestFit="1" customWidth="1"/>
    <col min="14089" max="14090" width="11" style="120" bestFit="1" customWidth="1"/>
    <col min="14091" max="14091" width="11.5703125" style="120" customWidth="1"/>
    <col min="14092" max="14092" width="11" style="120" bestFit="1" customWidth="1"/>
    <col min="14093" max="14336" width="9.140625" style="120"/>
    <col min="14337" max="14337" width="5" style="120" customWidth="1"/>
    <col min="14338" max="14338" width="9.140625" style="120"/>
    <col min="14339" max="14339" width="16.85546875" style="120" customWidth="1"/>
    <col min="14340" max="14340" width="12.140625" style="120" customWidth="1"/>
    <col min="14341" max="14341" width="4" style="120" bestFit="1" customWidth="1"/>
    <col min="14342" max="14342" width="10.140625" style="120" bestFit="1" customWidth="1"/>
    <col min="14343" max="14343" width="8.140625" style="120" bestFit="1" customWidth="1"/>
    <col min="14344" max="14344" width="10.140625" style="120" bestFit="1" customWidth="1"/>
    <col min="14345" max="14346" width="11" style="120" bestFit="1" customWidth="1"/>
    <col min="14347" max="14347" width="11.5703125" style="120" customWidth="1"/>
    <col min="14348" max="14348" width="11" style="120" bestFit="1" customWidth="1"/>
    <col min="14349" max="14592" width="9.140625" style="120"/>
    <col min="14593" max="14593" width="5" style="120" customWidth="1"/>
    <col min="14594" max="14594" width="9.140625" style="120"/>
    <col min="14595" max="14595" width="16.85546875" style="120" customWidth="1"/>
    <col min="14596" max="14596" width="12.140625" style="120" customWidth="1"/>
    <col min="14597" max="14597" width="4" style="120" bestFit="1" customWidth="1"/>
    <col min="14598" max="14598" width="10.140625" style="120" bestFit="1" customWidth="1"/>
    <col min="14599" max="14599" width="8.140625" style="120" bestFit="1" customWidth="1"/>
    <col min="14600" max="14600" width="10.140625" style="120" bestFit="1" customWidth="1"/>
    <col min="14601" max="14602" width="11" style="120" bestFit="1" customWidth="1"/>
    <col min="14603" max="14603" width="11.5703125" style="120" customWidth="1"/>
    <col min="14604" max="14604" width="11" style="120" bestFit="1" customWidth="1"/>
    <col min="14605" max="14848" width="9.140625" style="120"/>
    <col min="14849" max="14849" width="5" style="120" customWidth="1"/>
    <col min="14850" max="14850" width="9.140625" style="120"/>
    <col min="14851" max="14851" width="16.85546875" style="120" customWidth="1"/>
    <col min="14852" max="14852" width="12.140625" style="120" customWidth="1"/>
    <col min="14853" max="14853" width="4" style="120" bestFit="1" customWidth="1"/>
    <col min="14854" max="14854" width="10.140625" style="120" bestFit="1" customWidth="1"/>
    <col min="14855" max="14855" width="8.140625" style="120" bestFit="1" customWidth="1"/>
    <col min="14856" max="14856" width="10.140625" style="120" bestFit="1" customWidth="1"/>
    <col min="14857" max="14858" width="11" style="120" bestFit="1" customWidth="1"/>
    <col min="14859" max="14859" width="11.5703125" style="120" customWidth="1"/>
    <col min="14860" max="14860" width="11" style="120" bestFit="1" customWidth="1"/>
    <col min="14861" max="15104" width="9.140625" style="120"/>
    <col min="15105" max="15105" width="5" style="120" customWidth="1"/>
    <col min="15106" max="15106" width="9.140625" style="120"/>
    <col min="15107" max="15107" width="16.85546875" style="120" customWidth="1"/>
    <col min="15108" max="15108" width="12.140625" style="120" customWidth="1"/>
    <col min="15109" max="15109" width="4" style="120" bestFit="1" customWidth="1"/>
    <col min="15110" max="15110" width="10.140625" style="120" bestFit="1" customWidth="1"/>
    <col min="15111" max="15111" width="8.140625" style="120" bestFit="1" customWidth="1"/>
    <col min="15112" max="15112" width="10.140625" style="120" bestFit="1" customWidth="1"/>
    <col min="15113" max="15114" width="11" style="120" bestFit="1" customWidth="1"/>
    <col min="15115" max="15115" width="11.5703125" style="120" customWidth="1"/>
    <col min="15116" max="15116" width="11" style="120" bestFit="1" customWidth="1"/>
    <col min="15117" max="15360" width="9.140625" style="120"/>
    <col min="15361" max="15361" width="5" style="120" customWidth="1"/>
    <col min="15362" max="15362" width="9.140625" style="120"/>
    <col min="15363" max="15363" width="16.85546875" style="120" customWidth="1"/>
    <col min="15364" max="15364" width="12.140625" style="120" customWidth="1"/>
    <col min="15365" max="15365" width="4" style="120" bestFit="1" customWidth="1"/>
    <col min="15366" max="15366" width="10.140625" style="120" bestFit="1" customWidth="1"/>
    <col min="15367" max="15367" width="8.140625" style="120" bestFit="1" customWidth="1"/>
    <col min="15368" max="15368" width="10.140625" style="120" bestFit="1" customWidth="1"/>
    <col min="15369" max="15370" width="11" style="120" bestFit="1" customWidth="1"/>
    <col min="15371" max="15371" width="11.5703125" style="120" customWidth="1"/>
    <col min="15372" max="15372" width="11" style="120" bestFit="1" customWidth="1"/>
    <col min="15373" max="15616" width="9.140625" style="120"/>
    <col min="15617" max="15617" width="5" style="120" customWidth="1"/>
    <col min="15618" max="15618" width="9.140625" style="120"/>
    <col min="15619" max="15619" width="16.85546875" style="120" customWidth="1"/>
    <col min="15620" max="15620" width="12.140625" style="120" customWidth="1"/>
    <col min="15621" max="15621" width="4" style="120" bestFit="1" customWidth="1"/>
    <col min="15622" max="15622" width="10.140625" style="120" bestFit="1" customWidth="1"/>
    <col min="15623" max="15623" width="8.140625" style="120" bestFit="1" customWidth="1"/>
    <col min="15624" max="15624" width="10.140625" style="120" bestFit="1" customWidth="1"/>
    <col min="15625" max="15626" width="11" style="120" bestFit="1" customWidth="1"/>
    <col min="15627" max="15627" width="11.5703125" style="120" customWidth="1"/>
    <col min="15628" max="15628" width="11" style="120" bestFit="1" customWidth="1"/>
    <col min="15629" max="15872" width="9.140625" style="120"/>
    <col min="15873" max="15873" width="5" style="120" customWidth="1"/>
    <col min="15874" max="15874" width="9.140625" style="120"/>
    <col min="15875" max="15875" width="16.85546875" style="120" customWidth="1"/>
    <col min="15876" max="15876" width="12.140625" style="120" customWidth="1"/>
    <col min="15877" max="15877" width="4" style="120" bestFit="1" customWidth="1"/>
    <col min="15878" max="15878" width="10.140625" style="120" bestFit="1" customWidth="1"/>
    <col min="15879" max="15879" width="8.140625" style="120" bestFit="1" customWidth="1"/>
    <col min="15880" max="15880" width="10.140625" style="120" bestFit="1" customWidth="1"/>
    <col min="15881" max="15882" width="11" style="120" bestFit="1" customWidth="1"/>
    <col min="15883" max="15883" width="11.5703125" style="120" customWidth="1"/>
    <col min="15884" max="15884" width="11" style="120" bestFit="1" customWidth="1"/>
    <col min="15885" max="16128" width="9.140625" style="120"/>
    <col min="16129" max="16129" width="5" style="120" customWidth="1"/>
    <col min="16130" max="16130" width="9.140625" style="120"/>
    <col min="16131" max="16131" width="16.85546875" style="120" customWidth="1"/>
    <col min="16132" max="16132" width="12.140625" style="120" customWidth="1"/>
    <col min="16133" max="16133" width="4" style="120" bestFit="1" customWidth="1"/>
    <col min="16134" max="16134" width="10.140625" style="120" bestFit="1" customWidth="1"/>
    <col min="16135" max="16135" width="8.140625" style="120" bestFit="1" customWidth="1"/>
    <col min="16136" max="16136" width="10.140625" style="120" bestFit="1" customWidth="1"/>
    <col min="16137" max="16138" width="11" style="120" bestFit="1" customWidth="1"/>
    <col min="16139" max="16139" width="11.5703125" style="120" customWidth="1"/>
    <col min="16140" max="16140" width="11" style="120" bestFit="1" customWidth="1"/>
    <col min="16141" max="16384" width="9.140625" style="120"/>
  </cols>
  <sheetData>
    <row r="1" spans="1:12" ht="13.5" customHeight="1">
      <c r="A1" s="260" t="s">
        <v>732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2">
      <c r="A2" s="261"/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</row>
    <row r="3" spans="1:12" ht="10.5" customHeight="1">
      <c r="A3" s="252" t="s">
        <v>674</v>
      </c>
      <c r="B3" s="252"/>
      <c r="C3" s="252"/>
      <c r="D3" s="252" t="s">
        <v>675</v>
      </c>
      <c r="E3" s="252"/>
      <c r="F3" s="252"/>
      <c r="G3" s="252"/>
      <c r="H3" s="252" t="s">
        <v>676</v>
      </c>
      <c r="I3" s="252"/>
      <c r="J3" s="252"/>
      <c r="K3" s="252"/>
      <c r="L3" s="252"/>
    </row>
    <row r="4" spans="1:12" ht="13.5" thickBot="1">
      <c r="A4" s="255" t="s">
        <v>697</v>
      </c>
      <c r="B4" s="255"/>
      <c r="C4" s="255"/>
      <c r="D4" s="255" t="s">
        <v>698</v>
      </c>
      <c r="E4" s="255"/>
      <c r="F4" s="255"/>
      <c r="G4" s="255"/>
      <c r="H4" s="255" t="s">
        <v>699</v>
      </c>
      <c r="I4" s="255"/>
      <c r="J4" s="255"/>
      <c r="K4" s="255"/>
      <c r="L4" s="255"/>
    </row>
    <row r="5" spans="1:12" ht="10.5" customHeight="1">
      <c r="A5" s="252" t="s">
        <v>677</v>
      </c>
      <c r="B5" s="252"/>
      <c r="C5" s="252"/>
      <c r="D5" s="252"/>
      <c r="E5" s="252" t="s">
        <v>678</v>
      </c>
      <c r="F5" s="252"/>
      <c r="G5" s="252"/>
      <c r="H5" s="253"/>
      <c r="I5" s="254"/>
      <c r="J5" s="253"/>
      <c r="K5" s="254"/>
      <c r="L5" s="252"/>
    </row>
    <row r="6" spans="1:12" ht="13.5" customHeight="1" thickBot="1">
      <c r="A6" s="255" t="s">
        <v>703</v>
      </c>
      <c r="B6" s="255"/>
      <c r="C6" s="255"/>
      <c r="D6" s="255"/>
      <c r="E6" s="255" t="s">
        <v>704</v>
      </c>
      <c r="F6" s="255"/>
      <c r="G6" s="255"/>
      <c r="H6" s="256"/>
      <c r="I6" s="257"/>
      <c r="J6" s="258"/>
      <c r="K6" s="257"/>
      <c r="L6" s="259"/>
    </row>
    <row r="7" spans="1:12" ht="3" customHeight="1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</row>
    <row r="8" spans="1:12" ht="10.5" customHeight="1">
      <c r="A8" s="253" t="s">
        <v>701</v>
      </c>
      <c r="B8" s="262"/>
      <c r="C8" s="262"/>
      <c r="D8" s="254"/>
      <c r="E8" s="252" t="s">
        <v>679</v>
      </c>
      <c r="F8" s="253"/>
      <c r="G8" s="254"/>
      <c r="H8" s="252"/>
      <c r="I8" s="252" t="s">
        <v>680</v>
      </c>
      <c r="J8" s="252"/>
      <c r="K8" s="252" t="s">
        <v>681</v>
      </c>
      <c r="L8" s="252"/>
    </row>
    <row r="9" spans="1:12" ht="12" customHeight="1" thickBot="1">
      <c r="A9" s="263" t="s">
        <v>700</v>
      </c>
      <c r="B9" s="264"/>
      <c r="C9" s="264"/>
      <c r="D9" s="265"/>
      <c r="E9" s="266">
        <f>'Obra Civil'!J345</f>
        <v>657764.7673000166</v>
      </c>
      <c r="F9" s="256"/>
      <c r="G9" s="267"/>
      <c r="H9" s="255"/>
      <c r="I9" s="255" t="s">
        <v>734</v>
      </c>
      <c r="J9" s="255"/>
      <c r="K9" s="255" t="s">
        <v>735</v>
      </c>
      <c r="L9" s="255"/>
    </row>
    <row r="10" spans="1:12" ht="5.25" customHeight="1" thickBot="1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</row>
    <row r="11" spans="1:12" ht="16.5" customHeight="1" thickTop="1" thickBot="1">
      <c r="A11" s="274" t="s">
        <v>682</v>
      </c>
      <c r="B11" s="275"/>
      <c r="C11" s="275"/>
      <c r="D11" s="275"/>
      <c r="E11" s="275"/>
      <c r="F11" s="275"/>
      <c r="G11" s="275"/>
      <c r="H11" s="275"/>
      <c r="I11" s="275"/>
      <c r="J11" s="275"/>
      <c r="K11" s="275"/>
      <c r="L11" s="276"/>
    </row>
    <row r="12" spans="1:12" ht="13.5" thickTop="1">
      <c r="A12" s="277" t="s">
        <v>683</v>
      </c>
      <c r="B12" s="279" t="s">
        <v>684</v>
      </c>
      <c r="C12" s="280"/>
      <c r="D12" s="281"/>
      <c r="E12" s="285"/>
      <c r="F12" s="286"/>
      <c r="G12" s="287" t="s">
        <v>685</v>
      </c>
      <c r="H12" s="288"/>
      <c r="I12" s="289"/>
      <c r="J12" s="287" t="s">
        <v>686</v>
      </c>
      <c r="K12" s="288"/>
      <c r="L12" s="290"/>
    </row>
    <row r="13" spans="1:12" ht="13.5" thickBot="1">
      <c r="A13" s="278"/>
      <c r="B13" s="282"/>
      <c r="C13" s="283"/>
      <c r="D13" s="284"/>
      <c r="E13" s="123" t="s">
        <v>687</v>
      </c>
      <c r="F13" s="123" t="s">
        <v>688</v>
      </c>
      <c r="G13" s="123" t="s">
        <v>689</v>
      </c>
      <c r="H13" s="123" t="s">
        <v>690</v>
      </c>
      <c r="I13" s="123" t="s">
        <v>691</v>
      </c>
      <c r="J13" s="123" t="s">
        <v>692</v>
      </c>
      <c r="K13" s="123" t="s">
        <v>690</v>
      </c>
      <c r="L13" s="124" t="s">
        <v>693</v>
      </c>
    </row>
    <row r="14" spans="1:12">
      <c r="A14" s="143" t="str">
        <f>'Obra Civil'!A8</f>
        <v>1.0</v>
      </c>
      <c r="B14" s="268" t="str">
        <f>'[2]Duque licitaddo'!B14:I14</f>
        <v>SERVIÇOS INICIAIS</v>
      </c>
      <c r="C14" s="269"/>
      <c r="D14" s="270"/>
      <c r="E14" s="144"/>
      <c r="F14" s="144"/>
      <c r="G14" s="144"/>
      <c r="H14" s="144"/>
      <c r="I14" s="144"/>
      <c r="J14" s="144"/>
      <c r="K14" s="144"/>
      <c r="L14" s="145"/>
    </row>
    <row r="15" spans="1:12">
      <c r="A15" s="128" t="str">
        <f>'Obra Civil'!A9</f>
        <v>1.1</v>
      </c>
      <c r="B15" s="271" t="str">
        <f>'Obra Civil'!B9</f>
        <v>Placa da obra - padrão Governo Federal</v>
      </c>
      <c r="C15" s="272"/>
      <c r="D15" s="273"/>
      <c r="E15" s="129" t="str">
        <f>'Obra Civil'!C9</f>
        <v xml:space="preserve"> m²</v>
      </c>
      <c r="F15" s="130">
        <f>'Obra Civil'!G9</f>
        <v>473</v>
      </c>
      <c r="G15" s="131">
        <f>'Obra Civil'!D9</f>
        <v>4</v>
      </c>
      <c r="H15" s="132">
        <v>0</v>
      </c>
      <c r="I15" s="132">
        <v>4</v>
      </c>
      <c r="J15" s="132">
        <f>F15*G15</f>
        <v>1892</v>
      </c>
      <c r="K15" s="132">
        <f>H15*F15</f>
        <v>0</v>
      </c>
      <c r="L15" s="133">
        <f>I15*F15</f>
        <v>1892</v>
      </c>
    </row>
    <row r="16" spans="1:12">
      <c r="A16" s="128" t="str">
        <f>'Obra Civil'!A10</f>
        <v>1.2</v>
      </c>
      <c r="B16" s="271" t="str">
        <f>'Obra Civil'!B10</f>
        <v xml:space="preserve">Ligação provisória de água </v>
      </c>
      <c r="C16" s="272"/>
      <c r="D16" s="273"/>
      <c r="E16" s="129" t="str">
        <f>'Obra Civil'!C10</f>
        <v>unid</v>
      </c>
      <c r="F16" s="130">
        <f>'Obra Civil'!G10</f>
        <v>766</v>
      </c>
      <c r="G16" s="131">
        <f>'Obra Civil'!D10</f>
        <v>1</v>
      </c>
      <c r="H16" s="132">
        <v>0</v>
      </c>
      <c r="I16" s="132">
        <v>1</v>
      </c>
      <c r="J16" s="132">
        <f>F16*G16</f>
        <v>766</v>
      </c>
      <c r="K16" s="132">
        <f>H16*F16</f>
        <v>0</v>
      </c>
      <c r="L16" s="133">
        <f>I16*F16</f>
        <v>766</v>
      </c>
    </row>
    <row r="17" spans="1:12">
      <c r="A17" s="128" t="str">
        <f>'Obra Civil'!A11</f>
        <v>1.3</v>
      </c>
      <c r="B17" s="271" t="str">
        <f>'Obra Civil'!B11</f>
        <v xml:space="preserve">Ligação provisória de energia elétrica em baixa tensão </v>
      </c>
      <c r="C17" s="272"/>
      <c r="D17" s="273"/>
      <c r="E17" s="129" t="str">
        <f>'Obra Civil'!C11</f>
        <v>unid</v>
      </c>
      <c r="F17" s="130">
        <f>'Obra Civil'!G11</f>
        <v>1650</v>
      </c>
      <c r="G17" s="131">
        <f>'Obra Civil'!D11</f>
        <v>1</v>
      </c>
      <c r="H17" s="132">
        <v>0</v>
      </c>
      <c r="I17" s="132">
        <v>1</v>
      </c>
      <c r="J17" s="132">
        <f>F17*G17</f>
        <v>1650</v>
      </c>
      <c r="K17" s="132">
        <f>H17*F17</f>
        <v>0</v>
      </c>
      <c r="L17" s="133">
        <f>I17*F17</f>
        <v>1650</v>
      </c>
    </row>
    <row r="18" spans="1:12">
      <c r="A18" s="128" t="str">
        <f>'Obra Civil'!A12</f>
        <v>1.4</v>
      </c>
      <c r="B18" s="271" t="str">
        <f>'Obra Civil'!B12</f>
        <v>Barracões provisórios (depósito, escritório, vestiário e refeitório) com piso cimentado</v>
      </c>
      <c r="C18" s="272"/>
      <c r="D18" s="273"/>
      <c r="E18" s="129" t="str">
        <f>'Obra Civil'!C12</f>
        <v xml:space="preserve"> m²</v>
      </c>
      <c r="F18" s="130">
        <f>'Obra Civil'!G12</f>
        <v>390</v>
      </c>
      <c r="G18" s="131">
        <f>'Obra Civil'!D12</f>
        <v>20</v>
      </c>
      <c r="H18" s="132">
        <v>0</v>
      </c>
      <c r="I18" s="132">
        <v>20</v>
      </c>
      <c r="J18" s="132">
        <f>F18*G18</f>
        <v>7800</v>
      </c>
      <c r="K18" s="132">
        <f>H18*F18</f>
        <v>0</v>
      </c>
      <c r="L18" s="133">
        <f>I18*F18</f>
        <v>7800</v>
      </c>
    </row>
    <row r="19" spans="1:12">
      <c r="A19" s="128" t="str">
        <f>'Obra Civil'!A13</f>
        <v>1.5</v>
      </c>
      <c r="B19" s="271" t="str">
        <f>'Obra Civil'!B13</f>
        <v xml:space="preserve">Locação da obra (execução de gabarito) </v>
      </c>
      <c r="C19" s="272"/>
      <c r="D19" s="273"/>
      <c r="E19" s="129" t="str">
        <f>'Obra Civil'!C13</f>
        <v xml:space="preserve"> m²</v>
      </c>
      <c r="F19" s="130">
        <f>'Obra Civil'!G13</f>
        <v>4.2</v>
      </c>
      <c r="G19" s="131">
        <f>'Obra Civil'!D13</f>
        <v>564.5</v>
      </c>
      <c r="H19" s="132">
        <v>0</v>
      </c>
      <c r="I19" s="132">
        <v>564.5</v>
      </c>
      <c r="J19" s="132">
        <f>F19*G19</f>
        <v>2370.9</v>
      </c>
      <c r="K19" s="132">
        <f>H19*F19</f>
        <v>0</v>
      </c>
      <c r="L19" s="133">
        <f>I19*F19</f>
        <v>2370.9</v>
      </c>
    </row>
    <row r="20" spans="1:12">
      <c r="A20" s="143" t="str">
        <f>'Obra Civil'!A15</f>
        <v>2.0</v>
      </c>
      <c r="B20" s="268" t="str">
        <f>'Obra Civil'!B15</f>
        <v xml:space="preserve">MOVIMENTO DE TERRAS </v>
      </c>
      <c r="C20" s="269"/>
      <c r="D20" s="270"/>
      <c r="E20" s="146"/>
      <c r="F20" s="147"/>
      <c r="G20" s="148"/>
      <c r="H20" s="149"/>
      <c r="I20" s="149"/>
      <c r="J20" s="149"/>
      <c r="K20" s="149"/>
      <c r="L20" s="150"/>
    </row>
    <row r="21" spans="1:12">
      <c r="A21" s="128" t="str">
        <f>'Obra Civil'!A16</f>
        <v>2.1</v>
      </c>
      <c r="B21" s="271" t="str">
        <f>'Obra Civil'!B16</f>
        <v>Aterro apiloado em camadas de 0,20 m com material argilo - arenoso (entre baldrames)</v>
      </c>
      <c r="C21" s="272"/>
      <c r="D21" s="273"/>
      <c r="E21" s="129" t="str">
        <f>'Obra Civil'!C16</f>
        <v>m³</v>
      </c>
      <c r="F21" s="130">
        <f>'Obra Civil'!G16</f>
        <v>38</v>
      </c>
      <c r="G21" s="131">
        <f>'Obra Civil'!D16</f>
        <v>225.6</v>
      </c>
      <c r="H21" s="132">
        <v>0</v>
      </c>
      <c r="I21" s="132">
        <v>225.6</v>
      </c>
      <c r="J21" s="132">
        <f>F21*G21</f>
        <v>8572.7999999999993</v>
      </c>
      <c r="K21" s="132">
        <f>H21*F21</f>
        <v>0</v>
      </c>
      <c r="L21" s="133">
        <f>I21*F21</f>
        <v>8572.7999999999993</v>
      </c>
    </row>
    <row r="22" spans="1:12">
      <c r="A22" s="128" t="str">
        <f>'Obra Civil'!A17</f>
        <v>2.2</v>
      </c>
      <c r="B22" s="271" t="str">
        <f>'Obra Civil'!B17</f>
        <v xml:space="preserve">Escavação manual de valas em qualquer terreno exceto rocha até h=1,50 m </v>
      </c>
      <c r="C22" s="272"/>
      <c r="D22" s="273"/>
      <c r="E22" s="129" t="str">
        <f>'Obra Civil'!C17</f>
        <v>m³</v>
      </c>
      <c r="F22" s="130">
        <f>'Obra Civil'!G17</f>
        <v>34</v>
      </c>
      <c r="G22" s="131">
        <f>'Obra Civil'!D17</f>
        <v>137.63999999999999</v>
      </c>
      <c r="H22" s="132">
        <v>0</v>
      </c>
      <c r="I22" s="132">
        <v>137.63999999999999</v>
      </c>
      <c r="J22" s="132">
        <f>F22*G22</f>
        <v>4679.7599999999993</v>
      </c>
      <c r="K22" s="132">
        <f>H22*F22</f>
        <v>0</v>
      </c>
      <c r="L22" s="133">
        <f>I22*F22</f>
        <v>4679.7599999999993</v>
      </c>
    </row>
    <row r="23" spans="1:12">
      <c r="A23" s="128" t="str">
        <f>'Obra Civil'!A18</f>
        <v>2.3</v>
      </c>
      <c r="B23" s="271" t="str">
        <f>'Obra Civil'!B18</f>
        <v xml:space="preserve">Regularização e compactação do fundo de valas </v>
      </c>
      <c r="C23" s="272"/>
      <c r="D23" s="273"/>
      <c r="E23" s="129" t="str">
        <f>'Obra Civil'!C18</f>
        <v>m²</v>
      </c>
      <c r="F23" s="130">
        <f>'Obra Civil'!G18</f>
        <v>5.68</v>
      </c>
      <c r="G23" s="131">
        <f>'Obra Civil'!D18</f>
        <v>121.3</v>
      </c>
      <c r="H23" s="132">
        <v>0</v>
      </c>
      <c r="I23" s="132">
        <v>121.3</v>
      </c>
      <c r="J23" s="132">
        <f>F23*G23</f>
        <v>688.98399999999992</v>
      </c>
      <c r="K23" s="132">
        <f>H23*F23</f>
        <v>0</v>
      </c>
      <c r="L23" s="133">
        <f>I23*F23</f>
        <v>688.98399999999992</v>
      </c>
    </row>
    <row r="24" spans="1:12">
      <c r="A24" s="128" t="str">
        <f>'Obra Civil'!A19</f>
        <v>2.4</v>
      </c>
      <c r="B24" s="271" t="str">
        <f>'Obra Civil'!B19</f>
        <v xml:space="preserve">Reaterro apiloado de vala com material da obra  </v>
      </c>
      <c r="C24" s="272"/>
      <c r="D24" s="273"/>
      <c r="E24" s="129" t="str">
        <f>'Obra Civil'!C19</f>
        <v>m³</v>
      </c>
      <c r="F24" s="130">
        <f>'Obra Civil'!G19</f>
        <v>26</v>
      </c>
      <c r="G24" s="131">
        <f>'Obra Civil'!D19</f>
        <v>74.88</v>
      </c>
      <c r="H24" s="132">
        <v>0</v>
      </c>
      <c r="I24" s="132">
        <v>74.88</v>
      </c>
      <c r="J24" s="132">
        <f>F24*G24</f>
        <v>1946.8799999999999</v>
      </c>
      <c r="K24" s="132">
        <f>H24*F24</f>
        <v>0</v>
      </c>
      <c r="L24" s="133">
        <f>I24*F24</f>
        <v>1946.8799999999999</v>
      </c>
    </row>
    <row r="25" spans="1:12">
      <c r="A25" s="143" t="str">
        <f>'Obra Civil'!A21</f>
        <v>3.0</v>
      </c>
      <c r="B25" s="268" t="str">
        <f>'Obra Civil'!B21</f>
        <v xml:space="preserve">INFRA-ESTRUTURA: FUNDAÇÕES </v>
      </c>
      <c r="C25" s="269"/>
      <c r="D25" s="270"/>
      <c r="E25" s="146"/>
      <c r="F25" s="147"/>
      <c r="G25" s="148"/>
      <c r="H25" s="149"/>
      <c r="I25" s="149"/>
      <c r="J25" s="149"/>
      <c r="K25" s="149"/>
      <c r="L25" s="150"/>
    </row>
    <row r="26" spans="1:12">
      <c r="A26" s="125" t="str">
        <f>'Obra Civil'!A22</f>
        <v>3.1</v>
      </c>
      <c r="B26" s="291" t="str">
        <f>'Obra Civil'!B22</f>
        <v>CONCRETO ARMADO PARA FUNDAÇÕES - SAPATAS</v>
      </c>
      <c r="C26" s="292"/>
      <c r="D26" s="293"/>
      <c r="E26" s="129"/>
      <c r="F26" s="130"/>
      <c r="G26" s="131"/>
      <c r="H26" s="132"/>
      <c r="I26" s="132"/>
      <c r="J26" s="132"/>
      <c r="K26" s="132"/>
      <c r="L26" s="133"/>
    </row>
    <row r="27" spans="1:12">
      <c r="A27" s="128" t="str">
        <f>'Obra Civil'!A23</f>
        <v>3.1.1</v>
      </c>
      <c r="B27" s="271" t="str">
        <f>'Obra Civil'!B23</f>
        <v>Lastro de concreto magro (e=3,0 cm) - preparo mecânico - inclusive aditivo</v>
      </c>
      <c r="C27" s="272"/>
      <c r="D27" s="273"/>
      <c r="E27" s="129" t="str">
        <f>'Obra Civil'!C23</f>
        <v>m²</v>
      </c>
      <c r="F27" s="130">
        <f>'Obra Civil'!G23</f>
        <v>15.2</v>
      </c>
      <c r="G27" s="131">
        <f>'Obra Civil'!D23</f>
        <v>84.94</v>
      </c>
      <c r="H27" s="132">
        <v>0</v>
      </c>
      <c r="I27" s="132">
        <v>84.94</v>
      </c>
      <c r="J27" s="132">
        <f>F27*G27</f>
        <v>1291.088</v>
      </c>
      <c r="K27" s="132">
        <f>H27*F27</f>
        <v>0</v>
      </c>
      <c r="L27" s="133">
        <f>I27*F27</f>
        <v>1291.088</v>
      </c>
    </row>
    <row r="28" spans="1:12" ht="25.5" customHeight="1">
      <c r="A28" s="128" t="str">
        <f>'Obra Civil'!A24</f>
        <v>3.1.2</v>
      </c>
      <c r="B28" s="294" t="str">
        <f>'Obra Civil'!B24</f>
        <v>Concreto armado - para sapatas inclusive arranque dos pilares - (fck=25MPa), incluindo preparo, lançamento, adensamento e cura. Inclusive formas para reutilização 2x, conforme projeto.</v>
      </c>
      <c r="C28" s="295"/>
      <c r="D28" s="296"/>
      <c r="E28" s="129" t="str">
        <f>'Obra Civil'!C24</f>
        <v>m³</v>
      </c>
      <c r="F28" s="130">
        <f>'Obra Civil'!G24</f>
        <v>1320</v>
      </c>
      <c r="G28" s="131">
        <f>'Obra Civil'!D24</f>
        <v>26.34</v>
      </c>
      <c r="H28" s="132">
        <v>0</v>
      </c>
      <c r="I28" s="132">
        <v>26.34</v>
      </c>
      <c r="J28" s="132">
        <f>F28*G28</f>
        <v>34768.800000000003</v>
      </c>
      <c r="K28" s="132">
        <f>H28*F28</f>
        <v>0</v>
      </c>
      <c r="L28" s="133">
        <f>I28*F28</f>
        <v>34768.800000000003</v>
      </c>
    </row>
    <row r="29" spans="1:12">
      <c r="A29" s="143" t="str">
        <f>'Obra Civil'!A25</f>
        <v>3.2</v>
      </c>
      <c r="B29" s="268" t="str">
        <f>'Obra Civil'!B25</f>
        <v>CONCRETO ARMADO PARA FUNDAÇÕES - VIGAS BALDRAMES</v>
      </c>
      <c r="C29" s="269"/>
      <c r="D29" s="270"/>
      <c r="E29" s="146"/>
      <c r="F29" s="147"/>
      <c r="G29" s="148"/>
      <c r="H29" s="149"/>
      <c r="I29" s="149"/>
      <c r="J29" s="149"/>
      <c r="K29" s="149"/>
      <c r="L29" s="150"/>
    </row>
    <row r="30" spans="1:12">
      <c r="A30" s="128" t="str">
        <f>'Obra Civil'!A26</f>
        <v>3.2.1</v>
      </c>
      <c r="B30" s="271" t="str">
        <f>'Obra Civil'!B26</f>
        <v>Lastro de concreto magro, e=3,0 cm-reparo mecânico - inclusive aditivo, conforme projeto.</v>
      </c>
      <c r="C30" s="272"/>
      <c r="D30" s="273"/>
      <c r="E30" s="129" t="str">
        <f>'Obra Civil'!C26</f>
        <v>m²</v>
      </c>
      <c r="F30" s="130">
        <f>'Obra Civil'!G26</f>
        <v>15.2</v>
      </c>
      <c r="G30" s="131">
        <f>'Obra Civil'!D26</f>
        <v>87.74</v>
      </c>
      <c r="H30" s="132">
        <v>0</v>
      </c>
      <c r="I30" s="132">
        <v>87.74</v>
      </c>
      <c r="J30" s="132">
        <f>F30*G30</f>
        <v>1333.6479999999999</v>
      </c>
      <c r="K30" s="132">
        <f>H30*F30</f>
        <v>0</v>
      </c>
      <c r="L30" s="133">
        <f>I30*F30</f>
        <v>1333.6479999999999</v>
      </c>
    </row>
    <row r="31" spans="1:12" ht="23.25" customHeight="1">
      <c r="A31" s="128" t="str">
        <f>'Obra Civil'!A27</f>
        <v>3.2.2</v>
      </c>
      <c r="B31" s="294" t="str">
        <f>'Obra Civil'!B27</f>
        <v>Concreto armado - para vigas baldrames (fck25MPa), incluindo preparo, lançamento, adensamento e cura. Inclusive formas para reutilização 2x, conforme projeto.</v>
      </c>
      <c r="C31" s="295"/>
      <c r="D31" s="296"/>
      <c r="E31" s="129" t="str">
        <f>'Obra Civil'!C27</f>
        <v>m³</v>
      </c>
      <c r="F31" s="130">
        <f>'Obra Civil'!G27</f>
        <v>1320</v>
      </c>
      <c r="G31" s="131">
        <f>'Obra Civil'!D27</f>
        <v>26.32</v>
      </c>
      <c r="H31" s="132">
        <v>0</v>
      </c>
      <c r="I31" s="132">
        <v>26.32</v>
      </c>
      <c r="J31" s="132">
        <f>F31*G31</f>
        <v>34742.400000000001</v>
      </c>
      <c r="K31" s="132">
        <f>H31*F31</f>
        <v>0</v>
      </c>
      <c r="L31" s="133">
        <f>I31*F31</f>
        <v>34742.400000000001</v>
      </c>
    </row>
    <row r="32" spans="1:12">
      <c r="A32" s="143" t="str">
        <f>'Obra Civil'!A29</f>
        <v>4.0</v>
      </c>
      <c r="B32" s="268" t="str">
        <f>'Obra Civil'!B29</f>
        <v xml:space="preserve">SUPERESTRUTURA </v>
      </c>
      <c r="C32" s="269"/>
      <c r="D32" s="270"/>
      <c r="E32" s="146"/>
      <c r="F32" s="147"/>
      <c r="G32" s="148"/>
      <c r="H32" s="149"/>
      <c r="I32" s="149"/>
      <c r="J32" s="149"/>
      <c r="K32" s="149"/>
      <c r="L32" s="150"/>
    </row>
    <row r="33" spans="1:12">
      <c r="A33" s="125" t="str">
        <f>'Obra Civil'!A30</f>
        <v>4.1</v>
      </c>
      <c r="B33" s="291" t="str">
        <f>'Obra Civil'!B30</f>
        <v>CONCRETO ARMADO PARA PILARES</v>
      </c>
      <c r="C33" s="292"/>
      <c r="D33" s="293"/>
      <c r="E33" s="129"/>
      <c r="F33" s="130"/>
      <c r="G33" s="131"/>
      <c r="H33" s="132"/>
      <c r="I33" s="132"/>
      <c r="J33" s="132"/>
      <c r="K33" s="132"/>
      <c r="L33" s="133"/>
    </row>
    <row r="34" spans="1:12" ht="22.5" customHeight="1">
      <c r="A34" s="128" t="str">
        <f>'Obra Civil'!A31</f>
        <v>4.1.1</v>
      </c>
      <c r="B34" s="294" t="str">
        <f>'Obra Civil'!B31</f>
        <v>Concreto armado - para pilares - (fck=25MPa), incluindo preparo, lançamento, adensamento e cura. Inclusive formas para reutilização 2x, conforme projeto.</v>
      </c>
      <c r="C34" s="295"/>
      <c r="D34" s="296"/>
      <c r="E34" s="129" t="str">
        <f>'Obra Civil'!C31</f>
        <v>m³</v>
      </c>
      <c r="F34" s="130">
        <f>'Obra Civil'!G31</f>
        <v>1795</v>
      </c>
      <c r="G34" s="131">
        <f>'Obra Civil'!D31</f>
        <v>10.220000000000001</v>
      </c>
      <c r="H34" s="132">
        <v>0</v>
      </c>
      <c r="I34" s="132">
        <v>10.220000000000001</v>
      </c>
      <c r="J34" s="132">
        <f>F34*G34</f>
        <v>18344.900000000001</v>
      </c>
      <c r="K34" s="132">
        <f>H34*F34</f>
        <v>0</v>
      </c>
      <c r="L34" s="133">
        <f>I34*F34</f>
        <v>18344.900000000001</v>
      </c>
    </row>
    <row r="35" spans="1:12">
      <c r="A35" s="125" t="str">
        <f>'Obra Civil'!A32</f>
        <v>4.2</v>
      </c>
      <c r="B35" s="291" t="str">
        <f>'Obra Civil'!B32</f>
        <v>CONCRETO ARMADO PARA VIGAS DE RESPALDO</v>
      </c>
      <c r="C35" s="292"/>
      <c r="D35" s="293"/>
      <c r="E35" s="129"/>
      <c r="F35" s="130"/>
      <c r="G35" s="131"/>
      <c r="H35" s="132"/>
      <c r="I35" s="132"/>
      <c r="J35" s="132"/>
      <c r="K35" s="132"/>
      <c r="L35" s="133"/>
    </row>
    <row r="36" spans="1:12" ht="24.75" customHeight="1">
      <c r="A36" s="128" t="str">
        <f>'Obra Civil'!A33</f>
        <v>4.2.1</v>
      </c>
      <c r="B36" s="294" t="str">
        <f>'Obra Civil'!B33</f>
        <v>Concreto armado - para Vigas nível 3,15 m - (fck=25MPa), incluindo preparo, lançamento, adensamento e cura. Inclusive formas para reutilização 2x, conforme projeto.</v>
      </c>
      <c r="C36" s="295"/>
      <c r="D36" s="296"/>
      <c r="E36" s="129" t="str">
        <f>'Obra Civil'!C33</f>
        <v>m³</v>
      </c>
      <c r="F36" s="130">
        <f>'Obra Civil'!G33</f>
        <v>1795</v>
      </c>
      <c r="G36" s="131">
        <f>'Obra Civil'!D33</f>
        <v>34.58</v>
      </c>
      <c r="H36" s="132">
        <v>0</v>
      </c>
      <c r="I36" s="132">
        <v>34.58</v>
      </c>
      <c r="J36" s="132">
        <f>F36*G36</f>
        <v>62071.1</v>
      </c>
      <c r="K36" s="132">
        <f>H36*F36</f>
        <v>0</v>
      </c>
      <c r="L36" s="133">
        <f>I36*F36</f>
        <v>62071.1</v>
      </c>
    </row>
    <row r="37" spans="1:12">
      <c r="A37" s="128" t="str">
        <f>'Obra Civil'!A34</f>
        <v>4.3</v>
      </c>
      <c r="B37" s="271" t="str">
        <f>'Obra Civil'!B34</f>
        <v>CONCRETO ARMADO PARA VERGAS</v>
      </c>
      <c r="C37" s="272"/>
      <c r="D37" s="273"/>
      <c r="E37" s="129"/>
      <c r="F37" s="130"/>
      <c r="G37" s="131"/>
      <c r="H37" s="132"/>
      <c r="I37" s="132"/>
      <c r="J37" s="132"/>
      <c r="K37" s="132"/>
      <c r="L37" s="133"/>
    </row>
    <row r="38" spans="1:12">
      <c r="A38" s="128" t="str">
        <f>'Obra Civil'!A35</f>
        <v>4.3.1</v>
      </c>
      <c r="B38" s="271" t="str">
        <f>'Obra Civil'!B35</f>
        <v>Verga pré-moldada em concreto armado fck 15Mpa - 10x10cm, conforme projeto.</v>
      </c>
      <c r="C38" s="272"/>
      <c r="D38" s="273"/>
      <c r="E38" s="129" t="str">
        <f>'Obra Civil'!C35</f>
        <v>m³</v>
      </c>
      <c r="F38" s="130">
        <f>'Obra Civil'!G35</f>
        <v>1390</v>
      </c>
      <c r="G38" s="131">
        <f>'Obra Civil'!D35</f>
        <v>1.6</v>
      </c>
      <c r="H38" s="132">
        <v>0</v>
      </c>
      <c r="I38" s="132">
        <v>1.6</v>
      </c>
      <c r="J38" s="132">
        <f>F38*G38</f>
        <v>2224</v>
      </c>
      <c r="K38" s="132">
        <f>H38*F38</f>
        <v>0</v>
      </c>
      <c r="L38" s="133">
        <f>I38*F38</f>
        <v>2224</v>
      </c>
    </row>
    <row r="39" spans="1:12">
      <c r="A39" s="125" t="str">
        <f>'Obra Civil'!A36</f>
        <v>4.4</v>
      </c>
      <c r="B39" s="291" t="str">
        <f>'Obra Civil'!B36</f>
        <v>LAJE PRÉ-MOLDADA</v>
      </c>
      <c r="C39" s="292"/>
      <c r="D39" s="293"/>
      <c r="E39" s="129"/>
      <c r="F39" s="130"/>
      <c r="G39" s="131"/>
      <c r="H39" s="132"/>
      <c r="I39" s="132"/>
      <c r="J39" s="132"/>
      <c r="K39" s="132"/>
      <c r="L39" s="133"/>
    </row>
    <row r="40" spans="1:12" ht="33" customHeight="1">
      <c r="A40" s="128" t="str">
        <f>'Obra Civil'!A37</f>
        <v>4.4.1</v>
      </c>
      <c r="B40" s="294" t="str">
        <f>'Obra Civil'!B37</f>
        <v>Laje pré-moldada para cobertura, intereixo 38cm, h=12cm, elemento de enchimento em bloco cerâmico, capeamento de 4cm, inclusive armadura, escoramento, material e mão-de-obra, conforme projeto.</v>
      </c>
      <c r="C40" s="295"/>
      <c r="D40" s="296"/>
      <c r="E40" s="129" t="str">
        <f>'Obra Civil'!C37</f>
        <v>m²</v>
      </c>
      <c r="F40" s="130">
        <f>'Obra Civil'!G37</f>
        <v>58.56</v>
      </c>
      <c r="G40" s="131">
        <f>'Obra Civil'!D37</f>
        <v>617.89</v>
      </c>
      <c r="H40" s="132">
        <v>0</v>
      </c>
      <c r="I40" s="132">
        <v>617.89</v>
      </c>
      <c r="J40" s="132">
        <f>F40*G40</f>
        <v>36183.638400000003</v>
      </c>
      <c r="K40" s="132">
        <f>H40*F40</f>
        <v>0</v>
      </c>
      <c r="L40" s="133">
        <f>I40*F40</f>
        <v>36183.638400000003</v>
      </c>
    </row>
    <row r="41" spans="1:12">
      <c r="A41" s="143" t="str">
        <f>'Obra Civil'!A39</f>
        <v>5.0</v>
      </c>
      <c r="B41" s="268" t="str">
        <f>'Obra Civil'!B39</f>
        <v xml:space="preserve">PAREDES E PAINEIS </v>
      </c>
      <c r="C41" s="269"/>
      <c r="D41" s="270"/>
      <c r="E41" s="146"/>
      <c r="F41" s="147"/>
      <c r="G41" s="148"/>
      <c r="H41" s="149"/>
      <c r="I41" s="149"/>
      <c r="J41" s="149"/>
      <c r="K41" s="149"/>
      <c r="L41" s="150"/>
    </row>
    <row r="42" spans="1:12">
      <c r="A42" s="128" t="str">
        <f>'Obra Civil'!A40</f>
        <v>5.1</v>
      </c>
      <c r="B42" s="291" t="str">
        <f>'Obra Civil'!B40</f>
        <v>ELEMENTOS VAZADOS</v>
      </c>
      <c r="C42" s="292"/>
      <c r="D42" s="293"/>
      <c r="E42" s="129"/>
      <c r="F42" s="130"/>
      <c r="G42" s="131"/>
      <c r="H42" s="132"/>
      <c r="I42" s="132"/>
      <c r="J42" s="132"/>
      <c r="K42" s="132"/>
      <c r="L42" s="133"/>
    </row>
    <row r="43" spans="1:12" ht="21.75" customHeight="1">
      <c r="A43" s="128" t="str">
        <f>'Obra Civil'!A41</f>
        <v>5.1.1</v>
      </c>
      <c r="B43" s="294" t="str">
        <f>'Obra Civil'!B41</f>
        <v>Cobogó de concreto - (7,0x30,0x30,0cm) assentado com argamassa traço 1:4 (cimento, areia)</v>
      </c>
      <c r="C43" s="295"/>
      <c r="D43" s="296"/>
      <c r="E43" s="129" t="str">
        <f>'Obra Civil'!C41</f>
        <v>m²</v>
      </c>
      <c r="F43" s="130">
        <f>'Obra Civil'!G41</f>
        <v>77.650000000000006</v>
      </c>
      <c r="G43" s="131">
        <f>'Obra Civil'!D41</f>
        <v>48.65</v>
      </c>
      <c r="H43" s="132">
        <v>0</v>
      </c>
      <c r="I43" s="132">
        <v>0</v>
      </c>
      <c r="J43" s="132">
        <f>F43*G43</f>
        <v>3777.6725000000001</v>
      </c>
      <c r="K43" s="132">
        <f>H43*F43</f>
        <v>0</v>
      </c>
      <c r="L43" s="133">
        <f>I43*F43</f>
        <v>0</v>
      </c>
    </row>
    <row r="44" spans="1:12">
      <c r="A44" s="125" t="str">
        <f>'Obra Civil'!A42</f>
        <v>5.2</v>
      </c>
      <c r="B44" s="291" t="str">
        <f>'Obra Civil'!B42</f>
        <v>ALVENARIA DE VEDAÇÃO</v>
      </c>
      <c r="C44" s="292"/>
      <c r="D44" s="293"/>
      <c r="E44" s="129"/>
      <c r="F44" s="130"/>
      <c r="G44" s="131"/>
      <c r="H44" s="132"/>
      <c r="I44" s="132"/>
      <c r="J44" s="132">
        <f>F44*G44</f>
        <v>0</v>
      </c>
      <c r="K44" s="132">
        <f>H44*F44</f>
        <v>0</v>
      </c>
      <c r="L44" s="133">
        <f>I44*F44</f>
        <v>0</v>
      </c>
    </row>
    <row r="45" spans="1:12" ht="23.25" customHeight="1">
      <c r="A45" s="128" t="str">
        <f>'Obra Civil'!A43</f>
        <v>5.2.1</v>
      </c>
      <c r="B45" s="294" t="str">
        <f>'Obra Civil'!B43</f>
        <v>Alvenaria de vedação de 1/2 vez em tijolos cerâmicos de 08 furos (dimensões nominais: 19x19x09); assentamento em argamassa no traço 1:6 (cimento e areia) em volume</v>
      </c>
      <c r="C45" s="295"/>
      <c r="D45" s="296"/>
      <c r="E45" s="129" t="str">
        <f>'Obra Civil'!C43</f>
        <v>m²</v>
      </c>
      <c r="F45" s="130">
        <f>'Obra Civil'!G43</f>
        <v>30</v>
      </c>
      <c r="G45" s="131">
        <f>'Obra Civil'!D43</f>
        <v>1019.74</v>
      </c>
      <c r="H45" s="132">
        <v>0</v>
      </c>
      <c r="I45" s="132">
        <v>1019.74</v>
      </c>
      <c r="J45" s="132">
        <f>F45*G45</f>
        <v>30592.2</v>
      </c>
      <c r="K45" s="132">
        <f>H45*F45</f>
        <v>0</v>
      </c>
      <c r="L45" s="133">
        <f>I45*F45</f>
        <v>30592.2</v>
      </c>
    </row>
    <row r="46" spans="1:12" ht="21.75" customHeight="1">
      <c r="A46" s="128" t="str">
        <f>'Obra Civil'!A44</f>
        <v>5.2.3</v>
      </c>
      <c r="B46" s="294" t="str">
        <f>'Obra Civil'!B44</f>
        <v>Divisória de banheiros e sanitários em granito com espessura de 2cm polido assentado com argamassa traço 1:4</v>
      </c>
      <c r="C46" s="295"/>
      <c r="D46" s="296"/>
      <c r="E46" s="129" t="str">
        <f>'Obra Civil'!C44</f>
        <v>m²</v>
      </c>
      <c r="F46" s="130">
        <f>'Obra Civil'!G44</f>
        <v>138.44999999999999</v>
      </c>
      <c r="G46" s="131">
        <f>'Obra Civil'!D44</f>
        <v>33.85</v>
      </c>
      <c r="H46" s="132">
        <v>0</v>
      </c>
      <c r="I46" s="132">
        <v>0</v>
      </c>
      <c r="J46" s="132">
        <f>F46*G46</f>
        <v>4686.5325000000003</v>
      </c>
      <c r="K46" s="132">
        <f>H46*F46</f>
        <v>0</v>
      </c>
      <c r="L46" s="133">
        <f>I46*F46</f>
        <v>0</v>
      </c>
    </row>
    <row r="47" spans="1:12">
      <c r="A47" s="143" t="str">
        <f>'Obra Civil'!A46</f>
        <v>6.0</v>
      </c>
      <c r="B47" s="268" t="str">
        <f>'Obra Civil'!B46</f>
        <v xml:space="preserve">ESQUADRIAS </v>
      </c>
      <c r="C47" s="269"/>
      <c r="D47" s="270"/>
      <c r="E47" s="146"/>
      <c r="F47" s="147"/>
      <c r="G47" s="148"/>
      <c r="H47" s="149"/>
      <c r="I47" s="149"/>
      <c r="J47" s="149"/>
      <c r="K47" s="149"/>
      <c r="L47" s="150"/>
    </row>
    <row r="48" spans="1:12">
      <c r="A48" s="125" t="str">
        <f>'Obra Civil'!A47</f>
        <v>6.1</v>
      </c>
      <c r="B48" s="291" t="str">
        <f>'Obra Civil'!B47</f>
        <v>PORTAS DE MADEIRA</v>
      </c>
      <c r="C48" s="292"/>
      <c r="D48" s="293"/>
      <c r="E48" s="129"/>
      <c r="F48" s="130"/>
      <c r="G48" s="131"/>
      <c r="H48" s="132"/>
      <c r="I48" s="132"/>
      <c r="J48" s="132"/>
      <c r="K48" s="132"/>
      <c r="L48" s="133"/>
    </row>
    <row r="49" spans="1:13">
      <c r="A49" s="128" t="str">
        <f>'Obra Civil'!A48</f>
        <v>6.1.1</v>
      </c>
      <c r="B49" s="271" t="str">
        <f>'Obra Civil'!B48</f>
        <v xml:space="preserve">Porta de Madeira - P01 - com ferragens, conforme projeto de esquadrias </v>
      </c>
      <c r="C49" s="272"/>
      <c r="D49" s="273"/>
      <c r="E49" s="129" t="str">
        <f>'Obra Civil'!C48</f>
        <v>und</v>
      </c>
      <c r="F49" s="130">
        <f>'Obra Civil'!G48</f>
        <v>412.3</v>
      </c>
      <c r="G49" s="131">
        <f>'Obra Civil'!D48</f>
        <v>9</v>
      </c>
      <c r="H49" s="132">
        <v>0</v>
      </c>
      <c r="I49" s="132">
        <v>0</v>
      </c>
      <c r="J49" s="132">
        <f t="shared" ref="J49:J55" si="0">F49*G49</f>
        <v>3710.7000000000003</v>
      </c>
      <c r="K49" s="132">
        <f t="shared" ref="K49:K55" si="1">H49*F49</f>
        <v>0</v>
      </c>
      <c r="L49" s="133">
        <f t="shared" ref="L49:L55" si="2">I49*F49</f>
        <v>0</v>
      </c>
    </row>
    <row r="50" spans="1:13">
      <c r="A50" s="128" t="str">
        <f>'Obra Civil'!A49</f>
        <v>6.1.2</v>
      </c>
      <c r="B50" s="271" t="str">
        <f>'Obra Civil'!B49</f>
        <v xml:space="preserve">Porta de Madeira - P02 - com ferragens, conforme projeto de esquadrias </v>
      </c>
      <c r="C50" s="272"/>
      <c r="D50" s="273"/>
      <c r="E50" s="129" t="str">
        <f>'Obra Civil'!C49</f>
        <v>und</v>
      </c>
      <c r="F50" s="130">
        <f>'Obra Civil'!G49</f>
        <v>297.64999999999998</v>
      </c>
      <c r="G50" s="131">
        <f>'Obra Civil'!D49</f>
        <v>6</v>
      </c>
      <c r="H50" s="132">
        <v>0</v>
      </c>
      <c r="I50" s="132">
        <v>0</v>
      </c>
      <c r="J50" s="132">
        <f t="shared" si="0"/>
        <v>1785.8999999999999</v>
      </c>
      <c r="K50" s="132">
        <f t="shared" si="1"/>
        <v>0</v>
      </c>
      <c r="L50" s="133">
        <f t="shared" si="2"/>
        <v>0</v>
      </c>
    </row>
    <row r="51" spans="1:13">
      <c r="A51" s="128" t="str">
        <f>'Obra Civil'!A50</f>
        <v>6.1.3</v>
      </c>
      <c r="B51" s="271" t="str">
        <f>'Obra Civil'!B50</f>
        <v>Porta de Madeira - P03 - com ferragens, conforme projeto de esquadrias</v>
      </c>
      <c r="C51" s="272"/>
      <c r="D51" s="273"/>
      <c r="E51" s="129" t="str">
        <f>'Obra Civil'!C50</f>
        <v>und</v>
      </c>
      <c r="F51" s="130">
        <f>'Obra Civil'!G50</f>
        <v>343.2</v>
      </c>
      <c r="G51" s="131">
        <f>'Obra Civil'!D50</f>
        <v>6</v>
      </c>
      <c r="H51" s="132">
        <v>0</v>
      </c>
      <c r="I51" s="132">
        <v>0</v>
      </c>
      <c r="J51" s="132">
        <f t="shared" si="0"/>
        <v>2059.1999999999998</v>
      </c>
      <c r="K51" s="132">
        <f t="shared" si="1"/>
        <v>0</v>
      </c>
      <c r="L51" s="133">
        <f t="shared" si="2"/>
        <v>0</v>
      </c>
    </row>
    <row r="52" spans="1:13">
      <c r="A52" s="128" t="str">
        <f>'Obra Civil'!A51</f>
        <v>6.1.4</v>
      </c>
      <c r="B52" s="271" t="str">
        <f>'Obra Civil'!B51</f>
        <v>Porta de Madeira - P05 - com ferragens, conforme projeto de esquadrias</v>
      </c>
      <c r="C52" s="272"/>
      <c r="D52" s="273"/>
      <c r="E52" s="129" t="str">
        <f>'Obra Civil'!C51</f>
        <v>und</v>
      </c>
      <c r="F52" s="130">
        <f>'Obra Civil'!G51</f>
        <v>265.3</v>
      </c>
      <c r="G52" s="131">
        <f>'Obra Civil'!D51</f>
        <v>9</v>
      </c>
      <c r="H52" s="132">
        <v>0</v>
      </c>
      <c r="I52" s="132">
        <v>0</v>
      </c>
      <c r="J52" s="132">
        <f t="shared" si="0"/>
        <v>2387.7000000000003</v>
      </c>
      <c r="K52" s="132">
        <f t="shared" si="1"/>
        <v>0</v>
      </c>
      <c r="L52" s="133">
        <f t="shared" si="2"/>
        <v>0</v>
      </c>
    </row>
    <row r="53" spans="1:13">
      <c r="A53" s="128" t="str">
        <f>'Obra Civil'!A52</f>
        <v>6.1.5</v>
      </c>
      <c r="B53" s="271" t="str">
        <f>'Obra Civil'!B52</f>
        <v>Porta de Madeira - PM04B - com ferragens, conforme projeto de esquadrias</v>
      </c>
      <c r="C53" s="272"/>
      <c r="D53" s="273"/>
      <c r="E53" s="129" t="str">
        <f>'Obra Civil'!C52</f>
        <v>und</v>
      </c>
      <c r="F53" s="130">
        <f>'Obra Civil'!G52</f>
        <v>203.35</v>
      </c>
      <c r="G53" s="131">
        <f>'Obra Civil'!D52</f>
        <v>2</v>
      </c>
      <c r="H53" s="132">
        <v>0</v>
      </c>
      <c r="I53" s="132">
        <v>0</v>
      </c>
      <c r="J53" s="132">
        <f t="shared" si="0"/>
        <v>406.7</v>
      </c>
      <c r="K53" s="132">
        <f t="shared" si="1"/>
        <v>0</v>
      </c>
      <c r="L53" s="133">
        <f t="shared" si="2"/>
        <v>0</v>
      </c>
    </row>
    <row r="54" spans="1:13">
      <c r="A54" s="128" t="str">
        <f>'Obra Civil'!A53</f>
        <v>6.1.6</v>
      </c>
      <c r="B54" s="271" t="str">
        <f>'Obra Civil'!B53</f>
        <v>Porta de Madeira - PM04C - com ferragens, conforme projeto de esquadrias</v>
      </c>
      <c r="C54" s="272"/>
      <c r="D54" s="273"/>
      <c r="E54" s="129" t="str">
        <f>'Obra Civil'!C53</f>
        <v>und</v>
      </c>
      <c r="F54" s="130">
        <f>'Obra Civil'!G53</f>
        <v>233.58</v>
      </c>
      <c r="G54" s="131">
        <f>'Obra Civil'!D53</f>
        <v>2</v>
      </c>
      <c r="H54" s="132">
        <v>0</v>
      </c>
      <c r="I54" s="132">
        <v>0</v>
      </c>
      <c r="J54" s="132">
        <f t="shared" si="0"/>
        <v>467.16</v>
      </c>
      <c r="K54" s="132">
        <f t="shared" si="1"/>
        <v>0</v>
      </c>
      <c r="L54" s="133">
        <f t="shared" si="2"/>
        <v>0</v>
      </c>
    </row>
    <row r="55" spans="1:13">
      <c r="A55" s="128" t="str">
        <f>'Obra Civil'!A54</f>
        <v>6.1.7</v>
      </c>
      <c r="B55" s="271" t="str">
        <f>'Obra Civil'!B54</f>
        <v xml:space="preserve">Porta de Madeira - Banheiros e Sanitários completa inclusive targeta metálica </v>
      </c>
      <c r="C55" s="272"/>
      <c r="D55" s="273"/>
      <c r="E55" s="129" t="str">
        <f>'Obra Civil'!C54</f>
        <v>und</v>
      </c>
      <c r="F55" s="130">
        <f>'Obra Civil'!G54</f>
        <v>265.98</v>
      </c>
      <c r="G55" s="131">
        <f>'Obra Civil'!D54</f>
        <v>13</v>
      </c>
      <c r="H55" s="132">
        <v>0</v>
      </c>
      <c r="I55" s="132">
        <v>0</v>
      </c>
      <c r="J55" s="132">
        <f t="shared" si="0"/>
        <v>3457.7400000000002</v>
      </c>
      <c r="K55" s="132">
        <f t="shared" si="1"/>
        <v>0</v>
      </c>
      <c r="L55" s="133">
        <f t="shared" si="2"/>
        <v>0</v>
      </c>
    </row>
    <row r="56" spans="1:13">
      <c r="A56" s="151" t="str">
        <f>'Obra Civil'!A55</f>
        <v>6.2</v>
      </c>
      <c r="B56" s="303" t="str">
        <f>'Obra Civil'!B55</f>
        <v>PORTAS DE FERRO</v>
      </c>
      <c r="C56" s="304"/>
      <c r="D56" s="305"/>
      <c r="E56" s="152"/>
      <c r="F56" s="153"/>
      <c r="G56" s="154"/>
      <c r="H56" s="155"/>
      <c r="I56" s="155"/>
      <c r="J56" s="155"/>
      <c r="K56" s="155"/>
      <c r="L56" s="156"/>
    </row>
    <row r="57" spans="1:13">
      <c r="A57" s="128" t="str">
        <f>'Obra Civil'!A56</f>
        <v>6.2.1</v>
      </c>
      <c r="B57" s="271" t="str">
        <f>'Obra Civil'!B56</f>
        <v>Porta de Ferro - PF1 - com ferragens, conforme projeto de esquadrias</v>
      </c>
      <c r="C57" s="272"/>
      <c r="D57" s="273"/>
      <c r="E57" s="129" t="str">
        <f>'Obra Civil'!C56</f>
        <v>m²</v>
      </c>
      <c r="F57" s="130">
        <f>'Obra Civil'!G56</f>
        <v>217.13</v>
      </c>
      <c r="G57" s="131">
        <f>'Obra Civil'!D56</f>
        <v>1</v>
      </c>
      <c r="H57" s="132">
        <v>0</v>
      </c>
      <c r="I57" s="132">
        <v>0</v>
      </c>
      <c r="J57" s="132">
        <f t="shared" ref="J57:J65" si="3">F57*G57</f>
        <v>217.13</v>
      </c>
      <c r="K57" s="132">
        <f t="shared" ref="K57:K65" si="4">H57*F57</f>
        <v>0</v>
      </c>
      <c r="L57" s="133">
        <f t="shared" ref="L57:L65" si="5">I57*F57</f>
        <v>0</v>
      </c>
    </row>
    <row r="58" spans="1:13">
      <c r="A58" s="128" t="str">
        <f>'Obra Civil'!A57</f>
        <v>6.2.2</v>
      </c>
      <c r="B58" s="271" t="str">
        <f>'Obra Civil'!B57</f>
        <v>Porta de Ferro - PF2 - com ferragens, conforme projeto de esquadrias</v>
      </c>
      <c r="C58" s="272"/>
      <c r="D58" s="273"/>
      <c r="E58" s="129" t="str">
        <f>'Obra Civil'!C57</f>
        <v>m²</v>
      </c>
      <c r="F58" s="130">
        <f>'Obra Civil'!G57</f>
        <v>134.5</v>
      </c>
      <c r="G58" s="131">
        <f>'Obra Civil'!D57</f>
        <v>1</v>
      </c>
      <c r="H58" s="132">
        <v>0</v>
      </c>
      <c r="I58" s="132">
        <v>0</v>
      </c>
      <c r="J58" s="132">
        <f t="shared" si="3"/>
        <v>134.5</v>
      </c>
      <c r="K58" s="132">
        <f t="shared" si="4"/>
        <v>0</v>
      </c>
      <c r="L58" s="133">
        <f t="shared" si="5"/>
        <v>0</v>
      </c>
    </row>
    <row r="59" spans="1:13">
      <c r="A59" s="125" t="str">
        <f>'Obra Civil'!A58</f>
        <v>6.3</v>
      </c>
      <c r="B59" s="291" t="str">
        <f>'Obra Civil'!B58</f>
        <v>JANELAS DE FERRO</v>
      </c>
      <c r="C59" s="292"/>
      <c r="D59" s="293"/>
      <c r="E59" s="129"/>
      <c r="F59" s="130">
        <f>'Obra Civil'!G58</f>
        <v>0</v>
      </c>
      <c r="G59" s="131">
        <f>'Obra Civil'!D58</f>
        <v>0</v>
      </c>
      <c r="H59" s="132">
        <v>0</v>
      </c>
      <c r="I59" s="132">
        <v>0</v>
      </c>
      <c r="J59" s="132">
        <f t="shared" si="3"/>
        <v>0</v>
      </c>
      <c r="K59" s="132">
        <f t="shared" si="4"/>
        <v>0</v>
      </c>
      <c r="L59" s="133">
        <f t="shared" si="5"/>
        <v>0</v>
      </c>
    </row>
    <row r="60" spans="1:13" ht="20.25" customHeight="1">
      <c r="A60" s="128" t="str">
        <f>'Obra Civil'!A59</f>
        <v>6.3.1</v>
      </c>
      <c r="B60" s="294" t="str">
        <f>'Obra Civil'!B59</f>
        <v xml:space="preserve">Janela de Ferro EF-17-A - com ferragens, conforme projeto de esquadrias - Basculante - inclusive vidro 4mm </v>
      </c>
      <c r="C60" s="295"/>
      <c r="D60" s="296"/>
      <c r="E60" s="129" t="str">
        <f>'Obra Civil'!C59</f>
        <v>m²</v>
      </c>
      <c r="F60" s="130">
        <f>'Obra Civil'!G59</f>
        <v>278.12</v>
      </c>
      <c r="G60" s="131">
        <f>'Obra Civil'!D59</f>
        <v>3.6</v>
      </c>
      <c r="H60" s="132">
        <v>0</v>
      </c>
      <c r="I60" s="132">
        <v>0</v>
      </c>
      <c r="J60" s="132">
        <f t="shared" si="3"/>
        <v>1001.2320000000001</v>
      </c>
      <c r="K60" s="132">
        <f t="shared" si="4"/>
        <v>0</v>
      </c>
      <c r="L60" s="133">
        <f t="shared" si="5"/>
        <v>0</v>
      </c>
    </row>
    <row r="61" spans="1:13" ht="21.75" customHeight="1">
      <c r="A61" s="128" t="str">
        <f>'Obra Civil'!A60</f>
        <v>6.3.2</v>
      </c>
      <c r="B61" s="294" t="str">
        <f>'Obra Civil'!B60</f>
        <v xml:space="preserve">Janela de Ferro EF-17-B - com ferragens, conforme projeto de esquadrias - Basculante- inclusive vidro 4mm </v>
      </c>
      <c r="C61" s="295"/>
      <c r="D61" s="296"/>
      <c r="E61" s="129" t="str">
        <f>'Obra Civil'!C60</f>
        <v>m²</v>
      </c>
      <c r="F61" s="130">
        <f>'Obra Civil'!G60</f>
        <v>278.12</v>
      </c>
      <c r="G61" s="131">
        <f>'Obra Civil'!D60</f>
        <v>2.52</v>
      </c>
      <c r="H61" s="132">
        <v>0</v>
      </c>
      <c r="I61" s="132">
        <v>0</v>
      </c>
      <c r="J61" s="132">
        <f t="shared" si="3"/>
        <v>700.86239999999998</v>
      </c>
      <c r="K61" s="132">
        <f t="shared" si="4"/>
        <v>0</v>
      </c>
      <c r="L61" s="133">
        <f t="shared" si="5"/>
        <v>0</v>
      </c>
    </row>
    <row r="62" spans="1:13" ht="21.75" customHeight="1">
      <c r="A62" s="128" t="str">
        <f>'Obra Civil'!A61</f>
        <v>6.3.3</v>
      </c>
      <c r="B62" s="294" t="str">
        <f>'Obra Civil'!B61</f>
        <v xml:space="preserve">Janela de Ferro EF-19 - com ferragens, conforme projeto de esquadrias - Corrediça- inclusive vidro 4mm </v>
      </c>
      <c r="C62" s="295"/>
      <c r="D62" s="296"/>
      <c r="E62" s="129" t="str">
        <f>'Obra Civil'!C61</f>
        <v>m²</v>
      </c>
      <c r="F62" s="130">
        <f>'Obra Civil'!G61</f>
        <v>295.76</v>
      </c>
      <c r="G62" s="131">
        <f>'Obra Civil'!D61</f>
        <v>12.96</v>
      </c>
      <c r="H62" s="132">
        <v>0</v>
      </c>
      <c r="I62" s="132">
        <v>0</v>
      </c>
      <c r="J62" s="132">
        <f t="shared" si="3"/>
        <v>3833.0496000000003</v>
      </c>
      <c r="K62" s="132">
        <f t="shared" si="4"/>
        <v>0</v>
      </c>
      <c r="L62" s="133">
        <f t="shared" si="5"/>
        <v>0</v>
      </c>
      <c r="M62" s="142"/>
    </row>
    <row r="63" spans="1:13" ht="21" customHeight="1">
      <c r="A63" s="128" t="str">
        <f>'Obra Civil'!A62</f>
        <v>6.3.4</v>
      </c>
      <c r="B63" s="294" t="str">
        <f>'Obra Civil'!B62</f>
        <v xml:space="preserve">Janela de Ferro EF-28 - com ferragens, conforme projeto de esquadrias - Corrediça- inclusive vidro 4mm </v>
      </c>
      <c r="C63" s="295"/>
      <c r="D63" s="296"/>
      <c r="E63" s="129" t="str">
        <f>'Obra Civil'!C62</f>
        <v>m²</v>
      </c>
      <c r="F63" s="130">
        <f>'Obra Civil'!G62</f>
        <v>295.76</v>
      </c>
      <c r="G63" s="131">
        <f>'Obra Civil'!D62</f>
        <v>2.16</v>
      </c>
      <c r="H63" s="132">
        <v>0</v>
      </c>
      <c r="I63" s="132">
        <v>0</v>
      </c>
      <c r="J63" s="132">
        <f t="shared" si="3"/>
        <v>638.84159999999997</v>
      </c>
      <c r="K63" s="132">
        <f t="shared" si="4"/>
        <v>0</v>
      </c>
      <c r="L63" s="133">
        <f t="shared" si="5"/>
        <v>0</v>
      </c>
    </row>
    <row r="64" spans="1:13" ht="24.75" customHeight="1">
      <c r="A64" s="128" t="str">
        <f>'Obra Civil'!A63</f>
        <v>6.3.5</v>
      </c>
      <c r="B64" s="294" t="str">
        <f>'Obra Civil'!B63</f>
        <v xml:space="preserve">Janela de Ferro EF-31 - com ferragens, conforme projeto de esquadrias - Corrediça- inclusive vidro 4mm </v>
      </c>
      <c r="C64" s="295"/>
      <c r="D64" s="296"/>
      <c r="E64" s="129" t="str">
        <f>'Obra Civil'!C63</f>
        <v>m²</v>
      </c>
      <c r="F64" s="130">
        <f>'Obra Civil'!G63</f>
        <v>295.76</v>
      </c>
      <c r="G64" s="131">
        <f>'Obra Civil'!D63</f>
        <v>34.56</v>
      </c>
      <c r="H64" s="132">
        <v>0</v>
      </c>
      <c r="I64" s="132">
        <v>0</v>
      </c>
      <c r="J64" s="132">
        <f t="shared" si="3"/>
        <v>10221.4656</v>
      </c>
      <c r="K64" s="132">
        <f t="shared" si="4"/>
        <v>0</v>
      </c>
      <c r="L64" s="133">
        <f t="shared" si="5"/>
        <v>0</v>
      </c>
    </row>
    <row r="65" spans="1:13" ht="23.25" customHeight="1">
      <c r="A65" s="128" t="str">
        <f>'Obra Civil'!A64</f>
        <v>6.3.6</v>
      </c>
      <c r="B65" s="294" t="str">
        <f>'Obra Civil'!B64</f>
        <v>Janela de Ferro EF-32 - com ferragens, conforme projeto de esquadrias - Basculante- inclusive vidro 4mm</v>
      </c>
      <c r="C65" s="295"/>
      <c r="D65" s="296"/>
      <c r="E65" s="129" t="str">
        <f>'Obra Civil'!C64</f>
        <v>m²</v>
      </c>
      <c r="F65" s="130">
        <f>'Obra Civil'!G64</f>
        <v>278.12</v>
      </c>
      <c r="G65" s="131">
        <f>'Obra Civil'!D64</f>
        <v>8.2799999999999994</v>
      </c>
      <c r="H65" s="132">
        <v>0</v>
      </c>
      <c r="I65" s="132">
        <v>0</v>
      </c>
      <c r="J65" s="132">
        <f t="shared" si="3"/>
        <v>2302.8335999999999</v>
      </c>
      <c r="K65" s="132">
        <f t="shared" si="4"/>
        <v>0</v>
      </c>
      <c r="L65" s="133">
        <f t="shared" si="5"/>
        <v>0</v>
      </c>
    </row>
    <row r="66" spans="1:13" ht="11.25" customHeight="1">
      <c r="A66" s="128" t="str">
        <f>'Obra Civil'!A65</f>
        <v>6.4</v>
      </c>
      <c r="B66" s="271" t="str">
        <f>'Obra Civil'!B65</f>
        <v>FECHAMENTO DE MEIA-PAREDE (CRECHE I)</v>
      </c>
      <c r="C66" s="272"/>
      <c r="D66" s="273"/>
      <c r="E66" s="129"/>
      <c r="F66" s="130"/>
      <c r="G66" s="131"/>
      <c r="H66" s="132"/>
      <c r="I66" s="132"/>
      <c r="J66" s="132"/>
      <c r="K66" s="132"/>
      <c r="L66" s="133"/>
    </row>
    <row r="67" spans="1:13" ht="12.75" customHeight="1">
      <c r="A67" s="128" t="str">
        <f>'Obra Civil'!A66</f>
        <v>6.4.1</v>
      </c>
      <c r="B67" s="271" t="str">
        <f>'Obra Civil'!B66</f>
        <v>Estrutura metálica com vidro fixo 8 mm</v>
      </c>
      <c r="C67" s="272"/>
      <c r="D67" s="273"/>
      <c r="E67" s="129" t="str">
        <f>'Obra Civil'!C66</f>
        <v>m²</v>
      </c>
      <c r="F67" s="130">
        <f>'Obra Civil'!G66</f>
        <v>198.76</v>
      </c>
      <c r="G67" s="131">
        <f>'Obra Civil'!D66</f>
        <v>5.75</v>
      </c>
      <c r="H67" s="132">
        <v>0</v>
      </c>
      <c r="I67" s="132">
        <v>0</v>
      </c>
      <c r="J67" s="132">
        <f t="shared" ref="J67:J72" si="6">F67*G67</f>
        <v>1142.8699999999999</v>
      </c>
      <c r="K67" s="132">
        <f t="shared" ref="K67:K72" si="7">H67*F67</f>
        <v>0</v>
      </c>
      <c r="L67" s="133">
        <f t="shared" ref="L67:L72" si="8">I67*F67</f>
        <v>0</v>
      </c>
      <c r="M67" s="142"/>
    </row>
    <row r="68" spans="1:13">
      <c r="A68" s="143" t="str">
        <f>'Obra Civil'!A68</f>
        <v>7.0</v>
      </c>
      <c r="B68" s="268" t="str">
        <f>'Obra Civil'!B68</f>
        <v xml:space="preserve">COBERTURA </v>
      </c>
      <c r="C68" s="269"/>
      <c r="D68" s="270"/>
      <c r="E68" s="146"/>
      <c r="F68" s="147">
        <f>'Obra Civil'!G68</f>
        <v>0</v>
      </c>
      <c r="G68" s="148">
        <f>'Obra Civil'!D68</f>
        <v>0</v>
      </c>
      <c r="H68" s="149">
        <v>0</v>
      </c>
      <c r="I68" s="149">
        <v>0</v>
      </c>
      <c r="J68" s="149">
        <f t="shared" si="6"/>
        <v>0</v>
      </c>
      <c r="K68" s="149">
        <f t="shared" si="7"/>
        <v>0</v>
      </c>
      <c r="L68" s="150">
        <f t="shared" si="8"/>
        <v>0</v>
      </c>
    </row>
    <row r="69" spans="1:13" ht="14.25" customHeight="1">
      <c r="A69" s="128" t="str">
        <f>'Obra Civil'!A69</f>
        <v>7.1</v>
      </c>
      <c r="B69" s="271" t="str">
        <f>'Obra Civil'!B69</f>
        <v xml:space="preserve">Estrutura de Madeira aparelhada com tesoura vão de 3,0 a 7,0 m para telha cerâmica </v>
      </c>
      <c r="C69" s="272"/>
      <c r="D69" s="273"/>
      <c r="E69" s="129" t="str">
        <f>'Obra Civil'!C69</f>
        <v>m²</v>
      </c>
      <c r="F69" s="130">
        <f>'Obra Civil'!G69</f>
        <v>29.94</v>
      </c>
      <c r="G69" s="131">
        <f>'Obra Civil'!D69</f>
        <v>595.08000000000004</v>
      </c>
      <c r="H69" s="132">
        <v>0</v>
      </c>
      <c r="I69" s="132">
        <v>595.08000000000004</v>
      </c>
      <c r="J69" s="132">
        <f t="shared" si="6"/>
        <v>17816.695200000002</v>
      </c>
      <c r="K69" s="132">
        <f t="shared" si="7"/>
        <v>0</v>
      </c>
      <c r="L69" s="133">
        <f t="shared" si="8"/>
        <v>17816.695200000002</v>
      </c>
    </row>
    <row r="70" spans="1:13">
      <c r="A70" s="128" t="str">
        <f>'Obra Civil'!A70</f>
        <v>7.2</v>
      </c>
      <c r="B70" s="271" t="str">
        <f>'Obra Civil'!B70</f>
        <v xml:space="preserve">Cobertura em telha cerâmica tipo capa e canal </v>
      </c>
      <c r="C70" s="272"/>
      <c r="D70" s="273"/>
      <c r="E70" s="129" t="str">
        <f>'Obra Civil'!C70</f>
        <v>m²</v>
      </c>
      <c r="F70" s="130">
        <f>'Obra Civil'!G70</f>
        <v>39.06</v>
      </c>
      <c r="G70" s="131">
        <f>'Obra Civil'!D70</f>
        <v>595.08000000000004</v>
      </c>
      <c r="H70" s="132">
        <v>0</v>
      </c>
      <c r="I70" s="132">
        <v>595.08000000000004</v>
      </c>
      <c r="J70" s="132">
        <f t="shared" si="6"/>
        <v>23243.824800000002</v>
      </c>
      <c r="K70" s="132">
        <f t="shared" si="7"/>
        <v>0</v>
      </c>
      <c r="L70" s="133">
        <f t="shared" si="8"/>
        <v>23243.824800000002</v>
      </c>
    </row>
    <row r="71" spans="1:13">
      <c r="A71" s="128" t="str">
        <f>'Obra Civil'!A71</f>
        <v>7.3</v>
      </c>
      <c r="B71" s="271" t="str">
        <f>'Obra Civil'!B71</f>
        <v xml:space="preserve">Cumeeira com telha cerâmica emboçada com argamassa traço 1:2:8 </v>
      </c>
      <c r="C71" s="272"/>
      <c r="D71" s="273"/>
      <c r="E71" s="129" t="str">
        <f>'Obra Civil'!C71</f>
        <v>m</v>
      </c>
      <c r="F71" s="130">
        <f>'Obra Civil'!G71</f>
        <v>12.97</v>
      </c>
      <c r="G71" s="131">
        <f>'Obra Civil'!D71</f>
        <v>159</v>
      </c>
      <c r="H71" s="132">
        <v>0</v>
      </c>
      <c r="I71" s="132">
        <v>159</v>
      </c>
      <c r="J71" s="132">
        <f t="shared" si="6"/>
        <v>2062.23</v>
      </c>
      <c r="K71" s="132">
        <f t="shared" si="7"/>
        <v>0</v>
      </c>
      <c r="L71" s="133">
        <f t="shared" si="8"/>
        <v>2062.23</v>
      </c>
    </row>
    <row r="72" spans="1:13" ht="15.75" customHeight="1">
      <c r="A72" s="128" t="str">
        <f>'Obra Civil'!A72</f>
        <v>7.4</v>
      </c>
      <c r="B72" s="271" t="str">
        <f>'Obra Civil'!B72</f>
        <v>Calha em chapa de aço galvanizado nr. 24 desenvolvimento 33 cm</v>
      </c>
      <c r="C72" s="272"/>
      <c r="D72" s="273"/>
      <c r="E72" s="129" t="str">
        <f>'Obra Civil'!C72</f>
        <v>m</v>
      </c>
      <c r="F72" s="130">
        <f>'Obra Civil'!G72</f>
        <v>22.07</v>
      </c>
      <c r="G72" s="131">
        <f>'Obra Civil'!D72</f>
        <v>6.5</v>
      </c>
      <c r="H72" s="132">
        <v>0</v>
      </c>
      <c r="I72" s="132">
        <v>6.5</v>
      </c>
      <c r="J72" s="132">
        <f t="shared" si="6"/>
        <v>143.45500000000001</v>
      </c>
      <c r="K72" s="132">
        <f t="shared" si="7"/>
        <v>0</v>
      </c>
      <c r="L72" s="133">
        <f t="shared" si="8"/>
        <v>143.45500000000001</v>
      </c>
    </row>
    <row r="73" spans="1:13">
      <c r="A73" s="143" t="str">
        <f>'Obra Civil'!A74</f>
        <v>8.0</v>
      </c>
      <c r="B73" s="268" t="str">
        <f>'Obra Civil'!B74</f>
        <v xml:space="preserve">IMPERMEABILIZAÇÀO </v>
      </c>
      <c r="C73" s="269"/>
      <c r="D73" s="270"/>
      <c r="E73" s="146"/>
      <c r="F73" s="147"/>
      <c r="G73" s="148"/>
      <c r="H73" s="149"/>
      <c r="I73" s="149"/>
      <c r="J73" s="149"/>
      <c r="K73" s="149"/>
      <c r="L73" s="150"/>
    </row>
    <row r="74" spans="1:13">
      <c r="A74" s="128" t="str">
        <f>'Obra Civil'!A75</f>
        <v>8.1</v>
      </c>
      <c r="B74" s="271" t="str">
        <f>'Obra Civil'!B75</f>
        <v xml:space="preserve">Impermeabilização com tinta betuminosa em fundações, baldrames e muros de arrimo </v>
      </c>
      <c r="C74" s="272"/>
      <c r="D74" s="273"/>
      <c r="E74" s="129" t="str">
        <f>'Obra Civil'!C75</f>
        <v>m²</v>
      </c>
      <c r="F74" s="130">
        <f>'Obra Civil'!G75</f>
        <v>6.35</v>
      </c>
      <c r="G74" s="131">
        <f>'Obra Civil'!D75</f>
        <v>148.52000000000001</v>
      </c>
      <c r="H74" s="132">
        <v>0</v>
      </c>
      <c r="I74" s="132">
        <v>148.52000000000001</v>
      </c>
      <c r="J74" s="132">
        <f>F74*G74</f>
        <v>943.10199999999998</v>
      </c>
      <c r="K74" s="132">
        <f>H74*F74</f>
        <v>0</v>
      </c>
      <c r="L74" s="133">
        <f>I74*F74</f>
        <v>943.10199999999998</v>
      </c>
    </row>
    <row r="75" spans="1:13">
      <c r="A75" s="128" t="str">
        <f>'Obra Civil'!A76</f>
        <v>8.2</v>
      </c>
      <c r="B75" s="271" t="str">
        <f>'Obra Civil'!B76</f>
        <v>Impermeabilização de calhas de concreto com mastique betuminoso a frio</v>
      </c>
      <c r="C75" s="272"/>
      <c r="D75" s="273"/>
      <c r="E75" s="129" t="str">
        <f>'Obra Civil'!C76</f>
        <v>m</v>
      </c>
      <c r="F75" s="130">
        <f>'Obra Civil'!G76</f>
        <v>19.350000000000001</v>
      </c>
      <c r="G75" s="131">
        <f>'Obra Civil'!D76</f>
        <v>239.33</v>
      </c>
      <c r="H75" s="132">
        <v>0</v>
      </c>
      <c r="I75" s="132">
        <v>239.33</v>
      </c>
      <c r="J75" s="132">
        <f>F75*G75</f>
        <v>4631.0355000000009</v>
      </c>
      <c r="K75" s="132">
        <f>H75*F75</f>
        <v>0</v>
      </c>
      <c r="L75" s="133">
        <f>I75*F75</f>
        <v>4631.0355000000009</v>
      </c>
    </row>
    <row r="76" spans="1:13">
      <c r="A76" s="143" t="str">
        <f>'Obra Civil'!A78</f>
        <v>9.0</v>
      </c>
      <c r="B76" s="268" t="str">
        <f>'Obra Civil'!B78</f>
        <v>REVESTIMENTOS DE PAREDES</v>
      </c>
      <c r="C76" s="269"/>
      <c r="D76" s="270"/>
      <c r="E76" s="146"/>
      <c r="F76" s="147"/>
      <c r="G76" s="148"/>
      <c r="H76" s="149"/>
      <c r="I76" s="149"/>
      <c r="J76" s="149"/>
      <c r="K76" s="149"/>
      <c r="L76" s="150"/>
    </row>
    <row r="77" spans="1:13">
      <c r="A77" s="128" t="str">
        <f>'Obra Civil'!A79</f>
        <v>9.1</v>
      </c>
      <c r="B77" s="271" t="str">
        <f>'Obra Civil'!B79</f>
        <v xml:space="preserve">Chapisco de aderência em paredes internas e externas </v>
      </c>
      <c r="C77" s="272"/>
      <c r="D77" s="273"/>
      <c r="E77" s="129" t="str">
        <f>'Obra Civil'!C79</f>
        <v>m²</v>
      </c>
      <c r="F77" s="130">
        <f>'Obra Civil'!G79</f>
        <v>2</v>
      </c>
      <c r="G77" s="131">
        <f>'Obra Civil'!D79</f>
        <v>1872.27</v>
      </c>
      <c r="H77" s="132">
        <v>0</v>
      </c>
      <c r="I77" s="132">
        <v>1872.27</v>
      </c>
      <c r="J77" s="132">
        <f t="shared" ref="J77:J98" si="9">F77*G77</f>
        <v>3744.54</v>
      </c>
      <c r="K77" s="132">
        <f t="shared" ref="K77:K98" si="10">H77*F77</f>
        <v>0</v>
      </c>
      <c r="L77" s="133">
        <f t="shared" ref="L77:L98" si="11">I77*F77</f>
        <v>3744.54</v>
      </c>
    </row>
    <row r="78" spans="1:13">
      <c r="A78" s="128" t="str">
        <f>'Obra Civil'!A80</f>
        <v>9.2</v>
      </c>
      <c r="B78" s="271" t="str">
        <f>'Obra Civil'!B80</f>
        <v>Chapisco de aderência em lajes prémoldadas</v>
      </c>
      <c r="C78" s="272"/>
      <c r="D78" s="273"/>
      <c r="E78" s="129" t="str">
        <f>'Obra Civil'!C80</f>
        <v>m²</v>
      </c>
      <c r="F78" s="130">
        <f>'Obra Civil'!G80</f>
        <v>4</v>
      </c>
      <c r="G78" s="131">
        <f>'Obra Civil'!D80</f>
        <v>617.89</v>
      </c>
      <c r="H78" s="132">
        <v>0</v>
      </c>
      <c r="I78" s="132">
        <v>617.89</v>
      </c>
      <c r="J78" s="132">
        <f t="shared" si="9"/>
        <v>2471.56</v>
      </c>
      <c r="K78" s="132">
        <f t="shared" si="10"/>
        <v>0</v>
      </c>
      <c r="L78" s="133">
        <f t="shared" si="11"/>
        <v>2471.56</v>
      </c>
    </row>
    <row r="79" spans="1:13">
      <c r="A79" s="128" t="str">
        <f>'Obra Civil'!A81</f>
        <v>9.3</v>
      </c>
      <c r="B79" s="271" t="str">
        <f>'Obra Civil'!B81</f>
        <v xml:space="preserve">Emboço para paredes internas e externas traço 1:5 preparo manual - espessura 2,0 cm </v>
      </c>
      <c r="C79" s="272"/>
      <c r="D79" s="273"/>
      <c r="E79" s="129" t="str">
        <f>'Obra Civil'!C81</f>
        <v>m²</v>
      </c>
      <c r="F79" s="130">
        <f>'Obra Civil'!G81</f>
        <v>11</v>
      </c>
      <c r="G79" s="131">
        <f>'Obra Civil'!D81</f>
        <v>698.15</v>
      </c>
      <c r="H79" s="132">
        <v>0</v>
      </c>
      <c r="I79" s="132">
        <v>698.15</v>
      </c>
      <c r="J79" s="132">
        <f t="shared" si="9"/>
        <v>7679.65</v>
      </c>
      <c r="K79" s="132">
        <f t="shared" si="10"/>
        <v>0</v>
      </c>
      <c r="L79" s="133">
        <f t="shared" si="11"/>
        <v>7679.65</v>
      </c>
    </row>
    <row r="80" spans="1:13">
      <c r="A80" s="128" t="str">
        <f>'Obra Civil'!A82</f>
        <v>9.4</v>
      </c>
      <c r="B80" s="271" t="str">
        <f>'Obra Civil'!B82</f>
        <v xml:space="preserve">Reboco tipo paulista para paredes internas e externas  - espessura 2,0 cm </v>
      </c>
      <c r="C80" s="272"/>
      <c r="D80" s="273"/>
      <c r="E80" s="129" t="str">
        <f>'Obra Civil'!C82</f>
        <v>m²</v>
      </c>
      <c r="F80" s="130">
        <f>'Obra Civil'!G82</f>
        <v>12</v>
      </c>
      <c r="G80" s="131">
        <f>'Obra Civil'!D82</f>
        <v>1174.1199999999999</v>
      </c>
      <c r="H80" s="132"/>
      <c r="I80" s="132">
        <v>1174.1199999999999</v>
      </c>
      <c r="J80" s="132">
        <f t="shared" si="9"/>
        <v>14089.439999999999</v>
      </c>
      <c r="K80" s="132">
        <f t="shared" si="10"/>
        <v>0</v>
      </c>
      <c r="L80" s="133">
        <f t="shared" si="11"/>
        <v>14089.439999999999</v>
      </c>
    </row>
    <row r="81" spans="1:12">
      <c r="A81" s="128" t="str">
        <f>'Obra Civil'!A83</f>
        <v>9.5</v>
      </c>
      <c r="B81" s="271" t="str">
        <f>'Obra Civil'!B83</f>
        <v xml:space="preserve">Reboco tipo paulista para lajes - espessura 2,0 cm </v>
      </c>
      <c r="C81" s="272"/>
      <c r="D81" s="273"/>
      <c r="E81" s="129" t="str">
        <f>'Obra Civil'!C83</f>
        <v>m²</v>
      </c>
      <c r="F81" s="130">
        <f>'Obra Civil'!G83</f>
        <v>12</v>
      </c>
      <c r="G81" s="131">
        <f>'Obra Civil'!D83</f>
        <v>617.89</v>
      </c>
      <c r="H81" s="132">
        <v>0</v>
      </c>
      <c r="I81" s="132">
        <v>617.89</v>
      </c>
      <c r="J81" s="132">
        <f t="shared" si="9"/>
        <v>7414.68</v>
      </c>
      <c r="K81" s="132">
        <f t="shared" si="10"/>
        <v>0</v>
      </c>
      <c r="L81" s="133">
        <f t="shared" si="11"/>
        <v>7414.68</v>
      </c>
    </row>
    <row r="82" spans="1:12">
      <c r="A82" s="128" t="str">
        <f>'Obra Civil'!A84</f>
        <v>9.6</v>
      </c>
      <c r="B82" s="271" t="str">
        <f>'Obra Civil'!B84</f>
        <v xml:space="preserve">Revestimento cerâmico de paredes PEI III - cerâmica 20 x 20 cm - incl. rejunte - conforme projeto </v>
      </c>
      <c r="C82" s="272"/>
      <c r="D82" s="273"/>
      <c r="E82" s="129" t="str">
        <f>'Obra Civil'!C84</f>
        <v>m²</v>
      </c>
      <c r="F82" s="130">
        <f>'Obra Civil'!G84</f>
        <v>30.04</v>
      </c>
      <c r="G82" s="131">
        <f>'Obra Civil'!D84</f>
        <v>493.21</v>
      </c>
      <c r="H82" s="132">
        <v>50</v>
      </c>
      <c r="I82" s="132">
        <v>450</v>
      </c>
      <c r="J82" s="132">
        <f t="shared" si="9"/>
        <v>14816.028399999999</v>
      </c>
      <c r="K82" s="132">
        <f t="shared" si="10"/>
        <v>1502</v>
      </c>
      <c r="L82" s="133">
        <f t="shared" si="11"/>
        <v>13518</v>
      </c>
    </row>
    <row r="83" spans="1:12">
      <c r="A83" s="128" t="str">
        <f>'Obra Civil'!A85</f>
        <v>9.7</v>
      </c>
      <c r="B83" s="271" t="str">
        <f>'Obra Civil'!B85</f>
        <v>Revestimento cerâmico de paredes PEI III - cerâmica 10 x 10 cm - incl. rejunte - conforme projeto</v>
      </c>
      <c r="C83" s="272"/>
      <c r="D83" s="273"/>
      <c r="E83" s="129" t="str">
        <f>'Obra Civil'!C85</f>
        <v>m²</v>
      </c>
      <c r="F83" s="130">
        <f>'Obra Civil'!G85</f>
        <v>29.33</v>
      </c>
      <c r="G83" s="131">
        <f>'Obra Civil'!D85</f>
        <v>204.94</v>
      </c>
      <c r="H83" s="132">
        <v>0</v>
      </c>
      <c r="I83" s="132">
        <v>0</v>
      </c>
      <c r="J83" s="132">
        <f t="shared" si="9"/>
        <v>6010.8901999999998</v>
      </c>
      <c r="K83" s="132">
        <f t="shared" si="10"/>
        <v>0</v>
      </c>
      <c r="L83" s="133">
        <f t="shared" si="11"/>
        <v>0</v>
      </c>
    </row>
    <row r="84" spans="1:12">
      <c r="A84" s="143" t="str">
        <f>'Obra Civil'!A87</f>
        <v>10.0</v>
      </c>
      <c r="B84" s="268" t="str">
        <f>'Obra Civil'!B87</f>
        <v xml:space="preserve">PAVIMENTAÇÃO </v>
      </c>
      <c r="C84" s="269"/>
      <c r="D84" s="270"/>
      <c r="E84" s="146"/>
      <c r="F84" s="147">
        <f>'Obra Civil'!G87</f>
        <v>0</v>
      </c>
      <c r="G84" s="148">
        <f>'Obra Civil'!D87</f>
        <v>0</v>
      </c>
      <c r="H84" s="149">
        <v>0</v>
      </c>
      <c r="I84" s="149">
        <v>0</v>
      </c>
      <c r="J84" s="149">
        <f t="shared" si="9"/>
        <v>0</v>
      </c>
      <c r="K84" s="149">
        <f t="shared" si="10"/>
        <v>0</v>
      </c>
      <c r="L84" s="150">
        <f t="shared" si="11"/>
        <v>0</v>
      </c>
    </row>
    <row r="85" spans="1:12">
      <c r="A85" s="128" t="str">
        <f>'Obra Civil'!A88</f>
        <v>10.1</v>
      </c>
      <c r="B85" s="271" t="str">
        <f>'Obra Civil'!B88</f>
        <v xml:space="preserve">Camada impermeabilizadora e=5cm </v>
      </c>
      <c r="C85" s="272"/>
      <c r="D85" s="273"/>
      <c r="E85" s="129" t="str">
        <f>'Obra Civil'!C88</f>
        <v>m²</v>
      </c>
      <c r="F85" s="130">
        <f>'Obra Civil'!G88</f>
        <v>12.88</v>
      </c>
      <c r="G85" s="131">
        <f>'Obra Civil'!D88</f>
        <v>739.05</v>
      </c>
      <c r="H85" s="132">
        <v>0</v>
      </c>
      <c r="I85" s="132">
        <v>739.05</v>
      </c>
      <c r="J85" s="132">
        <f t="shared" si="9"/>
        <v>9518.9639999999999</v>
      </c>
      <c r="K85" s="132">
        <f t="shared" si="10"/>
        <v>0</v>
      </c>
      <c r="L85" s="133">
        <f t="shared" si="11"/>
        <v>9518.9639999999999</v>
      </c>
    </row>
    <row r="86" spans="1:12">
      <c r="A86" s="128" t="str">
        <f>'Obra Civil'!A89</f>
        <v>10.2</v>
      </c>
      <c r="B86" s="271" t="str">
        <f>'Obra Civil'!B89</f>
        <v xml:space="preserve">Camada regularizadora e=3cm </v>
      </c>
      <c r="C86" s="272"/>
      <c r="D86" s="273"/>
      <c r="E86" s="129" t="str">
        <f>'Obra Civil'!C89</f>
        <v>m²</v>
      </c>
      <c r="F86" s="130">
        <f>'Obra Civil'!G89</f>
        <v>10.92</v>
      </c>
      <c r="G86" s="131">
        <f>'Obra Civil'!D89</f>
        <v>739.05</v>
      </c>
      <c r="H86" s="132">
        <v>0</v>
      </c>
      <c r="I86" s="132">
        <v>739.05</v>
      </c>
      <c r="J86" s="132">
        <f t="shared" si="9"/>
        <v>8070.4259999999995</v>
      </c>
      <c r="K86" s="132">
        <f t="shared" si="10"/>
        <v>0</v>
      </c>
      <c r="L86" s="133">
        <f t="shared" si="11"/>
        <v>8070.4259999999995</v>
      </c>
    </row>
    <row r="87" spans="1:12">
      <c r="A87" s="128" t="str">
        <f>'Obra Civil'!A90</f>
        <v>10.3</v>
      </c>
      <c r="B87" s="271" t="str">
        <f>'Obra Civil'!B90</f>
        <v>Piso de alta resistência em massa granilítica, inclusive polimento e enceramento</v>
      </c>
      <c r="C87" s="272"/>
      <c r="D87" s="273"/>
      <c r="E87" s="129" t="str">
        <f>'Obra Civil'!C90</f>
        <v>m²</v>
      </c>
      <c r="F87" s="130">
        <f>'Obra Civil'!G90</f>
        <v>43</v>
      </c>
      <c r="G87" s="131">
        <f>'Obra Civil'!D90</f>
        <v>513.25</v>
      </c>
      <c r="H87" s="132">
        <v>513.25</v>
      </c>
      <c r="I87" s="132">
        <v>513.25</v>
      </c>
      <c r="J87" s="132">
        <f t="shared" si="9"/>
        <v>22069.75</v>
      </c>
      <c r="K87" s="132">
        <f t="shared" si="10"/>
        <v>22069.75</v>
      </c>
      <c r="L87" s="133">
        <f t="shared" si="11"/>
        <v>22069.75</v>
      </c>
    </row>
    <row r="88" spans="1:12">
      <c r="A88" s="128" t="str">
        <f>'Obra Civil'!A91</f>
        <v>10.4</v>
      </c>
      <c r="B88" s="271" t="str">
        <f>'Obra Civil'!B91</f>
        <v xml:space="preserve">Piso cerâmico esmaltado PEI IV - 20 x 20 cm - incl. rejunte - conforme projeto </v>
      </c>
      <c r="C88" s="272"/>
      <c r="D88" s="273"/>
      <c r="E88" s="129" t="str">
        <f>'Obra Civil'!C91</f>
        <v>m²</v>
      </c>
      <c r="F88" s="130">
        <f>'Obra Civil'!G91</f>
        <v>29.91</v>
      </c>
      <c r="G88" s="131">
        <f>'Obra Civil'!D91</f>
        <v>14.58</v>
      </c>
      <c r="H88" s="132">
        <v>0</v>
      </c>
      <c r="I88" s="132">
        <v>0</v>
      </c>
      <c r="J88" s="132">
        <f t="shared" si="9"/>
        <v>436.08780000000002</v>
      </c>
      <c r="K88" s="132">
        <f t="shared" si="10"/>
        <v>0</v>
      </c>
      <c r="L88" s="133">
        <f t="shared" si="11"/>
        <v>0</v>
      </c>
    </row>
    <row r="89" spans="1:12">
      <c r="A89" s="128" t="str">
        <f>'Obra Civil'!A92</f>
        <v>10.5</v>
      </c>
      <c r="B89" s="271" t="str">
        <f>'Obra Civil'!B92</f>
        <v>Lastro de areia para o playground</v>
      </c>
      <c r="C89" s="272"/>
      <c r="D89" s="273"/>
      <c r="E89" s="129" t="str">
        <f>'Obra Civil'!C92</f>
        <v>m³</v>
      </c>
      <c r="F89" s="130">
        <f>'Obra Civil'!G92</f>
        <v>45</v>
      </c>
      <c r="G89" s="131">
        <f>'Obra Civil'!D92</f>
        <v>28.4</v>
      </c>
      <c r="H89" s="132">
        <v>0</v>
      </c>
      <c r="I89" s="132">
        <v>0</v>
      </c>
      <c r="J89" s="132">
        <f t="shared" si="9"/>
        <v>1278</v>
      </c>
      <c r="K89" s="132">
        <f t="shared" si="10"/>
        <v>0</v>
      </c>
      <c r="L89" s="133">
        <f t="shared" si="11"/>
        <v>0</v>
      </c>
    </row>
    <row r="90" spans="1:12">
      <c r="A90" s="128" t="str">
        <f>'Obra Civil'!A93</f>
        <v>10.6</v>
      </c>
      <c r="B90" s="271" t="str">
        <f>'Obra Civil'!B93</f>
        <v>Piso de cimento desempenado com juntas de dilatação</v>
      </c>
      <c r="C90" s="272"/>
      <c r="D90" s="273"/>
      <c r="E90" s="129" t="str">
        <f>'Obra Civil'!C93</f>
        <v>m²</v>
      </c>
      <c r="F90" s="130">
        <f>'Obra Civil'!G93</f>
        <v>19.350000000000001</v>
      </c>
      <c r="G90" s="131">
        <f>'Obra Civil'!D93</f>
        <v>211.22</v>
      </c>
      <c r="H90" s="132">
        <v>0</v>
      </c>
      <c r="I90" s="132">
        <v>0</v>
      </c>
      <c r="J90" s="132">
        <f t="shared" si="9"/>
        <v>4087.1070000000004</v>
      </c>
      <c r="K90" s="132">
        <f t="shared" si="10"/>
        <v>0</v>
      </c>
      <c r="L90" s="133">
        <f t="shared" si="11"/>
        <v>0</v>
      </c>
    </row>
    <row r="91" spans="1:12">
      <c r="A91" s="128" t="str">
        <f>'Obra Civil'!A94</f>
        <v>10.7</v>
      </c>
      <c r="B91" s="271" t="str">
        <f>'Obra Civil'!B94</f>
        <v>Blocos de argamassa armada prefabricados 50 x 50 cm</v>
      </c>
      <c r="C91" s="272"/>
      <c r="D91" s="273"/>
      <c r="E91" s="129" t="str">
        <f>'Obra Civil'!C94</f>
        <v>m²</v>
      </c>
      <c r="F91" s="130">
        <f>'Obra Civil'!G94</f>
        <v>29.83</v>
      </c>
      <c r="G91" s="131">
        <f>'Obra Civil'!D94</f>
        <v>59.93</v>
      </c>
      <c r="H91" s="132">
        <v>0</v>
      </c>
      <c r="I91" s="132">
        <v>0</v>
      </c>
      <c r="J91" s="132">
        <f t="shared" si="9"/>
        <v>1787.7118999999998</v>
      </c>
      <c r="K91" s="132">
        <f t="shared" si="10"/>
        <v>0</v>
      </c>
      <c r="L91" s="133">
        <f t="shared" si="11"/>
        <v>0</v>
      </c>
    </row>
    <row r="92" spans="1:12">
      <c r="A92" s="128" t="str">
        <f>'Obra Civil'!A95</f>
        <v>10.8</v>
      </c>
      <c r="B92" s="271" t="str">
        <f>'Obra Civil'!B95</f>
        <v>Piso de pedra rolada</v>
      </c>
      <c r="C92" s="272"/>
      <c r="D92" s="273"/>
      <c r="E92" s="129" t="str">
        <f>'Obra Civil'!C95</f>
        <v>m²</v>
      </c>
      <c r="F92" s="130">
        <f>'Obra Civil'!G95</f>
        <v>7.27</v>
      </c>
      <c r="G92" s="131">
        <f>'Obra Civil'!D95</f>
        <v>168.15</v>
      </c>
      <c r="H92" s="132">
        <v>0</v>
      </c>
      <c r="I92" s="132">
        <v>0</v>
      </c>
      <c r="J92" s="132">
        <f t="shared" si="9"/>
        <v>1222.4504999999999</v>
      </c>
      <c r="K92" s="132">
        <f t="shared" si="10"/>
        <v>0</v>
      </c>
      <c r="L92" s="133">
        <f t="shared" si="11"/>
        <v>0</v>
      </c>
    </row>
    <row r="93" spans="1:12">
      <c r="A93" s="128" t="str">
        <f>'Obra Civil'!A96</f>
        <v>10.9</v>
      </c>
      <c r="B93" s="271" t="str">
        <f>'Obra Civil'!B96</f>
        <v>Blocrete intertravado de concreto</v>
      </c>
      <c r="C93" s="272"/>
      <c r="D93" s="273"/>
      <c r="E93" s="129" t="str">
        <f>'Obra Civil'!C96</f>
        <v>m²</v>
      </c>
      <c r="F93" s="130">
        <f>'Obra Civil'!G96</f>
        <v>36.58</v>
      </c>
      <c r="G93" s="131">
        <f>'Obra Civil'!D96</f>
        <v>83.4</v>
      </c>
      <c r="H93" s="132">
        <v>0</v>
      </c>
      <c r="I93" s="132">
        <v>0</v>
      </c>
      <c r="J93" s="132">
        <f t="shared" si="9"/>
        <v>3050.7719999999999</v>
      </c>
      <c r="K93" s="132">
        <f t="shared" si="10"/>
        <v>0</v>
      </c>
      <c r="L93" s="133">
        <f t="shared" si="11"/>
        <v>0</v>
      </c>
    </row>
    <row r="94" spans="1:12">
      <c r="A94" s="143" t="str">
        <f>'Obra Civil'!A98</f>
        <v>11.0</v>
      </c>
      <c r="B94" s="268" t="str">
        <f>'Obra Civil'!B98</f>
        <v xml:space="preserve">RODAPÉS E PEITORIS </v>
      </c>
      <c r="C94" s="269"/>
      <c r="D94" s="270"/>
      <c r="E94" s="146"/>
      <c r="F94" s="147">
        <f>'Obra Civil'!G98</f>
        <v>0</v>
      </c>
      <c r="G94" s="148">
        <f>'Obra Civil'!D98</f>
        <v>0</v>
      </c>
      <c r="H94" s="149">
        <v>0</v>
      </c>
      <c r="I94" s="149">
        <v>0</v>
      </c>
      <c r="J94" s="149">
        <f t="shared" si="9"/>
        <v>0</v>
      </c>
      <c r="K94" s="149">
        <f t="shared" si="10"/>
        <v>0</v>
      </c>
      <c r="L94" s="150">
        <f t="shared" si="11"/>
        <v>0</v>
      </c>
    </row>
    <row r="95" spans="1:12">
      <c r="A95" s="128" t="str">
        <f>'Obra Civil'!A99</f>
        <v>11.1</v>
      </c>
      <c r="B95" s="271" t="str">
        <f>'Obra Civil'!B99</f>
        <v xml:space="preserve">Rodapé em massa granilítica h=10 cm </v>
      </c>
      <c r="C95" s="272"/>
      <c r="D95" s="273"/>
      <c r="E95" s="129" t="str">
        <f>'Obra Civil'!C99</f>
        <v>m²</v>
      </c>
      <c r="F95" s="130">
        <f>'Obra Civil'!G99</f>
        <v>15.88</v>
      </c>
      <c r="G95" s="131">
        <f>'Obra Civil'!D99</f>
        <v>157.35</v>
      </c>
      <c r="H95" s="132">
        <v>157.35</v>
      </c>
      <c r="I95" s="132">
        <v>157.35</v>
      </c>
      <c r="J95" s="132">
        <f t="shared" si="9"/>
        <v>2498.7179999999998</v>
      </c>
      <c r="K95" s="132">
        <f t="shared" si="10"/>
        <v>2498.7179999999998</v>
      </c>
      <c r="L95" s="133">
        <f t="shared" si="11"/>
        <v>2498.7179999999998</v>
      </c>
    </row>
    <row r="96" spans="1:12">
      <c r="A96" s="128" t="str">
        <f>'Obra Civil'!A100</f>
        <v>11.2</v>
      </c>
      <c r="B96" s="271" t="str">
        <f>'Obra Civil'!B100</f>
        <v xml:space="preserve">Soleira em granito </v>
      </c>
      <c r="C96" s="272"/>
      <c r="D96" s="273"/>
      <c r="E96" s="129" t="str">
        <f>'Obra Civil'!C100</f>
        <v>m</v>
      </c>
      <c r="F96" s="130">
        <f>'Obra Civil'!G100</f>
        <v>70.67</v>
      </c>
      <c r="G96" s="131">
        <f>'Obra Civil'!D100</f>
        <v>19.600000000000001</v>
      </c>
      <c r="H96" s="132">
        <v>19.600000000000001</v>
      </c>
      <c r="I96" s="132">
        <v>19.600000000000001</v>
      </c>
      <c r="J96" s="132">
        <f t="shared" si="9"/>
        <v>1385.1320000000001</v>
      </c>
      <c r="K96" s="132">
        <f t="shared" si="10"/>
        <v>1385.1320000000001</v>
      </c>
      <c r="L96" s="133">
        <f t="shared" si="11"/>
        <v>1385.1320000000001</v>
      </c>
    </row>
    <row r="97" spans="1:12">
      <c r="A97" s="128" t="str">
        <f>'Obra Civil'!A101</f>
        <v>11.3</v>
      </c>
      <c r="B97" s="271" t="str">
        <f>'Obra Civil'!B101</f>
        <v>Peitoril em granito ( 2 x 18 ) cm</v>
      </c>
      <c r="C97" s="272"/>
      <c r="D97" s="273"/>
      <c r="E97" s="129" t="str">
        <f>'Obra Civil'!C101</f>
        <v>m</v>
      </c>
      <c r="F97" s="130">
        <f>'Obra Civil'!G101</f>
        <v>59.15</v>
      </c>
      <c r="G97" s="131">
        <f>'Obra Civil'!D101</f>
        <v>2.4</v>
      </c>
      <c r="H97" s="132">
        <v>0</v>
      </c>
      <c r="I97" s="132">
        <v>0</v>
      </c>
      <c r="J97" s="132">
        <f t="shared" si="9"/>
        <v>141.95999999999998</v>
      </c>
      <c r="K97" s="132">
        <f t="shared" si="10"/>
        <v>0</v>
      </c>
      <c r="L97" s="133">
        <f t="shared" si="11"/>
        <v>0</v>
      </c>
    </row>
    <row r="98" spans="1:12">
      <c r="A98" s="128" t="str">
        <f>'Obra Civil'!A102</f>
        <v>11.4</v>
      </c>
      <c r="B98" s="271" t="str">
        <f>'Obra Civil'!B102</f>
        <v>Roda meio em madeira (largura=10cm)</v>
      </c>
      <c r="C98" s="272"/>
      <c r="D98" s="273"/>
      <c r="E98" s="129" t="str">
        <f>'Obra Civil'!C102</f>
        <v>m</v>
      </c>
      <c r="F98" s="130">
        <f>'Obra Civil'!G102</f>
        <v>9.35</v>
      </c>
      <c r="G98" s="131">
        <f>'Obra Civil'!D102</f>
        <v>99.45</v>
      </c>
      <c r="H98" s="132">
        <v>0</v>
      </c>
      <c r="I98" s="132">
        <v>0</v>
      </c>
      <c r="J98" s="132">
        <f t="shared" si="9"/>
        <v>929.85749999999996</v>
      </c>
      <c r="K98" s="132">
        <f t="shared" si="10"/>
        <v>0</v>
      </c>
      <c r="L98" s="133">
        <f t="shared" si="11"/>
        <v>0</v>
      </c>
    </row>
    <row r="99" spans="1:12">
      <c r="A99" s="143" t="str">
        <f>'Obra Civil'!A104</f>
        <v>12.0</v>
      </c>
      <c r="B99" s="268" t="str">
        <f>'Obra Civil'!B104</f>
        <v xml:space="preserve">PINTURA </v>
      </c>
      <c r="C99" s="269"/>
      <c r="D99" s="270"/>
      <c r="E99" s="146"/>
      <c r="F99" s="147"/>
      <c r="G99" s="148"/>
      <c r="H99" s="149"/>
      <c r="I99" s="149"/>
      <c r="J99" s="149"/>
      <c r="K99" s="149"/>
      <c r="L99" s="150"/>
    </row>
    <row r="100" spans="1:12">
      <c r="A100" s="128" t="str">
        <f>'Obra Civil'!A105</f>
        <v>12.1</v>
      </c>
      <c r="B100" s="271" t="str">
        <f>'Obra Civil'!B105</f>
        <v xml:space="preserve">Emassamento de paredes internas e externas com massa acrílica - 02 demãos </v>
      </c>
      <c r="C100" s="272"/>
      <c r="D100" s="273"/>
      <c r="E100" s="129" t="str">
        <f>'Obra Civil'!C105</f>
        <v>m²</v>
      </c>
      <c r="F100" s="130">
        <f>'Obra Civil'!G105</f>
        <v>6</v>
      </c>
      <c r="G100" s="131">
        <f>'Obra Civil'!D105</f>
        <v>1029.6199999999999</v>
      </c>
      <c r="H100" s="132">
        <v>227.095</v>
      </c>
      <c r="I100" s="132">
        <v>227.095</v>
      </c>
      <c r="J100" s="132">
        <f t="shared" ref="J100:J105" si="12">F100*G100</f>
        <v>6177.7199999999993</v>
      </c>
      <c r="K100" s="132">
        <f t="shared" ref="K100:K105" si="13">H100*F100</f>
        <v>1362.57</v>
      </c>
      <c r="L100" s="133">
        <f t="shared" ref="L100:L105" si="14">I100*F100</f>
        <v>1362.57</v>
      </c>
    </row>
    <row r="101" spans="1:12">
      <c r="A101" s="128" t="str">
        <f>'Obra Civil'!A106</f>
        <v>12.2</v>
      </c>
      <c r="B101" s="271" t="str">
        <f>'Obra Civil'!B106</f>
        <v xml:space="preserve">Emassamento de lajes internas e externas com massa acrílica - 02 demãos </v>
      </c>
      <c r="C101" s="272"/>
      <c r="D101" s="273"/>
      <c r="E101" s="129" t="str">
        <f>'Obra Civil'!C106</f>
        <v>m²</v>
      </c>
      <c r="F101" s="130">
        <f>'Obra Civil'!G106</f>
        <v>8.14</v>
      </c>
      <c r="G101" s="131">
        <f>'Obra Civil'!D106</f>
        <v>617.89</v>
      </c>
      <c r="H101" s="132">
        <v>0</v>
      </c>
      <c r="I101" s="132">
        <v>0</v>
      </c>
      <c r="J101" s="132">
        <f t="shared" si="12"/>
        <v>5029.6246000000001</v>
      </c>
      <c r="K101" s="132">
        <f t="shared" si="13"/>
        <v>0</v>
      </c>
      <c r="L101" s="133">
        <f t="shared" si="14"/>
        <v>0</v>
      </c>
    </row>
    <row r="102" spans="1:12">
      <c r="A102" s="128" t="str">
        <f>'Obra Civil'!A107</f>
        <v>12.3</v>
      </c>
      <c r="B102" s="271" t="str">
        <f>'Obra Civil'!B107</f>
        <v xml:space="preserve">Pintura em latex acrílico 02 demãos sobre paredes internas e externas </v>
      </c>
      <c r="C102" s="272"/>
      <c r="D102" s="273"/>
      <c r="E102" s="129" t="str">
        <f>'Obra Civil'!C107</f>
        <v>m²</v>
      </c>
      <c r="F102" s="130">
        <f>'Obra Civil'!G107</f>
        <v>9</v>
      </c>
      <c r="G102" s="131">
        <f>'Obra Civil'!D107</f>
        <v>1029.6199999999999</v>
      </c>
      <c r="H102" s="132">
        <v>0</v>
      </c>
      <c r="I102" s="132">
        <v>0</v>
      </c>
      <c r="J102" s="132">
        <f t="shared" si="12"/>
        <v>9266.5799999999981</v>
      </c>
      <c r="K102" s="132">
        <f t="shared" si="13"/>
        <v>0</v>
      </c>
      <c r="L102" s="133">
        <f t="shared" si="14"/>
        <v>0</v>
      </c>
    </row>
    <row r="103" spans="1:12">
      <c r="A103" s="128" t="str">
        <f>'Obra Civil'!A108</f>
        <v>12.4</v>
      </c>
      <c r="B103" s="271" t="str">
        <f>'Obra Civil'!B108</f>
        <v xml:space="preserve">Pintura em latex acrílico 02 demãos sobre lajes internas e externas </v>
      </c>
      <c r="C103" s="272"/>
      <c r="D103" s="273"/>
      <c r="E103" s="129" t="str">
        <f>'Obra Civil'!C108</f>
        <v>m²</v>
      </c>
      <c r="F103" s="130">
        <f>'Obra Civil'!G108</f>
        <v>9.93</v>
      </c>
      <c r="G103" s="131">
        <f>'Obra Civil'!D108</f>
        <v>617.89</v>
      </c>
      <c r="H103" s="132">
        <v>0</v>
      </c>
      <c r="I103" s="132">
        <v>0</v>
      </c>
      <c r="J103" s="132">
        <f t="shared" si="12"/>
        <v>6135.6476999999995</v>
      </c>
      <c r="K103" s="132">
        <f t="shared" si="13"/>
        <v>0</v>
      </c>
      <c r="L103" s="133">
        <f t="shared" si="14"/>
        <v>0</v>
      </c>
    </row>
    <row r="104" spans="1:12">
      <c r="A104" s="128" t="str">
        <f>'Obra Civil'!A109</f>
        <v>12.5</v>
      </c>
      <c r="B104" s="271" t="str">
        <f>'Obra Civil'!B109</f>
        <v>Pintura em esmalte sintético 02 demãos em esquadrias de madeira</v>
      </c>
      <c r="C104" s="272"/>
      <c r="D104" s="273"/>
      <c r="E104" s="129" t="str">
        <f>'Obra Civil'!C109</f>
        <v>m²</v>
      </c>
      <c r="F104" s="130">
        <f>'Obra Civil'!G109</f>
        <v>11.07</v>
      </c>
      <c r="G104" s="131">
        <f>'Obra Civil'!D109</f>
        <v>133.91999999999999</v>
      </c>
      <c r="H104" s="132">
        <v>0</v>
      </c>
      <c r="I104" s="132">
        <v>0</v>
      </c>
      <c r="J104" s="132">
        <f t="shared" si="12"/>
        <v>1482.4943999999998</v>
      </c>
      <c r="K104" s="132">
        <f t="shared" si="13"/>
        <v>0</v>
      </c>
      <c r="L104" s="133">
        <f t="shared" si="14"/>
        <v>0</v>
      </c>
    </row>
    <row r="105" spans="1:12">
      <c r="A105" s="128" t="str">
        <f>'Obra Civil'!A110</f>
        <v>12.6</v>
      </c>
      <c r="B105" s="271" t="str">
        <f>'Obra Civil'!B110</f>
        <v>Pintura em esmalte sintético 02 demãos em esquadrias de ferro</v>
      </c>
      <c r="C105" s="272"/>
      <c r="D105" s="273"/>
      <c r="E105" s="129" t="str">
        <f>'Obra Civil'!C110</f>
        <v>m²</v>
      </c>
      <c r="F105" s="130">
        <f>'Obra Civil'!G110</f>
        <v>14.84</v>
      </c>
      <c r="G105" s="131">
        <f>'Obra Civil'!D110</f>
        <v>132.4</v>
      </c>
      <c r="H105" s="132">
        <v>0</v>
      </c>
      <c r="I105" s="132">
        <v>0</v>
      </c>
      <c r="J105" s="132">
        <f t="shared" si="12"/>
        <v>1964.816</v>
      </c>
      <c r="K105" s="132">
        <f t="shared" si="13"/>
        <v>0</v>
      </c>
      <c r="L105" s="133">
        <f t="shared" si="14"/>
        <v>0</v>
      </c>
    </row>
    <row r="106" spans="1:12">
      <c r="A106" s="143" t="str">
        <f>'Obra Civil'!A112</f>
        <v>13.0</v>
      </c>
      <c r="B106" s="268" t="str">
        <f>'Obra Civil'!B112</f>
        <v>INSTALAÇÃO ELÉTRICA E ELETRÔNICA 127/220V</v>
      </c>
      <c r="C106" s="269"/>
      <c r="D106" s="270"/>
      <c r="E106" s="146"/>
      <c r="F106" s="147"/>
      <c r="G106" s="148"/>
      <c r="H106" s="149"/>
      <c r="I106" s="149"/>
      <c r="J106" s="149"/>
      <c r="K106" s="149"/>
      <c r="L106" s="150"/>
    </row>
    <row r="107" spans="1:12">
      <c r="A107" s="128" t="str">
        <f>'Obra Civil'!A113</f>
        <v>13.1</v>
      </c>
      <c r="B107" s="271" t="str">
        <f>'Obra Civil'!B113</f>
        <v>CENTRO DE DISTRIBUIÇÃO</v>
      </c>
      <c r="C107" s="272"/>
      <c r="D107" s="273"/>
      <c r="E107" s="129"/>
      <c r="F107" s="130"/>
      <c r="G107" s="131"/>
      <c r="H107" s="132"/>
      <c r="I107" s="132"/>
      <c r="J107" s="132"/>
      <c r="K107" s="132"/>
      <c r="L107" s="133"/>
    </row>
    <row r="108" spans="1:12" ht="48" customHeight="1">
      <c r="A108" s="128" t="str">
        <f>'Obra Civil'!A114</f>
        <v>13.1.1</v>
      </c>
      <c r="B108" s="294" t="str">
        <f>'Obra Civil'!B114</f>
        <v>Quadro de Distribuição Geral de Baixa Tensão, de embutir, completo, com 04 disjuntores tripolares, com barramento para as fases, neutro e para proteção, disjuntor Geral trifásico de 200A e Dispositivo de Proteção contra Surtos, metálico, pintura eletrostática epóxi cor bege, c/ porta, trinco e acessórios (QGD - conforme projeto)</v>
      </c>
      <c r="C108" s="295"/>
      <c r="D108" s="296"/>
      <c r="E108" s="129" t="str">
        <f>'Obra Civil'!C114</f>
        <v>un</v>
      </c>
      <c r="F108" s="130">
        <f>'Obra Civil'!G114</f>
        <v>2697.3</v>
      </c>
      <c r="G108" s="131">
        <f>'Obra Civil'!D114</f>
        <v>1</v>
      </c>
      <c r="H108" s="132">
        <v>0</v>
      </c>
      <c r="I108" s="132">
        <v>0</v>
      </c>
      <c r="J108" s="132">
        <f t="shared" ref="J108:J113" si="15">F108*G108</f>
        <v>2697.3</v>
      </c>
      <c r="K108" s="132">
        <f t="shared" ref="K108:K113" si="16">H108*F108</f>
        <v>0</v>
      </c>
      <c r="L108" s="133">
        <f t="shared" ref="L108:L113" si="17">I108*F108</f>
        <v>0</v>
      </c>
    </row>
    <row r="109" spans="1:12" ht="44.25" customHeight="1">
      <c r="A109" s="128" t="str">
        <f>'Obra Civil'!A115</f>
        <v>13.1.2</v>
      </c>
      <c r="B109" s="294" t="str">
        <f>'Obra Civil'!B115</f>
        <v>Quadro de Distribuição de embutir, completo, com 07 circuitos (05 disjuntores monopolares e 02 disjuntores bipolares), com barramento para as fases, neutro e para proteção, disjuntor geral trifásico de 30A e 01 Dispositivo Diferencial Residual, metálico, pintura eletrostática epóxi cor bege, c/ porta, trinco e acessórios (QD-1 - conforme projeto)</v>
      </c>
      <c r="C109" s="295"/>
      <c r="D109" s="296"/>
      <c r="E109" s="129" t="str">
        <f>'Obra Civil'!C115</f>
        <v>un</v>
      </c>
      <c r="F109" s="130">
        <f>'Obra Civil'!G115</f>
        <v>267.39999999999998</v>
      </c>
      <c r="G109" s="131">
        <f>'Obra Civil'!D115</f>
        <v>1</v>
      </c>
      <c r="H109" s="132">
        <v>0</v>
      </c>
      <c r="I109" s="132">
        <v>0</v>
      </c>
      <c r="J109" s="132">
        <f t="shared" si="15"/>
        <v>267.39999999999998</v>
      </c>
      <c r="K109" s="132">
        <f t="shared" si="16"/>
        <v>0</v>
      </c>
      <c r="L109" s="133">
        <f t="shared" si="17"/>
        <v>0</v>
      </c>
    </row>
    <row r="110" spans="1:12" ht="45" customHeight="1">
      <c r="A110" s="128" t="str">
        <f>'Obra Civil'!A116</f>
        <v>13.1.3</v>
      </c>
      <c r="B110" s="294" t="str">
        <f>'Obra Civil'!B116</f>
        <v>Quadro de Distribuição de embutir, completo, com 10 circuitos (03 disjuntores monopolares e 07 disjuntores bipolares), com barramento para as fases, neutro e para proteção, disjuntor geral trifásico de 50A e 06 Dispositivos Diferencial Residual, metálico, pintura eletrostática epóxi cor bege,c/ porta, trinco e acessórios (QD-2 - conforme projeto)</v>
      </c>
      <c r="C110" s="295"/>
      <c r="D110" s="296"/>
      <c r="E110" s="129" t="str">
        <f>'Obra Civil'!C116</f>
        <v>un</v>
      </c>
      <c r="F110" s="130">
        <f>'Obra Civil'!G116</f>
        <v>312.39999999999998</v>
      </c>
      <c r="G110" s="131">
        <f>'Obra Civil'!D116</f>
        <v>1</v>
      </c>
      <c r="H110" s="132">
        <v>0</v>
      </c>
      <c r="I110" s="132">
        <v>0</v>
      </c>
      <c r="J110" s="132">
        <f t="shared" si="15"/>
        <v>312.39999999999998</v>
      </c>
      <c r="K110" s="132">
        <f t="shared" si="16"/>
        <v>0</v>
      </c>
      <c r="L110" s="133">
        <f t="shared" si="17"/>
        <v>0</v>
      </c>
    </row>
    <row r="111" spans="1:12" ht="44.25" customHeight="1">
      <c r="A111" s="128" t="str">
        <f>'Obra Civil'!A117</f>
        <v>13.1.4</v>
      </c>
      <c r="B111" s="294" t="str">
        <f>'Obra Civil'!B117</f>
        <v>Quadro de Distribuição de embutir, completo, com 08 circuitos (02 disjuntores monopolares e 06 disjuntores bipolares), com barramento para as fases, neutro e para proteção, disjuntor geral trifásico de 50A e 04 Dispositivos Diferencial Residual, metálico, pintura eletrostática epóxi cor bege, c/ porta e trinco e acessórios (QD-3 - conforme projeto)</v>
      </c>
      <c r="C111" s="295"/>
      <c r="D111" s="296"/>
      <c r="E111" s="129" t="str">
        <f>'Obra Civil'!C117</f>
        <v>un</v>
      </c>
      <c r="F111" s="130">
        <f>'Obra Civil'!G117</f>
        <v>306.2</v>
      </c>
      <c r="G111" s="131">
        <f>'Obra Civil'!D117</f>
        <v>1</v>
      </c>
      <c r="H111" s="132">
        <v>0</v>
      </c>
      <c r="I111" s="132">
        <v>0</v>
      </c>
      <c r="J111" s="132">
        <f t="shared" si="15"/>
        <v>306.2</v>
      </c>
      <c r="K111" s="132">
        <f t="shared" si="16"/>
        <v>0</v>
      </c>
      <c r="L111" s="133">
        <f t="shared" si="17"/>
        <v>0</v>
      </c>
    </row>
    <row r="112" spans="1:12" ht="48.75" customHeight="1">
      <c r="A112" s="128" t="str">
        <f>'Obra Civil'!A118</f>
        <v>13.1.5</v>
      </c>
      <c r="B112" s="294" t="str">
        <f>'Obra Civil'!B118</f>
        <v>Quadro de Distribuição de embutir,  completo, com 24 circuitos (17 disjuntores monopolares e 07 disjuntores bipolares), com barramento para as fases, neutro e para proteção, disjuntor geral trifásico de 100A e 13 Dispositivos Diferencial Residual, metálico, pintura eletrostática epóxi cor bege, c/ porta e trinco e acessórios (QD-4 - conforme projeto)</v>
      </c>
      <c r="C112" s="295"/>
      <c r="D112" s="296"/>
      <c r="E112" s="129" t="str">
        <f>'Obra Civil'!C118</f>
        <v>un</v>
      </c>
      <c r="F112" s="130">
        <f>'Obra Civil'!G118</f>
        <v>784.2</v>
      </c>
      <c r="G112" s="131">
        <f>'Obra Civil'!D118</f>
        <v>1</v>
      </c>
      <c r="H112" s="132">
        <v>0</v>
      </c>
      <c r="I112" s="132">
        <v>0</v>
      </c>
      <c r="J112" s="132">
        <f t="shared" si="15"/>
        <v>784.2</v>
      </c>
      <c r="K112" s="132">
        <f t="shared" si="16"/>
        <v>0</v>
      </c>
      <c r="L112" s="133">
        <f t="shared" si="17"/>
        <v>0</v>
      </c>
    </row>
    <row r="113" spans="1:12" ht="45.75" customHeight="1">
      <c r="A113" s="128" t="str">
        <f>'Obra Civil'!A119</f>
        <v>13.1.6</v>
      </c>
      <c r="B113" s="294" t="str">
        <f>'Obra Civil'!B119</f>
        <v>Quadro de comando de Motor, de embutir, completo, p/ 2 motores de 3/4 cv (1 de reserva) , para controle automático de nível de reservatório superior e inferior, com contatores, bases fusíveis completas com fusível, relé térmico de sobrecarga, relé de falta de fase, chaves e lâmpadas,  com porta e trinco e acessórios (QCM - conforme projeto)</v>
      </c>
      <c r="C113" s="295"/>
      <c r="D113" s="296"/>
      <c r="E113" s="129" t="str">
        <f>'Obra Civil'!C119</f>
        <v>un</v>
      </c>
      <c r="F113" s="130">
        <f>'Obra Civil'!G119</f>
        <v>323.5</v>
      </c>
      <c r="G113" s="131">
        <f>'Obra Civil'!D119</f>
        <v>1</v>
      </c>
      <c r="H113" s="132">
        <v>0</v>
      </c>
      <c r="I113" s="132">
        <v>0</v>
      </c>
      <c r="J113" s="132">
        <f t="shared" si="15"/>
        <v>323.5</v>
      </c>
      <c r="K113" s="132">
        <f t="shared" si="16"/>
        <v>0</v>
      </c>
      <c r="L113" s="133">
        <f t="shared" si="17"/>
        <v>0</v>
      </c>
    </row>
    <row r="114" spans="1:12">
      <c r="A114" s="128" t="str">
        <f>'Obra Civil'!A120</f>
        <v>13.2</v>
      </c>
      <c r="B114" s="271" t="str">
        <f>'Obra Civil'!B120</f>
        <v>ELETRODUTOS E ACESSÓRIOS</v>
      </c>
      <c r="C114" s="272"/>
      <c r="D114" s="273"/>
      <c r="E114" s="129"/>
      <c r="F114" s="130"/>
      <c r="G114" s="131"/>
      <c r="H114" s="132"/>
      <c r="I114" s="132"/>
      <c r="J114" s="132"/>
      <c r="K114" s="132"/>
      <c r="L114" s="133"/>
    </row>
    <row r="115" spans="1:12">
      <c r="A115" s="128" t="str">
        <f>'Obra Civil'!A121</f>
        <v>13.2.1</v>
      </c>
      <c r="B115" s="271" t="str">
        <f>'Obra Civil'!B121</f>
        <v>Eletroduto PVC flexível, Ø16mm (DN 3/8"), inclusive curvas</v>
      </c>
      <c r="C115" s="272"/>
      <c r="D115" s="273"/>
      <c r="E115" s="129" t="str">
        <f>'Obra Civil'!C121</f>
        <v>m</v>
      </c>
      <c r="F115" s="130">
        <f>'Obra Civil'!G121</f>
        <v>1.98</v>
      </c>
      <c r="G115" s="131">
        <f>'Obra Civil'!D121</f>
        <v>380</v>
      </c>
      <c r="H115" s="132">
        <v>0</v>
      </c>
      <c r="I115" s="132">
        <v>380</v>
      </c>
      <c r="J115" s="132">
        <f t="shared" ref="J115:J123" si="18">F115*G115</f>
        <v>752.4</v>
      </c>
      <c r="K115" s="132">
        <f t="shared" ref="K115:K123" si="19">H115*F115</f>
        <v>0</v>
      </c>
      <c r="L115" s="133">
        <f t="shared" ref="L115:L123" si="20">I115*F115</f>
        <v>752.4</v>
      </c>
    </row>
    <row r="116" spans="1:12">
      <c r="A116" s="128" t="str">
        <f>'Obra Civil'!A122</f>
        <v>13.2.2</v>
      </c>
      <c r="B116" s="271" t="str">
        <f>'Obra Civil'!B122</f>
        <v>Eletroduto PVC flexível corrugado reforçado, Ø20mm (DN 1/2"), inclusive curvas</v>
      </c>
      <c r="C116" s="272"/>
      <c r="D116" s="273"/>
      <c r="E116" s="129" t="str">
        <f>'Obra Civil'!C122</f>
        <v>m</v>
      </c>
      <c r="F116" s="130">
        <f>'Obra Civil'!G122</f>
        <v>2.14</v>
      </c>
      <c r="G116" s="131">
        <f>'Obra Civil'!D122</f>
        <v>125</v>
      </c>
      <c r="H116" s="132">
        <v>0</v>
      </c>
      <c r="I116" s="132">
        <v>125</v>
      </c>
      <c r="J116" s="132">
        <f t="shared" si="18"/>
        <v>267.5</v>
      </c>
      <c r="K116" s="132">
        <f t="shared" si="19"/>
        <v>0</v>
      </c>
      <c r="L116" s="133">
        <f t="shared" si="20"/>
        <v>267.5</v>
      </c>
    </row>
    <row r="117" spans="1:12">
      <c r="A117" s="128" t="str">
        <f>'Obra Civil'!A123</f>
        <v>13.2.3</v>
      </c>
      <c r="B117" s="271" t="str">
        <f>'Obra Civil'!B123</f>
        <v>Eletroduto PVC flexível corrugado reforçado, Ø25mm (DN 3/4"), inclusive curvas</v>
      </c>
      <c r="C117" s="272"/>
      <c r="D117" s="273"/>
      <c r="E117" s="129" t="str">
        <f>'Obra Civil'!C123</f>
        <v>m</v>
      </c>
      <c r="F117" s="130">
        <f>'Obra Civil'!G123</f>
        <v>2.87</v>
      </c>
      <c r="G117" s="131">
        <f>'Obra Civil'!D123</f>
        <v>90</v>
      </c>
      <c r="H117" s="132">
        <v>0</v>
      </c>
      <c r="I117" s="132">
        <v>90</v>
      </c>
      <c r="J117" s="132">
        <f t="shared" si="18"/>
        <v>258.3</v>
      </c>
      <c r="K117" s="132">
        <f t="shared" si="19"/>
        <v>0</v>
      </c>
      <c r="L117" s="133">
        <f t="shared" si="20"/>
        <v>258.3</v>
      </c>
    </row>
    <row r="118" spans="1:12">
      <c r="A118" s="128" t="str">
        <f>'Obra Civil'!A124</f>
        <v>13.2.4</v>
      </c>
      <c r="B118" s="271" t="str">
        <f>'Obra Civil'!B124</f>
        <v>Eletroduto ,Ø31mm (DN 1"), inclusive curvas</v>
      </c>
      <c r="C118" s="272"/>
      <c r="D118" s="273"/>
      <c r="E118" s="129" t="str">
        <f>'Obra Civil'!C124</f>
        <v>m</v>
      </c>
      <c r="F118" s="130">
        <f>'Obra Civil'!G124</f>
        <v>7.12</v>
      </c>
      <c r="G118" s="131">
        <f>'Obra Civil'!D124</f>
        <v>55</v>
      </c>
      <c r="H118" s="132">
        <v>0</v>
      </c>
      <c r="I118" s="132">
        <v>55</v>
      </c>
      <c r="J118" s="132">
        <f t="shared" si="18"/>
        <v>391.6</v>
      </c>
      <c r="K118" s="132">
        <f t="shared" si="19"/>
        <v>0</v>
      </c>
      <c r="L118" s="133">
        <f t="shared" si="20"/>
        <v>391.6</v>
      </c>
    </row>
    <row r="119" spans="1:12">
      <c r="A119" s="128" t="str">
        <f>'Obra Civil'!A125</f>
        <v>13.2.5</v>
      </c>
      <c r="B119" s="271" t="str">
        <f>'Obra Civil'!B125</f>
        <v>Eletroduto, Ø41mm (DN 1.1/4"), inclusive curvas</v>
      </c>
      <c r="C119" s="272"/>
      <c r="D119" s="273"/>
      <c r="E119" s="129" t="str">
        <f>'Obra Civil'!C125</f>
        <v>m</v>
      </c>
      <c r="F119" s="130">
        <f>'Obra Civil'!G125</f>
        <v>9.36</v>
      </c>
      <c r="G119" s="131">
        <f>'Obra Civil'!D125</f>
        <v>5</v>
      </c>
      <c r="H119" s="132">
        <v>0</v>
      </c>
      <c r="I119" s="132">
        <v>5</v>
      </c>
      <c r="J119" s="132">
        <f t="shared" si="18"/>
        <v>46.8</v>
      </c>
      <c r="K119" s="132">
        <f t="shared" si="19"/>
        <v>0</v>
      </c>
      <c r="L119" s="133">
        <f t="shared" si="20"/>
        <v>46.8</v>
      </c>
    </row>
    <row r="120" spans="1:12">
      <c r="A120" s="128" t="str">
        <f>'Obra Civil'!A126</f>
        <v>13.2.6</v>
      </c>
      <c r="B120" s="271" t="str">
        <f>'Obra Civil'!B126</f>
        <v>Eletroduto Ø47mm (DN 1.1/2"), inclusive curvas</v>
      </c>
      <c r="C120" s="272"/>
      <c r="D120" s="273"/>
      <c r="E120" s="129" t="str">
        <f>'Obra Civil'!C126</f>
        <v>m</v>
      </c>
      <c r="F120" s="130">
        <f>'Obra Civil'!G126</f>
        <v>12.32</v>
      </c>
      <c r="G120" s="131">
        <f>'Obra Civil'!D126</f>
        <v>14</v>
      </c>
      <c r="H120" s="132">
        <v>0</v>
      </c>
      <c r="I120" s="132">
        <v>14</v>
      </c>
      <c r="J120" s="132">
        <f t="shared" si="18"/>
        <v>172.48000000000002</v>
      </c>
      <c r="K120" s="132">
        <f t="shared" si="19"/>
        <v>0</v>
      </c>
      <c r="L120" s="133">
        <f t="shared" si="20"/>
        <v>172.48000000000002</v>
      </c>
    </row>
    <row r="121" spans="1:12">
      <c r="A121" s="128" t="str">
        <f>'Obra Civil'!A127</f>
        <v>13.2.7</v>
      </c>
      <c r="B121" s="271" t="str">
        <f>'Obra Civil'!B127</f>
        <v>Eletroduto  Ø59 mm (DN 2"), inclusive curvas</v>
      </c>
      <c r="C121" s="272"/>
      <c r="D121" s="273"/>
      <c r="E121" s="129" t="str">
        <f>'Obra Civil'!C127</f>
        <v>m</v>
      </c>
      <c r="F121" s="130">
        <f>'Obra Civil'!G127</f>
        <v>18.23</v>
      </c>
      <c r="G121" s="131">
        <f>'Obra Civil'!D127</f>
        <v>6</v>
      </c>
      <c r="H121" s="132">
        <v>0</v>
      </c>
      <c r="I121" s="132">
        <v>6</v>
      </c>
      <c r="J121" s="132">
        <f t="shared" si="18"/>
        <v>109.38</v>
      </c>
      <c r="K121" s="132">
        <f t="shared" si="19"/>
        <v>0</v>
      </c>
      <c r="L121" s="133">
        <f t="shared" si="20"/>
        <v>109.38</v>
      </c>
    </row>
    <row r="122" spans="1:12">
      <c r="A122" s="128" t="str">
        <f>'Obra Civil'!A128</f>
        <v>13.2.8</v>
      </c>
      <c r="B122" s="271" t="str">
        <f>'Obra Civil'!B128</f>
        <v>Eletroduto  Ø75 mm (DN 2.1/2"), inclusive curvas</v>
      </c>
      <c r="C122" s="272"/>
      <c r="D122" s="273"/>
      <c r="E122" s="129" t="str">
        <f>'Obra Civil'!C128</f>
        <v>m</v>
      </c>
      <c r="F122" s="130">
        <f>'Obra Civil'!G128</f>
        <v>21.45</v>
      </c>
      <c r="G122" s="131">
        <f>'Obra Civil'!D128</f>
        <v>10</v>
      </c>
      <c r="H122" s="132">
        <v>0</v>
      </c>
      <c r="I122" s="132">
        <v>10</v>
      </c>
      <c r="J122" s="132">
        <f t="shared" si="18"/>
        <v>214.5</v>
      </c>
      <c r="K122" s="132">
        <f t="shared" si="19"/>
        <v>0</v>
      </c>
      <c r="L122" s="133">
        <f t="shared" si="20"/>
        <v>214.5</v>
      </c>
    </row>
    <row r="123" spans="1:12">
      <c r="A123" s="128" t="str">
        <f>'Obra Civil'!A129</f>
        <v>13.2.9</v>
      </c>
      <c r="B123" s="271" t="str">
        <f>'Obra Civil'!B129</f>
        <v>Caixa de passagem 40x40cm em alvenaria com tampa de ferro fundido tipo leve</v>
      </c>
      <c r="C123" s="272"/>
      <c r="D123" s="273"/>
      <c r="E123" s="129" t="str">
        <f>'Obra Civil'!C129</f>
        <v>un</v>
      </c>
      <c r="F123" s="130">
        <f>'Obra Civil'!G129</f>
        <v>67.900000000000006</v>
      </c>
      <c r="G123" s="131">
        <f>'Obra Civil'!D129</f>
        <v>2</v>
      </c>
      <c r="H123" s="132">
        <v>0</v>
      </c>
      <c r="I123" s="132">
        <v>2</v>
      </c>
      <c r="J123" s="132">
        <f t="shared" si="18"/>
        <v>135.80000000000001</v>
      </c>
      <c r="K123" s="132">
        <f t="shared" si="19"/>
        <v>0</v>
      </c>
      <c r="L123" s="133">
        <f t="shared" si="20"/>
        <v>135.80000000000001</v>
      </c>
    </row>
    <row r="124" spans="1:12">
      <c r="A124" s="125" t="str">
        <f>'Obra Civil'!A130</f>
        <v>13.3</v>
      </c>
      <c r="B124" s="291" t="str">
        <f>'Obra Civil'!B130</f>
        <v>CABOS E FIOS (CONDUTORES)</v>
      </c>
      <c r="C124" s="292"/>
      <c r="D124" s="293"/>
      <c r="E124" s="129"/>
      <c r="F124" s="130"/>
      <c r="G124" s="131"/>
      <c r="H124" s="132"/>
      <c r="I124" s="132"/>
      <c r="J124" s="132"/>
      <c r="K124" s="132"/>
      <c r="L124" s="133"/>
    </row>
    <row r="125" spans="1:12" ht="35.25" customHeight="1">
      <c r="A125" s="139"/>
      <c r="B125" s="306" t="str">
        <f>'Obra Civil'!B131</f>
        <v>Condutor de cobre unipolar, isolação em PVC/70ºC, camada de proteção em PVC, não propagador de chamas, classe de tensão 750V, encordoamento classe 5, flexível, com as seguintes seções nominais:</v>
      </c>
      <c r="C125" s="307"/>
      <c r="D125" s="308"/>
      <c r="E125" s="129"/>
      <c r="F125" s="140">
        <f>'Obra Civil'!G131</f>
        <v>100</v>
      </c>
      <c r="G125" s="141">
        <f>'Obra Civil'!D131</f>
        <v>0</v>
      </c>
      <c r="H125" s="132">
        <v>0</v>
      </c>
      <c r="I125" s="132">
        <v>0</v>
      </c>
      <c r="J125" s="132">
        <f t="shared" ref="J125:J135" si="21">F125*G125</f>
        <v>0</v>
      </c>
      <c r="K125" s="132">
        <f t="shared" ref="K125:K135" si="22">H125*F125</f>
        <v>0</v>
      </c>
      <c r="L125" s="133">
        <f t="shared" ref="L125:L188" si="23">I125*F125</f>
        <v>0</v>
      </c>
    </row>
    <row r="126" spans="1:12">
      <c r="A126" s="128" t="str">
        <f>'Obra Civil'!A132</f>
        <v>13.3.1</v>
      </c>
      <c r="B126" s="271" t="str">
        <f>'Obra Civil'!B132</f>
        <v>#1,5 mm²</v>
      </c>
      <c r="C126" s="272"/>
      <c r="D126" s="273"/>
      <c r="E126" s="129" t="str">
        <f>'Obra Civil'!C132</f>
        <v>m</v>
      </c>
      <c r="F126" s="130">
        <f>'Obra Civil'!G132</f>
        <v>1.52</v>
      </c>
      <c r="G126" s="131">
        <f>'Obra Civil'!D132</f>
        <v>80</v>
      </c>
      <c r="H126" s="132">
        <v>0</v>
      </c>
      <c r="I126" s="132">
        <v>0</v>
      </c>
      <c r="J126" s="132">
        <f t="shared" si="21"/>
        <v>121.6</v>
      </c>
      <c r="K126" s="132">
        <f t="shared" si="22"/>
        <v>0</v>
      </c>
      <c r="L126" s="133">
        <f t="shared" si="23"/>
        <v>0</v>
      </c>
    </row>
    <row r="127" spans="1:12">
      <c r="A127" s="128" t="str">
        <f>'Obra Civil'!A133</f>
        <v>13.3.2</v>
      </c>
      <c r="B127" s="271" t="str">
        <f>'Obra Civil'!B133</f>
        <v>#2,5 mm²</v>
      </c>
      <c r="C127" s="272"/>
      <c r="D127" s="273"/>
      <c r="E127" s="129" t="str">
        <f>'Obra Civil'!C133</f>
        <v>m</v>
      </c>
      <c r="F127" s="130">
        <f>'Obra Civil'!G133</f>
        <v>2.02</v>
      </c>
      <c r="G127" s="131">
        <f>'Obra Civil'!D133</f>
        <v>2350</v>
      </c>
      <c r="H127" s="132">
        <v>0</v>
      </c>
      <c r="I127" s="132">
        <v>500</v>
      </c>
      <c r="J127" s="132">
        <f t="shared" si="21"/>
        <v>4747</v>
      </c>
      <c r="K127" s="132">
        <f t="shared" si="22"/>
        <v>0</v>
      </c>
      <c r="L127" s="133">
        <f t="shared" si="23"/>
        <v>1010</v>
      </c>
    </row>
    <row r="128" spans="1:12">
      <c r="A128" s="128" t="str">
        <f>'Obra Civil'!A134</f>
        <v>13.3.3</v>
      </c>
      <c r="B128" s="271" t="str">
        <f>'Obra Civil'!B134</f>
        <v>#4 mm²</v>
      </c>
      <c r="C128" s="272"/>
      <c r="D128" s="273"/>
      <c r="E128" s="129" t="str">
        <f>'Obra Civil'!C134</f>
        <v>m</v>
      </c>
      <c r="F128" s="130">
        <f>'Obra Civil'!G134</f>
        <v>3.04</v>
      </c>
      <c r="G128" s="131">
        <f>'Obra Civil'!D134</f>
        <v>770</v>
      </c>
      <c r="H128" s="132">
        <v>0</v>
      </c>
      <c r="I128" s="132">
        <v>0</v>
      </c>
      <c r="J128" s="132">
        <f t="shared" si="21"/>
        <v>2340.8000000000002</v>
      </c>
      <c r="K128" s="132">
        <f t="shared" si="22"/>
        <v>0</v>
      </c>
      <c r="L128" s="133">
        <f t="shared" si="23"/>
        <v>0</v>
      </c>
    </row>
    <row r="129" spans="1:12">
      <c r="A129" s="128" t="str">
        <f>'Obra Civil'!A135</f>
        <v>13.3.4</v>
      </c>
      <c r="B129" s="271" t="str">
        <f>'Obra Civil'!B135</f>
        <v>#6 mm²</v>
      </c>
      <c r="C129" s="272"/>
      <c r="D129" s="273"/>
      <c r="E129" s="129" t="str">
        <f>'Obra Civil'!C135</f>
        <v>m</v>
      </c>
      <c r="F129" s="130">
        <f>'Obra Civil'!G135</f>
        <v>4.1100000000000003</v>
      </c>
      <c r="G129" s="131">
        <f>'Obra Civil'!D135</f>
        <v>10</v>
      </c>
      <c r="H129" s="132">
        <v>0</v>
      </c>
      <c r="I129" s="132">
        <v>0</v>
      </c>
      <c r="J129" s="132">
        <f t="shared" si="21"/>
        <v>41.1</v>
      </c>
      <c r="K129" s="132">
        <f t="shared" si="22"/>
        <v>0</v>
      </c>
      <c r="L129" s="133">
        <f t="shared" si="23"/>
        <v>0</v>
      </c>
    </row>
    <row r="130" spans="1:12">
      <c r="A130" s="128" t="str">
        <f>'Obra Civil'!A136</f>
        <v>13.3.5</v>
      </c>
      <c r="B130" s="271" t="str">
        <f>'Obra Civil'!B136</f>
        <v>#10 mm²</v>
      </c>
      <c r="C130" s="272"/>
      <c r="D130" s="273"/>
      <c r="E130" s="129" t="str">
        <f>'Obra Civil'!C136</f>
        <v>m</v>
      </c>
      <c r="F130" s="130">
        <f>'Obra Civil'!G136</f>
        <v>7.38</v>
      </c>
      <c r="G130" s="131">
        <f>'Obra Civil'!D136</f>
        <v>152</v>
      </c>
      <c r="H130" s="132">
        <v>0</v>
      </c>
      <c r="I130" s="132">
        <v>0</v>
      </c>
      <c r="J130" s="132">
        <f t="shared" si="21"/>
        <v>1121.76</v>
      </c>
      <c r="K130" s="132">
        <f t="shared" si="22"/>
        <v>0</v>
      </c>
      <c r="L130" s="133">
        <f t="shared" si="23"/>
        <v>0</v>
      </c>
    </row>
    <row r="131" spans="1:12">
      <c r="A131" s="128" t="str">
        <f>'Obra Civil'!A137</f>
        <v>13.3.6</v>
      </c>
      <c r="B131" s="271" t="str">
        <f>'Obra Civil'!B137</f>
        <v>#16 mm²</v>
      </c>
      <c r="C131" s="272"/>
      <c r="D131" s="273"/>
      <c r="E131" s="129" t="str">
        <f>'Obra Civil'!C137</f>
        <v>m</v>
      </c>
      <c r="F131" s="130">
        <f>'Obra Civil'!G137</f>
        <v>7.45</v>
      </c>
      <c r="G131" s="131">
        <f>'Obra Civil'!D137</f>
        <v>21</v>
      </c>
      <c r="H131" s="132">
        <v>0</v>
      </c>
      <c r="I131" s="132">
        <v>0</v>
      </c>
      <c r="J131" s="132">
        <f t="shared" si="21"/>
        <v>156.45000000000002</v>
      </c>
      <c r="K131" s="132">
        <f t="shared" si="22"/>
        <v>0</v>
      </c>
      <c r="L131" s="133">
        <f t="shared" si="23"/>
        <v>0</v>
      </c>
    </row>
    <row r="132" spans="1:12">
      <c r="A132" s="128" t="str">
        <f>'Obra Civil'!A138</f>
        <v>13.3.7</v>
      </c>
      <c r="B132" s="271" t="str">
        <f>'Obra Civil'!B138</f>
        <v>#25 mm²</v>
      </c>
      <c r="C132" s="272"/>
      <c r="D132" s="273"/>
      <c r="E132" s="129" t="str">
        <f>'Obra Civil'!C138</f>
        <v>m</v>
      </c>
      <c r="F132" s="130">
        <f>'Obra Civil'!G138</f>
        <v>10.92</v>
      </c>
      <c r="G132" s="131">
        <f>'Obra Civil'!D138</f>
        <v>21</v>
      </c>
      <c r="H132" s="132">
        <v>0</v>
      </c>
      <c r="I132" s="132">
        <v>0</v>
      </c>
      <c r="J132" s="132">
        <f t="shared" si="21"/>
        <v>229.32</v>
      </c>
      <c r="K132" s="132">
        <f t="shared" si="22"/>
        <v>0</v>
      </c>
      <c r="L132" s="133">
        <f t="shared" si="23"/>
        <v>0</v>
      </c>
    </row>
    <row r="133" spans="1:12">
      <c r="A133" s="128" t="str">
        <f>'Obra Civil'!A139</f>
        <v>13.3.8</v>
      </c>
      <c r="B133" s="271" t="str">
        <f>'Obra Civil'!B139</f>
        <v>#35 mm²</v>
      </c>
      <c r="C133" s="272"/>
      <c r="D133" s="273"/>
      <c r="E133" s="129" t="str">
        <f>'Obra Civil'!C139</f>
        <v>m</v>
      </c>
      <c r="F133" s="130">
        <f>'Obra Civil'!G139</f>
        <v>100</v>
      </c>
      <c r="G133" s="131">
        <f>'Obra Civil'!D139</f>
        <v>63</v>
      </c>
      <c r="H133" s="132">
        <v>0</v>
      </c>
      <c r="I133" s="132">
        <v>0</v>
      </c>
      <c r="J133" s="132">
        <f t="shared" si="21"/>
        <v>6300</v>
      </c>
      <c r="K133" s="132">
        <f t="shared" si="22"/>
        <v>0</v>
      </c>
      <c r="L133" s="133">
        <f t="shared" si="23"/>
        <v>0</v>
      </c>
    </row>
    <row r="134" spans="1:12">
      <c r="A134" s="128" t="str">
        <f>'Obra Civil'!A140</f>
        <v>13.3.9</v>
      </c>
      <c r="B134" s="271" t="str">
        <f>'Obra Civil'!B140</f>
        <v>#70 mm²</v>
      </c>
      <c r="C134" s="272"/>
      <c r="D134" s="273"/>
      <c r="E134" s="129" t="str">
        <f>'Obra Civil'!C140</f>
        <v>m</v>
      </c>
      <c r="F134" s="130">
        <f>'Obra Civil'!G140</f>
        <v>100</v>
      </c>
      <c r="G134" s="131">
        <f>'Obra Civil'!D140</f>
        <v>20</v>
      </c>
      <c r="H134" s="132">
        <v>0</v>
      </c>
      <c r="I134" s="132">
        <v>0</v>
      </c>
      <c r="J134" s="132">
        <f t="shared" si="21"/>
        <v>2000</v>
      </c>
      <c r="K134" s="132">
        <f t="shared" si="22"/>
        <v>0</v>
      </c>
      <c r="L134" s="133">
        <f t="shared" si="23"/>
        <v>0</v>
      </c>
    </row>
    <row r="135" spans="1:12">
      <c r="A135" s="128" t="str">
        <f>'Obra Civil'!A141</f>
        <v>13.3.10</v>
      </c>
      <c r="B135" s="271" t="str">
        <f>'Obra Civil'!B141</f>
        <v>#120 mm²</v>
      </c>
      <c r="C135" s="272"/>
      <c r="D135" s="273"/>
      <c r="E135" s="129" t="str">
        <f>'Obra Civil'!C141</f>
        <v>m</v>
      </c>
      <c r="F135" s="130">
        <f>'Obra Civil'!G141</f>
        <v>100</v>
      </c>
      <c r="G135" s="131">
        <f>'Obra Civil'!D141</f>
        <v>80</v>
      </c>
      <c r="H135" s="132">
        <v>0</v>
      </c>
      <c r="I135" s="132">
        <v>0</v>
      </c>
      <c r="J135" s="132">
        <f t="shared" si="21"/>
        <v>8000</v>
      </c>
      <c r="K135" s="132">
        <f t="shared" si="22"/>
        <v>0</v>
      </c>
      <c r="L135" s="133">
        <f t="shared" si="23"/>
        <v>0</v>
      </c>
    </row>
    <row r="136" spans="1:12">
      <c r="A136" s="125" t="str">
        <f>'Obra Civil'!A142</f>
        <v>13.4</v>
      </c>
      <c r="B136" s="291" t="str">
        <f>'Obra Civil'!B142</f>
        <v>ILUMINAÇÃO E TOMADAS</v>
      </c>
      <c r="C136" s="292"/>
      <c r="D136" s="293"/>
      <c r="E136" s="129"/>
      <c r="F136" s="130"/>
      <c r="G136" s="131"/>
      <c r="H136" s="132"/>
      <c r="I136" s="132"/>
      <c r="J136" s="132"/>
      <c r="K136" s="132"/>
      <c r="L136" s="133">
        <f t="shared" si="23"/>
        <v>0</v>
      </c>
    </row>
    <row r="137" spans="1:12">
      <c r="A137" s="128" t="str">
        <f>'Obra Civil'!A143</f>
        <v>13.4.1</v>
      </c>
      <c r="B137" s="271" t="str">
        <f>'Obra Civil'!B143</f>
        <v>Tomada universal, circular, 2P+T, 15A/250v, cor preta, completa</v>
      </c>
      <c r="C137" s="272"/>
      <c r="D137" s="273"/>
      <c r="E137" s="129" t="str">
        <f>'Obra Civil'!C143</f>
        <v>un</v>
      </c>
      <c r="F137" s="130">
        <f>'Obra Civil'!G143</f>
        <v>12.94</v>
      </c>
      <c r="G137" s="131">
        <f>'Obra Civil'!D143</f>
        <v>84</v>
      </c>
      <c r="H137" s="132">
        <v>0</v>
      </c>
      <c r="I137" s="132">
        <v>0</v>
      </c>
      <c r="J137" s="132">
        <f t="shared" ref="J137:J148" si="24">F137*G137</f>
        <v>1086.96</v>
      </c>
      <c r="K137" s="132">
        <f t="shared" ref="K137:K148" si="25">H137*F137</f>
        <v>0</v>
      </c>
      <c r="L137" s="133">
        <f t="shared" si="23"/>
        <v>0</v>
      </c>
    </row>
    <row r="138" spans="1:12">
      <c r="A138" s="128" t="str">
        <f>'Obra Civil'!A144</f>
        <v>13.4.2</v>
      </c>
      <c r="B138" s="271" t="str">
        <f>'Obra Civil'!B144</f>
        <v>Tomada universal, circular, 3P, 20A/250v, cor preta, completa</v>
      </c>
      <c r="C138" s="272"/>
      <c r="D138" s="273"/>
      <c r="E138" s="129" t="str">
        <f>'Obra Civil'!C144</f>
        <v>un</v>
      </c>
      <c r="F138" s="130">
        <f>'Obra Civil'!G144</f>
        <v>14.81</v>
      </c>
      <c r="G138" s="131">
        <f>'Obra Civil'!D144</f>
        <v>20</v>
      </c>
      <c r="H138" s="132">
        <v>0</v>
      </c>
      <c r="I138" s="132">
        <v>0</v>
      </c>
      <c r="J138" s="132">
        <f t="shared" si="24"/>
        <v>296.2</v>
      </c>
      <c r="K138" s="132">
        <f t="shared" si="25"/>
        <v>0</v>
      </c>
      <c r="L138" s="133">
        <f t="shared" si="23"/>
        <v>0</v>
      </c>
    </row>
    <row r="139" spans="1:12">
      <c r="A139" s="128" t="str">
        <f>'Obra Civil'!A145</f>
        <v>13.4.3</v>
      </c>
      <c r="B139" s="271" t="str">
        <f>'Obra Civil'!B145</f>
        <v>Interruptor simples 10 A, completa</v>
      </c>
      <c r="C139" s="272"/>
      <c r="D139" s="273"/>
      <c r="E139" s="129" t="str">
        <f>'Obra Civil'!C145</f>
        <v>un</v>
      </c>
      <c r="F139" s="130">
        <f>'Obra Civil'!G145</f>
        <v>7.34</v>
      </c>
      <c r="G139" s="131">
        <f>'Obra Civil'!D145</f>
        <v>38</v>
      </c>
      <c r="H139" s="132">
        <v>0</v>
      </c>
      <c r="I139" s="132">
        <v>0</v>
      </c>
      <c r="J139" s="132">
        <f t="shared" si="24"/>
        <v>278.92</v>
      </c>
      <c r="K139" s="132">
        <f t="shared" si="25"/>
        <v>0</v>
      </c>
      <c r="L139" s="133">
        <f t="shared" si="23"/>
        <v>0</v>
      </c>
    </row>
    <row r="140" spans="1:12">
      <c r="A140" s="128" t="str">
        <f>'Obra Civil'!A146</f>
        <v>13.4.4</v>
      </c>
      <c r="B140" s="271" t="str">
        <f>'Obra Civil'!B146</f>
        <v>Interruptor duas seções 10A por seção, completa</v>
      </c>
      <c r="C140" s="272"/>
      <c r="D140" s="273"/>
      <c r="E140" s="129" t="str">
        <f>'Obra Civil'!C146</f>
        <v>un</v>
      </c>
      <c r="F140" s="130">
        <f>'Obra Civil'!G146</f>
        <v>9.89</v>
      </c>
      <c r="G140" s="131">
        <f>'Obra Civil'!D146</f>
        <v>1</v>
      </c>
      <c r="H140" s="132">
        <v>0</v>
      </c>
      <c r="I140" s="132">
        <v>0</v>
      </c>
      <c r="J140" s="132">
        <f t="shared" si="24"/>
        <v>9.89</v>
      </c>
      <c r="K140" s="132">
        <f t="shared" si="25"/>
        <v>0</v>
      </c>
      <c r="L140" s="133">
        <f t="shared" si="23"/>
        <v>0</v>
      </c>
    </row>
    <row r="141" spans="1:12">
      <c r="A141" s="128" t="str">
        <f>'Obra Civil'!A147</f>
        <v>13.4.5</v>
      </c>
      <c r="B141" s="271" t="str">
        <f>'Obra Civil'!B147</f>
        <v>Interruptor com dimmer, completa</v>
      </c>
      <c r="C141" s="272"/>
      <c r="D141" s="273"/>
      <c r="E141" s="129" t="str">
        <f>'Obra Civil'!C147</f>
        <v>un</v>
      </c>
      <c r="F141" s="130">
        <f>'Obra Civil'!G147</f>
        <v>12.78</v>
      </c>
      <c r="G141" s="131">
        <f>'Obra Civil'!D147</f>
        <v>1</v>
      </c>
      <c r="H141" s="132">
        <v>0</v>
      </c>
      <c r="I141" s="132">
        <v>0</v>
      </c>
      <c r="J141" s="132">
        <f t="shared" si="24"/>
        <v>12.78</v>
      </c>
      <c r="K141" s="132">
        <f t="shared" si="25"/>
        <v>0</v>
      </c>
      <c r="L141" s="133">
        <f t="shared" si="23"/>
        <v>0</v>
      </c>
    </row>
    <row r="142" spans="1:12">
      <c r="A142" s="128" t="str">
        <f>'Obra Civil'!A148</f>
        <v>13.4.6</v>
      </c>
      <c r="B142" s="271" t="str">
        <f>'Obra Civil'!B148</f>
        <v>Luminárias 2x40 W completa</v>
      </c>
      <c r="C142" s="272"/>
      <c r="D142" s="273"/>
      <c r="E142" s="129" t="str">
        <f>'Obra Civil'!C148</f>
        <v>un</v>
      </c>
      <c r="F142" s="130">
        <f>'Obra Civil'!G148</f>
        <v>77.13</v>
      </c>
      <c r="G142" s="131">
        <f>'Obra Civil'!D148</f>
        <v>52</v>
      </c>
      <c r="H142" s="132">
        <v>0</v>
      </c>
      <c r="I142" s="132">
        <v>0</v>
      </c>
      <c r="J142" s="132">
        <f t="shared" si="24"/>
        <v>4010.7599999999998</v>
      </c>
      <c r="K142" s="132">
        <f t="shared" si="25"/>
        <v>0</v>
      </c>
      <c r="L142" s="133">
        <f t="shared" si="23"/>
        <v>0</v>
      </c>
    </row>
    <row r="143" spans="1:12">
      <c r="A143" s="128" t="str">
        <f>'Obra Civil'!A149</f>
        <v>13.4.7</v>
      </c>
      <c r="B143" s="271" t="str">
        <f>'Obra Civil'!B149</f>
        <v>Luminárias 2x20 W completa</v>
      </c>
      <c r="C143" s="272"/>
      <c r="D143" s="273"/>
      <c r="E143" s="129" t="str">
        <f>'Obra Civil'!C149</f>
        <v>un</v>
      </c>
      <c r="F143" s="130">
        <f>'Obra Civil'!G149</f>
        <v>59.65</v>
      </c>
      <c r="G143" s="131">
        <f>'Obra Civil'!D149</f>
        <v>8</v>
      </c>
      <c r="H143" s="132">
        <v>0</v>
      </c>
      <c r="I143" s="132">
        <v>0</v>
      </c>
      <c r="J143" s="132">
        <f t="shared" si="24"/>
        <v>477.2</v>
      </c>
      <c r="K143" s="132">
        <f t="shared" si="25"/>
        <v>0</v>
      </c>
      <c r="L143" s="133">
        <f t="shared" si="23"/>
        <v>0</v>
      </c>
    </row>
    <row r="144" spans="1:12">
      <c r="A144" s="128" t="str">
        <f>'Obra Civil'!A150</f>
        <v>13.4.8</v>
      </c>
      <c r="B144" s="271" t="str">
        <f>'Obra Civil'!B150</f>
        <v>Luminárias incandescentes 100W</v>
      </c>
      <c r="C144" s="272"/>
      <c r="D144" s="273"/>
      <c r="E144" s="129" t="str">
        <f>'Obra Civil'!C150</f>
        <v>un</v>
      </c>
      <c r="F144" s="130">
        <f>'Obra Civil'!G150</f>
        <v>23.3</v>
      </c>
      <c r="G144" s="131">
        <f>'Obra Civil'!D150</f>
        <v>6</v>
      </c>
      <c r="H144" s="132">
        <v>0</v>
      </c>
      <c r="I144" s="132">
        <v>0</v>
      </c>
      <c r="J144" s="132">
        <f t="shared" si="24"/>
        <v>139.80000000000001</v>
      </c>
      <c r="K144" s="132">
        <f t="shared" si="25"/>
        <v>0</v>
      </c>
      <c r="L144" s="133">
        <f t="shared" si="23"/>
        <v>0</v>
      </c>
    </row>
    <row r="145" spans="1:12">
      <c r="A145" s="128" t="str">
        <f>'Obra Civil'!A151</f>
        <v>13.4.9</v>
      </c>
      <c r="B145" s="271" t="str">
        <f>'Obra Civil'!B151</f>
        <v>Arandelas 100W</v>
      </c>
      <c r="C145" s="272"/>
      <c r="D145" s="273"/>
      <c r="E145" s="129" t="str">
        <f>'Obra Civil'!C151</f>
        <v>un</v>
      </c>
      <c r="F145" s="130">
        <f>'Obra Civil'!G151</f>
        <v>28.54</v>
      </c>
      <c r="G145" s="131">
        <f>'Obra Civil'!D151</f>
        <v>12</v>
      </c>
      <c r="H145" s="132">
        <v>0</v>
      </c>
      <c r="I145" s="132">
        <v>0</v>
      </c>
      <c r="J145" s="132">
        <f t="shared" si="24"/>
        <v>342.48</v>
      </c>
      <c r="K145" s="132">
        <f t="shared" si="25"/>
        <v>0</v>
      </c>
      <c r="L145" s="133">
        <f t="shared" si="23"/>
        <v>0</v>
      </c>
    </row>
    <row r="146" spans="1:12">
      <c r="A146" s="128" t="str">
        <f>'Obra Civil'!A152</f>
        <v>13.4.10</v>
      </c>
      <c r="B146" s="271" t="str">
        <f>'Obra Civil'!B152</f>
        <v>Caixas de passagem 4x4"para tomada/interruptor</v>
      </c>
      <c r="C146" s="272"/>
      <c r="D146" s="273"/>
      <c r="E146" s="129" t="str">
        <f>'Obra Civil'!C152</f>
        <v>un</v>
      </c>
      <c r="F146" s="130">
        <f>'Obra Civil'!G152</f>
        <v>1.79</v>
      </c>
      <c r="G146" s="131">
        <f>'Obra Civil'!D152</f>
        <v>32</v>
      </c>
      <c r="H146" s="132">
        <v>0</v>
      </c>
      <c r="I146" s="132">
        <v>32</v>
      </c>
      <c r="J146" s="132">
        <f t="shared" si="24"/>
        <v>57.28</v>
      </c>
      <c r="K146" s="132">
        <f t="shared" si="25"/>
        <v>0</v>
      </c>
      <c r="L146" s="133">
        <f t="shared" si="23"/>
        <v>57.28</v>
      </c>
    </row>
    <row r="147" spans="1:12">
      <c r="A147" s="128" t="str">
        <f>'Obra Civil'!A153</f>
        <v>13.4.11</v>
      </c>
      <c r="B147" s="271" t="str">
        <f>'Obra Civil'!B153</f>
        <v>Caixa de passagem 4x2" para interruptor e tomada</v>
      </c>
      <c r="C147" s="272"/>
      <c r="D147" s="273"/>
      <c r="E147" s="129" t="str">
        <f>'Obra Civil'!C153</f>
        <v>un</v>
      </c>
      <c r="F147" s="130">
        <f>'Obra Civil'!G153</f>
        <v>1.1200000000000001</v>
      </c>
      <c r="G147" s="131">
        <f>'Obra Civil'!D153</f>
        <v>79</v>
      </c>
      <c r="H147" s="132">
        <v>0</v>
      </c>
      <c r="I147" s="132">
        <v>79</v>
      </c>
      <c r="J147" s="132">
        <f t="shared" si="24"/>
        <v>88.48</v>
      </c>
      <c r="K147" s="132">
        <f t="shared" si="25"/>
        <v>0</v>
      </c>
      <c r="L147" s="133">
        <f t="shared" si="23"/>
        <v>88.48</v>
      </c>
    </row>
    <row r="148" spans="1:12" ht="12" customHeight="1">
      <c r="A148" s="128" t="str">
        <f>'Obra Civil'!A154</f>
        <v>13.4.12</v>
      </c>
      <c r="B148" s="271" t="str">
        <f>'Obra Civil'!B154</f>
        <v>Caixa de passagem de ferro esmaltada octogonal 4x4"</v>
      </c>
      <c r="C148" s="272"/>
      <c r="D148" s="273"/>
      <c r="E148" s="129" t="str">
        <f>'Obra Civil'!C154</f>
        <v>un</v>
      </c>
      <c r="F148" s="130">
        <f>'Obra Civil'!G154</f>
        <v>2.04</v>
      </c>
      <c r="G148" s="131">
        <f>'Obra Civil'!D154</f>
        <v>70</v>
      </c>
      <c r="H148" s="132">
        <v>0</v>
      </c>
      <c r="I148" s="132">
        <v>70</v>
      </c>
      <c r="J148" s="132">
        <f t="shared" si="24"/>
        <v>142.80000000000001</v>
      </c>
      <c r="K148" s="132">
        <f t="shared" si="25"/>
        <v>0</v>
      </c>
      <c r="L148" s="133">
        <f t="shared" si="23"/>
        <v>142.80000000000001</v>
      </c>
    </row>
    <row r="149" spans="1:12">
      <c r="A149" s="125" t="str">
        <f>'Obra Civil'!A155</f>
        <v>13.5</v>
      </c>
      <c r="B149" s="291" t="str">
        <f>'Obra Civil'!B155</f>
        <v>INSTALAÇÕES DE REDE ESTRUTURADA</v>
      </c>
      <c r="C149" s="292"/>
      <c r="D149" s="293"/>
      <c r="E149" s="129"/>
      <c r="F149" s="130"/>
      <c r="G149" s="131"/>
      <c r="H149" s="132"/>
      <c r="I149" s="132"/>
      <c r="J149" s="132"/>
      <c r="K149" s="132"/>
      <c r="L149" s="133">
        <f t="shared" si="23"/>
        <v>0</v>
      </c>
    </row>
    <row r="150" spans="1:12">
      <c r="A150" s="128" t="str">
        <f>'Obra Civil'!A156</f>
        <v>13.5.1</v>
      </c>
      <c r="B150" s="271" t="str">
        <f>'Obra Civil'!B156</f>
        <v>EQUIPAMENTOS PASSIVOS</v>
      </c>
      <c r="C150" s="272"/>
      <c r="D150" s="273"/>
      <c r="E150" s="129"/>
      <c r="F150" s="130"/>
      <c r="G150" s="131"/>
      <c r="H150" s="132"/>
      <c r="I150" s="132"/>
      <c r="J150" s="132"/>
      <c r="K150" s="132"/>
      <c r="L150" s="133">
        <f t="shared" si="23"/>
        <v>0</v>
      </c>
    </row>
    <row r="151" spans="1:12">
      <c r="A151" s="128" t="str">
        <f>'Obra Civil'!A157</f>
        <v>13.5.1.1</v>
      </c>
      <c r="B151" s="271" t="str">
        <f>'Obra Civil'!B157</f>
        <v>Patch Panel 19"  - 24 portas, Categoria 6</v>
      </c>
      <c r="C151" s="272"/>
      <c r="D151" s="273"/>
      <c r="E151" s="129" t="str">
        <f>'Obra Civil'!C157</f>
        <v xml:space="preserve">un </v>
      </c>
      <c r="F151" s="130">
        <f>'Obra Civil'!G157</f>
        <v>532.77</v>
      </c>
      <c r="G151" s="131">
        <f>'Obra Civil'!D157</f>
        <v>2</v>
      </c>
      <c r="H151" s="132">
        <v>0</v>
      </c>
      <c r="I151" s="132">
        <v>0</v>
      </c>
      <c r="J151" s="132">
        <f t="shared" ref="J151:J158" si="26">F151*G151</f>
        <v>1065.54</v>
      </c>
      <c r="K151" s="132">
        <f t="shared" ref="K151:K158" si="27">H151*F151</f>
        <v>0</v>
      </c>
      <c r="L151" s="133">
        <f t="shared" si="23"/>
        <v>0</v>
      </c>
    </row>
    <row r="152" spans="1:12">
      <c r="A152" s="128" t="str">
        <f>'Obra Civil'!A158</f>
        <v>13.5.1.2</v>
      </c>
      <c r="B152" s="271" t="str">
        <f>'Obra Civil'!B158</f>
        <v>Switch de 24 portas</v>
      </c>
      <c r="C152" s="272"/>
      <c r="D152" s="273"/>
      <c r="E152" s="129" t="str">
        <f>'Obra Civil'!C158</f>
        <v xml:space="preserve">un </v>
      </c>
      <c r="F152" s="130">
        <f>'Obra Civil'!G158</f>
        <v>735.12</v>
      </c>
      <c r="G152" s="131">
        <f>'Obra Civil'!D158</f>
        <v>2</v>
      </c>
      <c r="H152" s="132">
        <v>0</v>
      </c>
      <c r="I152" s="132">
        <v>0</v>
      </c>
      <c r="J152" s="132">
        <f t="shared" si="26"/>
        <v>1470.24</v>
      </c>
      <c r="K152" s="132">
        <f t="shared" si="27"/>
        <v>0</v>
      </c>
      <c r="L152" s="133">
        <f t="shared" si="23"/>
        <v>0</v>
      </c>
    </row>
    <row r="153" spans="1:12">
      <c r="A153" s="128" t="str">
        <f>'Obra Civil'!A159</f>
        <v>13.5.1.3</v>
      </c>
      <c r="B153" s="271" t="str">
        <f>'Obra Civil'!B159</f>
        <v>Bloco 110 para rack 19” 100 pares</v>
      </c>
      <c r="C153" s="272"/>
      <c r="D153" s="273"/>
      <c r="E153" s="129" t="str">
        <f>'Obra Civil'!C159</f>
        <v xml:space="preserve">un </v>
      </c>
      <c r="F153" s="130">
        <f>'Obra Civil'!G159</f>
        <v>316.5</v>
      </c>
      <c r="G153" s="131">
        <f>'Obra Civil'!D159</f>
        <v>1</v>
      </c>
      <c r="H153" s="132">
        <v>0</v>
      </c>
      <c r="I153" s="132">
        <v>0</v>
      </c>
      <c r="J153" s="132">
        <f t="shared" si="26"/>
        <v>316.5</v>
      </c>
      <c r="K153" s="132">
        <f t="shared" si="27"/>
        <v>0</v>
      </c>
      <c r="L153" s="133">
        <f t="shared" si="23"/>
        <v>0</v>
      </c>
    </row>
    <row r="154" spans="1:12">
      <c r="A154" s="128" t="str">
        <f>'Obra Civil'!A160</f>
        <v>13.5.1.4</v>
      </c>
      <c r="B154" s="271" t="str">
        <f>'Obra Civil'!B160</f>
        <v xml:space="preserve">Guia de Cabos Frontal, fechado </v>
      </c>
      <c r="C154" s="272"/>
      <c r="D154" s="273"/>
      <c r="E154" s="129" t="str">
        <f>'Obra Civil'!C160</f>
        <v xml:space="preserve">un </v>
      </c>
      <c r="F154" s="130">
        <f>'Obra Civil'!G160</f>
        <v>23.5</v>
      </c>
      <c r="G154" s="131">
        <f>'Obra Civil'!D160</f>
        <v>4</v>
      </c>
      <c r="H154" s="132">
        <v>0</v>
      </c>
      <c r="I154" s="132">
        <v>0</v>
      </c>
      <c r="J154" s="132">
        <f t="shared" si="26"/>
        <v>94</v>
      </c>
      <c r="K154" s="132">
        <f t="shared" si="27"/>
        <v>0</v>
      </c>
      <c r="L154" s="133">
        <f t="shared" si="23"/>
        <v>0</v>
      </c>
    </row>
    <row r="155" spans="1:12">
      <c r="A155" s="128" t="str">
        <f>'Obra Civil'!A161</f>
        <v>13.5.1.5</v>
      </c>
      <c r="B155" s="271" t="str">
        <f>'Obra Civil'!B161</f>
        <v>Guia de Cabos Traseiro</v>
      </c>
      <c r="C155" s="272"/>
      <c r="D155" s="273"/>
      <c r="E155" s="129" t="str">
        <f>'Obra Civil'!C161</f>
        <v xml:space="preserve">un </v>
      </c>
      <c r="F155" s="130">
        <f>'Obra Civil'!G161</f>
        <v>19.600000000000001</v>
      </c>
      <c r="G155" s="131">
        <f>'Obra Civil'!D161</f>
        <v>4</v>
      </c>
      <c r="H155" s="132">
        <v>0</v>
      </c>
      <c r="I155" s="132">
        <v>0</v>
      </c>
      <c r="J155" s="132">
        <f t="shared" si="26"/>
        <v>78.400000000000006</v>
      </c>
      <c r="K155" s="132">
        <f t="shared" si="27"/>
        <v>0</v>
      </c>
      <c r="L155" s="133">
        <f t="shared" si="23"/>
        <v>0</v>
      </c>
    </row>
    <row r="156" spans="1:12">
      <c r="A156" s="128" t="str">
        <f>'Obra Civil'!A162</f>
        <v>13.5.1.6</v>
      </c>
      <c r="B156" s="271" t="str">
        <f>'Obra Civil'!B162</f>
        <v>Trava Path Panel</v>
      </c>
      <c r="C156" s="272"/>
      <c r="D156" s="273"/>
      <c r="E156" s="129" t="str">
        <f>'Obra Civil'!C162</f>
        <v xml:space="preserve">un </v>
      </c>
      <c r="F156" s="130">
        <f>'Obra Civil'!G162</f>
        <v>12.3</v>
      </c>
      <c r="G156" s="131">
        <f>'Obra Civil'!D162</f>
        <v>4</v>
      </c>
      <c r="H156" s="132">
        <v>0</v>
      </c>
      <c r="I156" s="132">
        <v>0</v>
      </c>
      <c r="J156" s="132">
        <f t="shared" si="26"/>
        <v>49.2</v>
      </c>
      <c r="K156" s="132">
        <f t="shared" si="27"/>
        <v>0</v>
      </c>
      <c r="L156" s="133">
        <f t="shared" si="23"/>
        <v>0</v>
      </c>
    </row>
    <row r="157" spans="1:12">
      <c r="A157" s="128" t="str">
        <f>'Obra Civil'!A163</f>
        <v>13.5.1.7</v>
      </c>
      <c r="B157" s="271" t="str">
        <f>'Obra Civil'!B163</f>
        <v xml:space="preserve">Guia de Cabos Vertical, fechado </v>
      </c>
      <c r="C157" s="272"/>
      <c r="D157" s="273"/>
      <c r="E157" s="129" t="str">
        <f>'Obra Civil'!C163</f>
        <v xml:space="preserve">un </v>
      </c>
      <c r="F157" s="130">
        <f>'Obra Civil'!G163</f>
        <v>16.329999999999998</v>
      </c>
      <c r="G157" s="131">
        <f>'Obra Civil'!D163</f>
        <v>2</v>
      </c>
      <c r="H157" s="132">
        <v>0</v>
      </c>
      <c r="I157" s="132">
        <v>0</v>
      </c>
      <c r="J157" s="132">
        <f t="shared" si="26"/>
        <v>32.659999999999997</v>
      </c>
      <c r="K157" s="132">
        <f t="shared" si="27"/>
        <v>0</v>
      </c>
      <c r="L157" s="133">
        <f t="shared" si="23"/>
        <v>0</v>
      </c>
    </row>
    <row r="158" spans="1:12">
      <c r="A158" s="128" t="str">
        <f>'Obra Civil'!A164</f>
        <v>13.5.1.8</v>
      </c>
      <c r="B158" s="271" t="str">
        <f>'Obra Civil'!B164</f>
        <v xml:space="preserve">Guia de Cabos Superior, fechado </v>
      </c>
      <c r="C158" s="272"/>
      <c r="D158" s="273"/>
      <c r="E158" s="129" t="str">
        <f>'Obra Civil'!C164</f>
        <v xml:space="preserve">un </v>
      </c>
      <c r="F158" s="130">
        <f>'Obra Civil'!G164</f>
        <v>52.43</v>
      </c>
      <c r="G158" s="131">
        <f>'Obra Civil'!D164</f>
        <v>1</v>
      </c>
      <c r="H158" s="132">
        <v>0</v>
      </c>
      <c r="I158" s="132">
        <v>0</v>
      </c>
      <c r="J158" s="132">
        <f t="shared" si="26"/>
        <v>52.43</v>
      </c>
      <c r="K158" s="132">
        <f t="shared" si="27"/>
        <v>0</v>
      </c>
      <c r="L158" s="133">
        <f t="shared" si="23"/>
        <v>0</v>
      </c>
    </row>
    <row r="159" spans="1:12">
      <c r="A159" s="128" t="str">
        <f>'Obra Civil'!A165</f>
        <v>13.5.2</v>
      </c>
      <c r="B159" s="271" t="str">
        <f>'Obra Civil'!B165</f>
        <v>CABOS EM PAR TRANÇADOS</v>
      </c>
      <c r="C159" s="272"/>
      <c r="D159" s="273"/>
      <c r="E159" s="129"/>
      <c r="F159" s="130"/>
      <c r="G159" s="131"/>
      <c r="H159" s="132"/>
      <c r="I159" s="132"/>
      <c r="J159" s="132"/>
      <c r="K159" s="132"/>
      <c r="L159" s="133">
        <f t="shared" si="23"/>
        <v>0</v>
      </c>
    </row>
    <row r="160" spans="1:12">
      <c r="A160" s="128" t="str">
        <f>'Obra Civil'!A166</f>
        <v>13.5.2.1</v>
      </c>
      <c r="B160" s="271" t="str">
        <f>'Obra Civil'!B166</f>
        <v>Cabo par trançado não blindado (UTP)-4 pares 24 AWG,100 Ohms - Categoria 6</v>
      </c>
      <c r="C160" s="272"/>
      <c r="D160" s="273"/>
      <c r="E160" s="129" t="str">
        <f>'Obra Civil'!C166</f>
        <v>m</v>
      </c>
      <c r="F160" s="130">
        <f>'Obra Civil'!G166</f>
        <v>1.42</v>
      </c>
      <c r="G160" s="131">
        <f>'Obra Civil'!D166</f>
        <v>480</v>
      </c>
      <c r="H160" s="132">
        <v>0</v>
      </c>
      <c r="I160" s="132">
        <v>0</v>
      </c>
      <c r="J160" s="132">
        <f t="shared" ref="J160:J167" si="28">F160*G160</f>
        <v>681.59999999999991</v>
      </c>
      <c r="K160" s="132">
        <f t="shared" ref="K160:K167" si="29">H160*F160</f>
        <v>0</v>
      </c>
      <c r="L160" s="133">
        <f t="shared" si="23"/>
        <v>0</v>
      </c>
    </row>
    <row r="161" spans="1:12">
      <c r="A161" s="128" t="str">
        <f>'Obra Civil'!A167</f>
        <v>13.5.2.2</v>
      </c>
      <c r="B161" s="271" t="str">
        <f>'Obra Civil'!B167</f>
        <v>Cabo telefônico interno CI-50, 20 pares</v>
      </c>
      <c r="C161" s="272"/>
      <c r="D161" s="273"/>
      <c r="E161" s="129" t="str">
        <f>'Obra Civil'!C167</f>
        <v>m</v>
      </c>
      <c r="F161" s="130">
        <f>'Obra Civil'!G167</f>
        <v>4.96</v>
      </c>
      <c r="G161" s="131">
        <f>'Obra Civil'!D167</f>
        <v>6</v>
      </c>
      <c r="H161" s="132">
        <v>0</v>
      </c>
      <c r="I161" s="132">
        <v>0</v>
      </c>
      <c r="J161" s="132">
        <f t="shared" si="28"/>
        <v>29.759999999999998</v>
      </c>
      <c r="K161" s="132">
        <f t="shared" si="29"/>
        <v>0</v>
      </c>
      <c r="L161" s="133">
        <f t="shared" si="23"/>
        <v>0</v>
      </c>
    </row>
    <row r="162" spans="1:12">
      <c r="A162" s="128" t="str">
        <f>'Obra Civil'!A168</f>
        <v>13.5.2.3</v>
      </c>
      <c r="B162" s="271" t="str">
        <f>'Obra Civil'!B168</f>
        <v>Cabo coaxial</v>
      </c>
      <c r="C162" s="272"/>
      <c r="D162" s="273"/>
      <c r="E162" s="129" t="str">
        <f>'Obra Civil'!C168</f>
        <v>m</v>
      </c>
      <c r="F162" s="130">
        <f>'Obra Civil'!G168</f>
        <v>3.98</v>
      </c>
      <c r="G162" s="131">
        <f>'Obra Civil'!D168</f>
        <v>35</v>
      </c>
      <c r="H162" s="132">
        <v>0</v>
      </c>
      <c r="I162" s="132">
        <v>0</v>
      </c>
      <c r="J162" s="132">
        <f t="shared" si="28"/>
        <v>139.30000000000001</v>
      </c>
      <c r="K162" s="132">
        <f t="shared" si="29"/>
        <v>0</v>
      </c>
      <c r="L162" s="133">
        <f t="shared" si="23"/>
        <v>0</v>
      </c>
    </row>
    <row r="163" spans="1:12">
      <c r="A163" s="125" t="str">
        <f>'Obra Civil'!A169</f>
        <v>13.5.3</v>
      </c>
      <c r="B163" s="291" t="str">
        <f>'Obra Civil'!B169</f>
        <v>CABOS DE CONEXÃO</v>
      </c>
      <c r="C163" s="292"/>
      <c r="D163" s="293"/>
      <c r="E163" s="129"/>
      <c r="F163" s="130">
        <f>'Obra Civil'!G169</f>
        <v>0</v>
      </c>
      <c r="G163" s="131">
        <f>'Obra Civil'!D169</f>
        <v>0</v>
      </c>
      <c r="H163" s="132">
        <v>0</v>
      </c>
      <c r="I163" s="132">
        <v>0</v>
      </c>
      <c r="J163" s="132">
        <f t="shared" si="28"/>
        <v>0</v>
      </c>
      <c r="K163" s="132">
        <f t="shared" si="29"/>
        <v>0</v>
      </c>
      <c r="L163" s="133">
        <f t="shared" si="23"/>
        <v>0</v>
      </c>
    </row>
    <row r="164" spans="1:12">
      <c r="A164" s="128" t="str">
        <f>'Obra Civil'!A170</f>
        <v>13.5.3.1</v>
      </c>
      <c r="B164" s="271" t="str">
        <f>'Obra Civil'!B170</f>
        <v>Cabos de conexões – Patch Cord ultra flexível com RJ 45 nas 2 pontas - 1,50 metros</v>
      </c>
      <c r="C164" s="272"/>
      <c r="D164" s="273"/>
      <c r="E164" s="129" t="str">
        <f>'Obra Civil'!C170</f>
        <v xml:space="preserve">un </v>
      </c>
      <c r="F164" s="130">
        <f>'Obra Civil'!G170</f>
        <v>8.35</v>
      </c>
      <c r="G164" s="131">
        <f>'Obra Civil'!D170</f>
        <v>24</v>
      </c>
      <c r="H164" s="132">
        <v>0</v>
      </c>
      <c r="I164" s="132">
        <v>0</v>
      </c>
      <c r="J164" s="132">
        <f t="shared" si="28"/>
        <v>200.39999999999998</v>
      </c>
      <c r="K164" s="132">
        <f t="shared" si="29"/>
        <v>0</v>
      </c>
      <c r="L164" s="133">
        <f t="shared" si="23"/>
        <v>0</v>
      </c>
    </row>
    <row r="165" spans="1:12">
      <c r="A165" s="128" t="str">
        <f>'Obra Civil'!A171</f>
        <v>13.5.3.2</v>
      </c>
      <c r="B165" s="271" t="str">
        <f>'Obra Civil'!B171</f>
        <v>Cabos de conexões – Patch cord 110 / RJ-45 1 par -1,50m</v>
      </c>
      <c r="C165" s="272"/>
      <c r="D165" s="273"/>
      <c r="E165" s="129" t="str">
        <f>'Obra Civil'!C171</f>
        <v xml:space="preserve">un </v>
      </c>
      <c r="F165" s="130">
        <f>'Obra Civil'!G171</f>
        <v>7.17</v>
      </c>
      <c r="G165" s="131">
        <f>'Obra Civil'!D171</f>
        <v>15</v>
      </c>
      <c r="H165" s="132">
        <v>0</v>
      </c>
      <c r="I165" s="132">
        <v>0</v>
      </c>
      <c r="J165" s="132">
        <f t="shared" si="28"/>
        <v>107.55</v>
      </c>
      <c r="K165" s="132">
        <f t="shared" si="29"/>
        <v>0</v>
      </c>
      <c r="L165" s="133">
        <f t="shared" si="23"/>
        <v>0</v>
      </c>
    </row>
    <row r="166" spans="1:12">
      <c r="A166" s="128" t="str">
        <f>'Obra Civil'!A172</f>
        <v>13.5.3.3</v>
      </c>
      <c r="B166" s="271" t="str">
        <f>'Obra Civil'!B172</f>
        <v>Cabos de conexões – Patch Cord ultra flexível com RJ 45 em 1 ponta - 1,50 metros</v>
      </c>
      <c r="C166" s="272"/>
      <c r="D166" s="273"/>
      <c r="E166" s="129" t="str">
        <f>'Obra Civil'!C172</f>
        <v xml:space="preserve">un </v>
      </c>
      <c r="F166" s="130">
        <f>'Obra Civil'!G172</f>
        <v>7.62</v>
      </c>
      <c r="G166" s="131">
        <f>'Obra Civil'!D172</f>
        <v>24</v>
      </c>
      <c r="H166" s="132">
        <v>0</v>
      </c>
      <c r="I166" s="132">
        <v>0</v>
      </c>
      <c r="J166" s="132">
        <f t="shared" si="28"/>
        <v>182.88</v>
      </c>
      <c r="K166" s="132">
        <f t="shared" si="29"/>
        <v>0</v>
      </c>
      <c r="L166" s="133">
        <f t="shared" si="23"/>
        <v>0</v>
      </c>
    </row>
    <row r="167" spans="1:12">
      <c r="A167" s="128" t="str">
        <f>'Obra Civil'!A173</f>
        <v>13.5.3.4</v>
      </c>
      <c r="B167" s="271" t="str">
        <f>'Obra Civil'!B173</f>
        <v>Cabos de conexões – Patch Cord ultra flexível com RJ 45 nas 2 pontas - 3,0 metros</v>
      </c>
      <c r="C167" s="272"/>
      <c r="D167" s="273"/>
      <c r="E167" s="129" t="str">
        <f>'Obra Civil'!C173</f>
        <v xml:space="preserve">un </v>
      </c>
      <c r="F167" s="130">
        <f>'Obra Civil'!G173</f>
        <v>100</v>
      </c>
      <c r="G167" s="131">
        <f>'Obra Civil'!D173</f>
        <v>24</v>
      </c>
      <c r="H167" s="132">
        <v>0</v>
      </c>
      <c r="I167" s="132">
        <v>0</v>
      </c>
      <c r="J167" s="132">
        <f t="shared" si="28"/>
        <v>2400</v>
      </c>
      <c r="K167" s="132">
        <f t="shared" si="29"/>
        <v>0</v>
      </c>
      <c r="L167" s="133">
        <f t="shared" si="23"/>
        <v>0</v>
      </c>
    </row>
    <row r="168" spans="1:12">
      <c r="A168" s="125" t="str">
        <f>'Obra Civil'!A174</f>
        <v>13.5.4</v>
      </c>
      <c r="B168" s="291" t="str">
        <f>'Obra Civil'!B174</f>
        <v>TOMADAS</v>
      </c>
      <c r="C168" s="292"/>
      <c r="D168" s="293"/>
      <c r="E168" s="129"/>
      <c r="F168" s="130"/>
      <c r="G168" s="131"/>
      <c r="H168" s="132"/>
      <c r="I168" s="132"/>
      <c r="J168" s="132"/>
      <c r="K168" s="132"/>
      <c r="L168" s="133">
        <f t="shared" si="23"/>
        <v>0</v>
      </c>
    </row>
    <row r="169" spans="1:12">
      <c r="A169" s="128" t="str">
        <f>'Obra Civil'!A175</f>
        <v>13.5.4.1</v>
      </c>
      <c r="B169" s="271" t="str">
        <f>'Obra Civil'!B175</f>
        <v>Tomada modular RJ-45 Categoria 6</v>
      </c>
      <c r="C169" s="272"/>
      <c r="D169" s="273"/>
      <c r="E169" s="129" t="str">
        <f>'Obra Civil'!C175</f>
        <v xml:space="preserve">un </v>
      </c>
      <c r="F169" s="130">
        <f>'Obra Civil'!G175</f>
        <v>19.43</v>
      </c>
      <c r="G169" s="131">
        <f>'Obra Civil'!D175</f>
        <v>24</v>
      </c>
      <c r="H169" s="132">
        <v>0</v>
      </c>
      <c r="I169" s="132">
        <v>0</v>
      </c>
      <c r="J169" s="132">
        <f>F169*G169</f>
        <v>466.32</v>
      </c>
      <c r="K169" s="132">
        <f>H169*F169</f>
        <v>0</v>
      </c>
      <c r="L169" s="133">
        <f t="shared" si="23"/>
        <v>0</v>
      </c>
    </row>
    <row r="170" spans="1:12">
      <c r="A170" s="128" t="str">
        <f>'Obra Civil'!A176</f>
        <v>13.5.4.2</v>
      </c>
      <c r="B170" s="271" t="str">
        <f>'Obra Civil'!B176</f>
        <v>Conector de TV Tipo F (Coaxial)</v>
      </c>
      <c r="C170" s="272"/>
      <c r="D170" s="273"/>
      <c r="E170" s="129" t="str">
        <f>'Obra Civil'!C176</f>
        <v xml:space="preserve">un </v>
      </c>
      <c r="F170" s="130">
        <f>'Obra Civil'!G176</f>
        <v>16.14</v>
      </c>
      <c r="G170" s="131">
        <f>'Obra Civil'!D176</f>
        <v>4</v>
      </c>
      <c r="H170" s="132">
        <v>0</v>
      </c>
      <c r="I170" s="132">
        <v>0</v>
      </c>
      <c r="J170" s="132">
        <f>F170*G170</f>
        <v>64.56</v>
      </c>
      <c r="K170" s="132">
        <f>H170*F170</f>
        <v>0</v>
      </c>
      <c r="L170" s="133">
        <f t="shared" si="23"/>
        <v>0</v>
      </c>
    </row>
    <row r="171" spans="1:12">
      <c r="A171" s="125" t="str">
        <f>'Obra Civil'!A177</f>
        <v>13.5.5</v>
      </c>
      <c r="B171" s="291" t="str">
        <f>'Obra Civil'!B177</f>
        <v>CAIXAS E ACESSÓRIOS</v>
      </c>
      <c r="C171" s="292"/>
      <c r="D171" s="293"/>
      <c r="E171" s="129"/>
      <c r="F171" s="130"/>
      <c r="G171" s="131"/>
      <c r="H171" s="132"/>
      <c r="I171" s="132"/>
      <c r="J171" s="132"/>
      <c r="K171" s="132"/>
      <c r="L171" s="133">
        <f t="shared" si="23"/>
        <v>0</v>
      </c>
    </row>
    <row r="172" spans="1:12" ht="22.5" customHeight="1">
      <c r="A172" s="128" t="str">
        <f>'Obra Civil'!A178</f>
        <v>13.5.5.1</v>
      </c>
      <c r="B172" s="294" t="str">
        <f>'Obra Civil'!B178</f>
        <v>Caixa subterrânea em alvenaria, tipo R1,60x35x50cm, com tampão em ferro fundido, conforme detalhe de projeto</v>
      </c>
      <c r="C172" s="295"/>
      <c r="D172" s="296"/>
      <c r="E172" s="129" t="str">
        <f>'Obra Civil'!C178</f>
        <v xml:space="preserve">un </v>
      </c>
      <c r="F172" s="130">
        <f>'Obra Civil'!G178</f>
        <v>145.30000000000001</v>
      </c>
      <c r="G172" s="131">
        <f>'Obra Civil'!D178</f>
        <v>1</v>
      </c>
      <c r="H172" s="132">
        <v>0</v>
      </c>
      <c r="I172" s="132">
        <v>0</v>
      </c>
      <c r="J172" s="132">
        <f>F172*G172</f>
        <v>145.30000000000001</v>
      </c>
      <c r="K172" s="132">
        <f>H172*F172</f>
        <v>0</v>
      </c>
      <c r="L172" s="133">
        <f t="shared" si="23"/>
        <v>0</v>
      </c>
    </row>
    <row r="173" spans="1:12">
      <c r="A173" s="128" t="str">
        <f>'Obra Civil'!A179</f>
        <v>13.5.5.2</v>
      </c>
      <c r="B173" s="271" t="str">
        <f>'Obra Civil'!B179</f>
        <v>Caixa de passagem em alvenaria 20x20 com tampa de ferro fundido</v>
      </c>
      <c r="C173" s="272"/>
      <c r="D173" s="273"/>
      <c r="E173" s="129" t="str">
        <f>'Obra Civil'!C179</f>
        <v xml:space="preserve">un </v>
      </c>
      <c r="F173" s="130">
        <f>'Obra Civil'!G179</f>
        <v>34.869999999999997</v>
      </c>
      <c r="G173" s="131">
        <f>'Obra Civil'!D179</f>
        <v>2</v>
      </c>
      <c r="H173" s="132">
        <v>0</v>
      </c>
      <c r="I173" s="132">
        <v>0</v>
      </c>
      <c r="J173" s="132">
        <f>F173*G173</f>
        <v>69.739999999999995</v>
      </c>
      <c r="K173" s="132">
        <f>H173*F173</f>
        <v>0</v>
      </c>
      <c r="L173" s="133">
        <f t="shared" si="23"/>
        <v>0</v>
      </c>
    </row>
    <row r="174" spans="1:12">
      <c r="A174" s="128" t="str">
        <f>'Obra Civil'!A180</f>
        <v>13.5.5.3</v>
      </c>
      <c r="B174" s="271" t="str">
        <f>'Obra Civil'!B180</f>
        <v>Caixa de passagem de piso 15x15 com tampa metálica aparafusada</v>
      </c>
      <c r="C174" s="272"/>
      <c r="D174" s="273"/>
      <c r="E174" s="129" t="str">
        <f>'Obra Civil'!C180</f>
        <v xml:space="preserve">un </v>
      </c>
      <c r="F174" s="130">
        <f>'Obra Civil'!G180</f>
        <v>10.01</v>
      </c>
      <c r="G174" s="131">
        <f>'Obra Civil'!D180</f>
        <v>12</v>
      </c>
      <c r="H174" s="132">
        <v>0</v>
      </c>
      <c r="I174" s="132">
        <v>0</v>
      </c>
      <c r="J174" s="132">
        <f>F174*G174</f>
        <v>120.12</v>
      </c>
      <c r="K174" s="132">
        <f>H174*F174</f>
        <v>0</v>
      </c>
      <c r="L174" s="133">
        <f t="shared" si="23"/>
        <v>0</v>
      </c>
    </row>
    <row r="175" spans="1:12">
      <c r="A175" s="128" t="str">
        <f>'Obra Civil'!A181</f>
        <v>13.5.5.4</v>
      </c>
      <c r="B175" s="271" t="str">
        <f>'Obra Civil'!B181</f>
        <v>Derivação "T" de 59 mm conforme detalhe de projeto</v>
      </c>
      <c r="C175" s="272"/>
      <c r="D175" s="273"/>
      <c r="E175" s="129" t="str">
        <f>'Obra Civil'!C181</f>
        <v>un</v>
      </c>
      <c r="F175" s="130">
        <f>'Obra Civil'!G181</f>
        <v>18.149999999999999</v>
      </c>
      <c r="G175" s="131">
        <f>'Obra Civil'!D181</f>
        <v>8</v>
      </c>
      <c r="H175" s="132">
        <v>0</v>
      </c>
      <c r="I175" s="132">
        <v>0</v>
      </c>
      <c r="J175" s="132">
        <f>F175*G175</f>
        <v>145.19999999999999</v>
      </c>
      <c r="K175" s="132">
        <f>H175*F175</f>
        <v>0</v>
      </c>
      <c r="L175" s="133">
        <f t="shared" si="23"/>
        <v>0</v>
      </c>
    </row>
    <row r="176" spans="1:12">
      <c r="A176" s="128" t="str">
        <f>'Obra Civil'!A182</f>
        <v>13.5.5.5</v>
      </c>
      <c r="B176" s="271" t="str">
        <f>'Obra Civil'!B182</f>
        <v>Derivação "L" de 59 mm conforme detalhe de projeto</v>
      </c>
      <c r="C176" s="272"/>
      <c r="D176" s="273"/>
      <c r="E176" s="129" t="str">
        <f>'Obra Civil'!C182</f>
        <v>un</v>
      </c>
      <c r="F176" s="130">
        <f>'Obra Civil'!G182</f>
        <v>16.34</v>
      </c>
      <c r="G176" s="131">
        <f>'Obra Civil'!D182</f>
        <v>3</v>
      </c>
      <c r="H176" s="132">
        <v>0</v>
      </c>
      <c r="I176" s="132">
        <v>0</v>
      </c>
      <c r="J176" s="132">
        <f>F176*G176</f>
        <v>49.019999999999996</v>
      </c>
      <c r="K176" s="132">
        <f>H176*F176</f>
        <v>0</v>
      </c>
      <c r="L176" s="133">
        <f t="shared" si="23"/>
        <v>0</v>
      </c>
    </row>
    <row r="177" spans="1:12">
      <c r="A177" s="128" t="str">
        <f>'Obra Civil'!A183</f>
        <v>13.5.6</v>
      </c>
      <c r="B177" s="271" t="str">
        <f>'Obra Civil'!B183</f>
        <v>ELETRODUTOS E ACESSÓRIOS</v>
      </c>
      <c r="C177" s="272"/>
      <c r="D177" s="273"/>
      <c r="E177" s="129"/>
      <c r="F177" s="130"/>
      <c r="G177" s="131"/>
      <c r="H177" s="132"/>
      <c r="I177" s="132"/>
      <c r="J177" s="132"/>
      <c r="K177" s="132"/>
      <c r="L177" s="133">
        <f t="shared" si="23"/>
        <v>0</v>
      </c>
    </row>
    <row r="178" spans="1:12">
      <c r="A178" s="128" t="str">
        <f>'Obra Civil'!A184</f>
        <v>13.5.6.1</v>
      </c>
      <c r="B178" s="271" t="str">
        <f>'Obra Civil'!B184</f>
        <v>Eletroduto  Ø100mm, inclusive curvas</v>
      </c>
      <c r="C178" s="272"/>
      <c r="D178" s="273"/>
      <c r="E178" s="129" t="str">
        <f>'Obra Civil'!C184</f>
        <v>m</v>
      </c>
      <c r="F178" s="130">
        <f>'Obra Civil'!G184</f>
        <v>26.32</v>
      </c>
      <c r="G178" s="131">
        <f>'Obra Civil'!D184</f>
        <v>22</v>
      </c>
      <c r="H178" s="132">
        <v>0</v>
      </c>
      <c r="I178" s="132">
        <v>22</v>
      </c>
      <c r="J178" s="132">
        <f>F178*G178</f>
        <v>579.04</v>
      </c>
      <c r="K178" s="132">
        <f>H178*F178</f>
        <v>0</v>
      </c>
      <c r="L178" s="133">
        <f t="shared" si="23"/>
        <v>579.04</v>
      </c>
    </row>
    <row r="179" spans="1:12">
      <c r="A179" s="128" t="str">
        <f>'Obra Civil'!A185</f>
        <v>13.5.6.2</v>
      </c>
      <c r="B179" s="271" t="str">
        <f>'Obra Civil'!B185</f>
        <v>Eletroduto  Ø59mm, inclusive curvas</v>
      </c>
      <c r="C179" s="272"/>
      <c r="D179" s="273"/>
      <c r="E179" s="129" t="str">
        <f>'Obra Civil'!C185</f>
        <v>m</v>
      </c>
      <c r="F179" s="130">
        <f>'Obra Civil'!G185</f>
        <v>14.31</v>
      </c>
      <c r="G179" s="131">
        <f>'Obra Civil'!D185</f>
        <v>61</v>
      </c>
      <c r="H179" s="132">
        <v>0</v>
      </c>
      <c r="I179" s="132">
        <v>61</v>
      </c>
      <c r="J179" s="132">
        <f>F179*G179</f>
        <v>872.91000000000008</v>
      </c>
      <c r="K179" s="132">
        <f>H179*F179</f>
        <v>0</v>
      </c>
      <c r="L179" s="133">
        <f t="shared" si="23"/>
        <v>872.91000000000008</v>
      </c>
    </row>
    <row r="180" spans="1:12">
      <c r="A180" s="143" t="str">
        <f>'Obra Civil'!A187</f>
        <v>14.0</v>
      </c>
      <c r="B180" s="268" t="str">
        <f>'Obra Civil'!B187</f>
        <v xml:space="preserve">INSTALAÇÃO HIDRÁULICA </v>
      </c>
      <c r="C180" s="269"/>
      <c r="D180" s="270"/>
      <c r="E180" s="146"/>
      <c r="F180" s="147"/>
      <c r="G180" s="148"/>
      <c r="H180" s="149"/>
      <c r="I180" s="149"/>
      <c r="J180" s="149"/>
      <c r="K180" s="149"/>
      <c r="L180" s="150">
        <f t="shared" si="23"/>
        <v>0</v>
      </c>
    </row>
    <row r="181" spans="1:12">
      <c r="A181" s="128" t="str">
        <f>'Obra Civil'!A188</f>
        <v>14.1</v>
      </c>
      <c r="B181" s="271" t="str">
        <f>'Obra Civil'!B188</f>
        <v>TUBULAÇÕES E CONEXÕES DE PVC RÍGIDO</v>
      </c>
      <c r="C181" s="272"/>
      <c r="D181" s="273"/>
      <c r="E181" s="129"/>
      <c r="F181" s="130"/>
      <c r="G181" s="131"/>
      <c r="H181" s="132"/>
      <c r="I181" s="132"/>
      <c r="J181" s="132"/>
      <c r="K181" s="132"/>
      <c r="L181" s="133">
        <f t="shared" si="23"/>
        <v>0</v>
      </c>
    </row>
    <row r="182" spans="1:12">
      <c r="A182" s="128" t="str">
        <f>'Obra Civil'!A189</f>
        <v>14.1.1</v>
      </c>
      <c r="B182" s="271" t="str">
        <f>'Obra Civil'!B189</f>
        <v>Chuveiro eletrico sendo chuveiro de plastico - 110 e 220 V</v>
      </c>
      <c r="C182" s="272"/>
      <c r="D182" s="273"/>
      <c r="E182" s="129" t="str">
        <f>'Obra Civil'!C189</f>
        <v>un</v>
      </c>
      <c r="F182" s="130">
        <f>'Obra Civil'!G189</f>
        <v>35.11</v>
      </c>
      <c r="G182" s="131">
        <f>'Obra Civil'!D189</f>
        <v>12</v>
      </c>
      <c r="H182" s="132">
        <v>0</v>
      </c>
      <c r="I182" s="132">
        <v>0</v>
      </c>
      <c r="J182" s="132">
        <f t="shared" ref="J182:J202" si="30">F182*G182</f>
        <v>421.32</v>
      </c>
      <c r="K182" s="132">
        <f t="shared" ref="K182:K202" si="31">H182*F182</f>
        <v>0</v>
      </c>
      <c r="L182" s="133">
        <f t="shared" si="23"/>
        <v>0</v>
      </c>
    </row>
    <row r="183" spans="1:12">
      <c r="A183" s="128" t="str">
        <f>'Obra Civil'!A190</f>
        <v>14.1.2</v>
      </c>
      <c r="B183" s="271" t="str">
        <f>'Obra Civil'!B190</f>
        <v>Registro de gaveta bruto, diâmetro 1"</v>
      </c>
      <c r="C183" s="272"/>
      <c r="D183" s="273"/>
      <c r="E183" s="129" t="str">
        <f>'Obra Civil'!C190</f>
        <v>un</v>
      </c>
      <c r="F183" s="130">
        <f>'Obra Civil'!G190</f>
        <v>34.11</v>
      </c>
      <c r="G183" s="131">
        <f>'Obra Civil'!D190</f>
        <v>2</v>
      </c>
      <c r="H183" s="132">
        <v>0</v>
      </c>
      <c r="I183" s="132">
        <v>1</v>
      </c>
      <c r="J183" s="132">
        <f t="shared" si="30"/>
        <v>68.22</v>
      </c>
      <c r="K183" s="132">
        <f t="shared" si="31"/>
        <v>0</v>
      </c>
      <c r="L183" s="133">
        <f t="shared" si="23"/>
        <v>34.11</v>
      </c>
    </row>
    <row r="184" spans="1:12">
      <c r="A184" s="128" t="str">
        <f>'Obra Civil'!A191</f>
        <v>14.1.3</v>
      </c>
      <c r="B184" s="271" t="str">
        <f>'Obra Civil'!B191</f>
        <v>Registro de gaveta bruto, diâmetro 1.1/4"</v>
      </c>
      <c r="C184" s="272"/>
      <c r="D184" s="273"/>
      <c r="E184" s="129" t="str">
        <f>'Obra Civil'!C191</f>
        <v>un</v>
      </c>
      <c r="F184" s="130">
        <f>'Obra Civil'!G191</f>
        <v>45.18</v>
      </c>
      <c r="G184" s="131">
        <f>'Obra Civil'!D191</f>
        <v>1</v>
      </c>
      <c r="H184" s="132">
        <v>0</v>
      </c>
      <c r="I184" s="132">
        <v>1</v>
      </c>
      <c r="J184" s="132">
        <f t="shared" si="30"/>
        <v>45.18</v>
      </c>
      <c r="K184" s="132">
        <f t="shared" si="31"/>
        <v>0</v>
      </c>
      <c r="L184" s="133">
        <f t="shared" si="23"/>
        <v>45.18</v>
      </c>
    </row>
    <row r="185" spans="1:12">
      <c r="A185" s="128" t="str">
        <f>'Obra Civil'!A192</f>
        <v>14.1.4</v>
      </c>
      <c r="B185" s="271" t="str">
        <f>'Obra Civil'!B192</f>
        <v>Registro de gaveta bruto, diâmetro 1.1/2"</v>
      </c>
      <c r="C185" s="272"/>
      <c r="D185" s="273"/>
      <c r="E185" s="129" t="str">
        <f>'Obra Civil'!C192</f>
        <v>un</v>
      </c>
      <c r="F185" s="130">
        <f>'Obra Civil'!G192</f>
        <v>51.09</v>
      </c>
      <c r="G185" s="131">
        <f>'Obra Civil'!D192</f>
        <v>4</v>
      </c>
      <c r="H185" s="132">
        <v>0</v>
      </c>
      <c r="I185" s="132">
        <v>4</v>
      </c>
      <c r="J185" s="132">
        <f t="shared" si="30"/>
        <v>204.36</v>
      </c>
      <c r="K185" s="132">
        <f t="shared" si="31"/>
        <v>0</v>
      </c>
      <c r="L185" s="133">
        <f t="shared" si="23"/>
        <v>204.36</v>
      </c>
    </row>
    <row r="186" spans="1:12">
      <c r="A186" s="128" t="str">
        <f>'Obra Civil'!A193</f>
        <v>14.1.5</v>
      </c>
      <c r="B186" s="271" t="str">
        <f>'Obra Civil'!B193</f>
        <v>Registro de gaveta bruto, diâmetro 2.1/2"</v>
      </c>
      <c r="C186" s="272"/>
      <c r="D186" s="273"/>
      <c r="E186" s="129" t="str">
        <f>'Obra Civil'!C193</f>
        <v>un</v>
      </c>
      <c r="F186" s="130">
        <f>'Obra Civil'!G193</f>
        <v>165.23</v>
      </c>
      <c r="G186" s="131">
        <f>'Obra Civil'!D193</f>
        <v>1</v>
      </c>
      <c r="H186" s="132">
        <v>0</v>
      </c>
      <c r="I186" s="132">
        <v>1</v>
      </c>
      <c r="J186" s="132">
        <f t="shared" si="30"/>
        <v>165.23</v>
      </c>
      <c r="K186" s="132">
        <f t="shared" si="31"/>
        <v>0</v>
      </c>
      <c r="L186" s="133">
        <f t="shared" si="23"/>
        <v>165.23</v>
      </c>
    </row>
    <row r="187" spans="1:12">
      <c r="A187" s="128" t="str">
        <f>'Obra Civil'!A194</f>
        <v>14.1.6</v>
      </c>
      <c r="B187" s="271" t="str">
        <f>'Obra Civil'!B194</f>
        <v>Registro de gaveta com canopla, diâmetro 1.1/2"</v>
      </c>
      <c r="C187" s="272"/>
      <c r="D187" s="273"/>
      <c r="E187" s="129" t="str">
        <f>'Obra Civil'!C194</f>
        <v>un</v>
      </c>
      <c r="F187" s="130">
        <f>'Obra Civil'!G194</f>
        <v>109.99</v>
      </c>
      <c r="G187" s="131">
        <f>'Obra Civil'!D194</f>
        <v>8</v>
      </c>
      <c r="H187" s="132">
        <v>0</v>
      </c>
      <c r="I187" s="132">
        <v>0</v>
      </c>
      <c r="J187" s="132">
        <f t="shared" si="30"/>
        <v>879.92</v>
      </c>
      <c r="K187" s="132">
        <f t="shared" si="31"/>
        <v>0</v>
      </c>
      <c r="L187" s="133">
        <f t="shared" si="23"/>
        <v>0</v>
      </c>
    </row>
    <row r="188" spans="1:12">
      <c r="A188" s="128" t="str">
        <f>'Obra Civil'!A195</f>
        <v>14.1.7</v>
      </c>
      <c r="B188" s="271" t="str">
        <f>'Obra Civil'!B195</f>
        <v>Registro de gaveta com canopla, diâmetro 3/4"</v>
      </c>
      <c r="C188" s="272"/>
      <c r="D188" s="273"/>
      <c r="E188" s="129" t="str">
        <f>'Obra Civil'!C195</f>
        <v>un</v>
      </c>
      <c r="F188" s="130">
        <f>'Obra Civil'!G195</f>
        <v>49.81</v>
      </c>
      <c r="G188" s="131">
        <f>'Obra Civil'!D195</f>
        <v>23</v>
      </c>
      <c r="H188" s="132">
        <v>0</v>
      </c>
      <c r="I188" s="132">
        <v>0</v>
      </c>
      <c r="J188" s="132">
        <f t="shared" si="30"/>
        <v>1145.6300000000001</v>
      </c>
      <c r="K188" s="132">
        <f t="shared" si="31"/>
        <v>0</v>
      </c>
      <c r="L188" s="133">
        <f t="shared" si="23"/>
        <v>0</v>
      </c>
    </row>
    <row r="189" spans="1:12">
      <c r="A189" s="128" t="str">
        <f>'Obra Civil'!A196</f>
        <v>14.1.8</v>
      </c>
      <c r="B189" s="271" t="str">
        <f>'Obra Civil'!B196</f>
        <v>Registro de pressão com canopla p/ chuveiro, diâmetro 3/4"</v>
      </c>
      <c r="C189" s="272"/>
      <c r="D189" s="273"/>
      <c r="E189" s="129" t="str">
        <f>'Obra Civil'!C196</f>
        <v>un</v>
      </c>
      <c r="F189" s="130">
        <f>'Obra Civil'!G196</f>
        <v>65.38</v>
      </c>
      <c r="G189" s="131">
        <f>'Obra Civil'!D196</f>
        <v>12</v>
      </c>
      <c r="H189" s="132">
        <v>0</v>
      </c>
      <c r="I189" s="132">
        <v>0</v>
      </c>
      <c r="J189" s="132">
        <f t="shared" si="30"/>
        <v>784.56</v>
      </c>
      <c r="K189" s="132">
        <f t="shared" si="31"/>
        <v>0</v>
      </c>
      <c r="L189" s="133">
        <f t="shared" ref="L189:L252" si="32">I189*F189</f>
        <v>0</v>
      </c>
    </row>
    <row r="190" spans="1:12">
      <c r="A190" s="128" t="str">
        <f>'Obra Civil'!A197</f>
        <v>14.1.9</v>
      </c>
      <c r="B190" s="271" t="str">
        <f>'Obra Civil'!B197</f>
        <v>Tubo PVC soldável diâmetro 25 mm, inclusive conexões</v>
      </c>
      <c r="C190" s="272"/>
      <c r="D190" s="273"/>
      <c r="E190" s="129" t="str">
        <f>'Obra Civil'!C197</f>
        <v>m</v>
      </c>
      <c r="F190" s="130">
        <f>'Obra Civil'!G197</f>
        <v>2.44</v>
      </c>
      <c r="G190" s="131">
        <f>'Obra Civil'!D197</f>
        <v>179</v>
      </c>
      <c r="H190" s="132">
        <v>0</v>
      </c>
      <c r="I190" s="132">
        <v>179</v>
      </c>
      <c r="J190" s="132">
        <f t="shared" si="30"/>
        <v>436.76</v>
      </c>
      <c r="K190" s="132">
        <f t="shared" si="31"/>
        <v>0</v>
      </c>
      <c r="L190" s="133">
        <f t="shared" si="32"/>
        <v>436.76</v>
      </c>
    </row>
    <row r="191" spans="1:12">
      <c r="A191" s="128" t="str">
        <f>'Obra Civil'!A198</f>
        <v>14.1.10</v>
      </c>
      <c r="B191" s="271" t="str">
        <f>'Obra Civil'!B198</f>
        <v>Tubo PVC soldável classe 15, diâmetro 50 mm, inclusive conexões</v>
      </c>
      <c r="C191" s="272"/>
      <c r="D191" s="273"/>
      <c r="E191" s="129" t="str">
        <f>'Obra Civil'!C198</f>
        <v>m</v>
      </c>
      <c r="F191" s="130">
        <f>'Obra Civil'!G198</f>
        <v>8.16</v>
      </c>
      <c r="G191" s="131">
        <f>'Obra Civil'!D198</f>
        <v>128.30000000000001</v>
      </c>
      <c r="H191" s="132">
        <v>0</v>
      </c>
      <c r="I191" s="132">
        <v>128.30000000000001</v>
      </c>
      <c r="J191" s="132">
        <f t="shared" si="30"/>
        <v>1046.9280000000001</v>
      </c>
      <c r="K191" s="132">
        <f t="shared" si="31"/>
        <v>0</v>
      </c>
      <c r="L191" s="133">
        <f t="shared" si="32"/>
        <v>1046.9280000000001</v>
      </c>
    </row>
    <row r="192" spans="1:12">
      <c r="A192" s="128" t="str">
        <f>'Obra Civil'!A199</f>
        <v>14.1.11</v>
      </c>
      <c r="B192" s="271" t="str">
        <f>'Obra Civil'!B199</f>
        <v>Tubo PVC soldável classe 15, diâmetro 75mm, inclusive conexões</v>
      </c>
      <c r="C192" s="272"/>
      <c r="D192" s="273"/>
      <c r="E192" s="129" t="str">
        <f>'Obra Civil'!C199</f>
        <v>m</v>
      </c>
      <c r="F192" s="130">
        <f>'Obra Civil'!G199</f>
        <v>23.27</v>
      </c>
      <c r="G192" s="131">
        <f>'Obra Civil'!D199</f>
        <v>60</v>
      </c>
      <c r="H192" s="132">
        <v>0</v>
      </c>
      <c r="I192" s="132">
        <v>60</v>
      </c>
      <c r="J192" s="132">
        <f t="shared" si="30"/>
        <v>1396.2</v>
      </c>
      <c r="K192" s="132">
        <f t="shared" si="31"/>
        <v>0</v>
      </c>
      <c r="L192" s="133">
        <f t="shared" si="32"/>
        <v>1396.2</v>
      </c>
    </row>
    <row r="193" spans="1:12">
      <c r="A193" s="128" t="str">
        <f>'Obra Civil'!A200</f>
        <v>14.1.12</v>
      </c>
      <c r="B193" s="271" t="str">
        <f>'Obra Civil'!B200</f>
        <v>Válvula de descarga p/ vaso sanitário de 1.1/2"</v>
      </c>
      <c r="C193" s="272"/>
      <c r="D193" s="273"/>
      <c r="E193" s="129" t="str">
        <f>'Obra Civil'!C200</f>
        <v>un</v>
      </c>
      <c r="F193" s="130">
        <f>'Obra Civil'!G200</f>
        <v>91.97</v>
      </c>
      <c r="G193" s="131">
        <f>'Obra Civil'!D200</f>
        <v>15</v>
      </c>
      <c r="H193" s="132">
        <v>0</v>
      </c>
      <c r="I193" s="132">
        <v>0</v>
      </c>
      <c r="J193" s="132">
        <f t="shared" si="30"/>
        <v>1379.55</v>
      </c>
      <c r="K193" s="132">
        <f t="shared" si="31"/>
        <v>0</v>
      </c>
      <c r="L193" s="133">
        <f t="shared" si="32"/>
        <v>0</v>
      </c>
    </row>
    <row r="194" spans="1:12">
      <c r="A194" s="128" t="str">
        <f>'Obra Civil'!A201</f>
        <v>14.1.13</v>
      </c>
      <c r="B194" s="271" t="str">
        <f>'Obra Civil'!B201</f>
        <v>Válvula de pé com crivo, 1.1/2"</v>
      </c>
      <c r="C194" s="272"/>
      <c r="D194" s="273"/>
      <c r="E194" s="129" t="str">
        <f>'Obra Civil'!C201</f>
        <v>un</v>
      </c>
      <c r="F194" s="130">
        <f>'Obra Civil'!G201</f>
        <v>78.349999999999994</v>
      </c>
      <c r="G194" s="131">
        <f>'Obra Civil'!D201</f>
        <v>1</v>
      </c>
      <c r="H194" s="132">
        <v>0</v>
      </c>
      <c r="I194" s="132">
        <v>0</v>
      </c>
      <c r="J194" s="132">
        <f t="shared" si="30"/>
        <v>78.349999999999994</v>
      </c>
      <c r="K194" s="132">
        <f t="shared" si="31"/>
        <v>0</v>
      </c>
      <c r="L194" s="133">
        <f t="shared" si="32"/>
        <v>0</v>
      </c>
    </row>
    <row r="195" spans="1:12">
      <c r="A195" s="128" t="str">
        <f>'Obra Civil'!A202</f>
        <v>14.1.14</v>
      </c>
      <c r="B195" s="271" t="str">
        <f>'Obra Civil'!B202</f>
        <v>Caixa d'água pré-fabricada capacidade 10.000 litros</v>
      </c>
      <c r="C195" s="272"/>
      <c r="D195" s="273"/>
      <c r="E195" s="129" t="str">
        <f>'Obra Civil'!C202</f>
        <v>un</v>
      </c>
      <c r="F195" s="130">
        <f>'Obra Civil'!G202</f>
        <v>1674.25</v>
      </c>
      <c r="G195" s="131">
        <f>'Obra Civil'!D202</f>
        <v>1</v>
      </c>
      <c r="H195" s="132">
        <v>0</v>
      </c>
      <c r="I195" s="132">
        <v>0</v>
      </c>
      <c r="J195" s="132">
        <f t="shared" si="30"/>
        <v>1674.25</v>
      </c>
      <c r="K195" s="132">
        <f t="shared" si="31"/>
        <v>0</v>
      </c>
      <c r="L195" s="133">
        <f t="shared" si="32"/>
        <v>0</v>
      </c>
    </row>
    <row r="196" spans="1:12">
      <c r="A196" s="128" t="str">
        <f>'Obra Civil'!A203</f>
        <v>14.1.15</v>
      </c>
      <c r="B196" s="271" t="str">
        <f>'Obra Civil'!B203</f>
        <v>Torneira de bóia, diâmetro 25mm</v>
      </c>
      <c r="C196" s="272"/>
      <c r="D196" s="273"/>
      <c r="E196" s="129" t="str">
        <f>'Obra Civil'!C203</f>
        <v>un</v>
      </c>
      <c r="F196" s="130">
        <f>'Obra Civil'!G203</f>
        <v>19.350000000000001</v>
      </c>
      <c r="G196" s="131">
        <f>'Obra Civil'!D203</f>
        <v>1</v>
      </c>
      <c r="H196" s="132">
        <v>0</v>
      </c>
      <c r="I196" s="132">
        <v>0</v>
      </c>
      <c r="J196" s="132">
        <f t="shared" si="30"/>
        <v>19.350000000000001</v>
      </c>
      <c r="K196" s="132">
        <f t="shared" si="31"/>
        <v>0</v>
      </c>
      <c r="L196" s="133">
        <f t="shared" si="32"/>
        <v>0</v>
      </c>
    </row>
    <row r="197" spans="1:12">
      <c r="A197" s="128" t="str">
        <f>'Obra Civil'!A204</f>
        <v>14.1.16</v>
      </c>
      <c r="B197" s="271" t="str">
        <f>'Obra Civil'!B204</f>
        <v>Tubo de descarga VDE, série normal, diâmetro 38 mm</v>
      </c>
      <c r="C197" s="272"/>
      <c r="D197" s="273"/>
      <c r="E197" s="129" t="str">
        <f>'Obra Civil'!C204</f>
        <v>m</v>
      </c>
      <c r="F197" s="130">
        <f>'Obra Civil'!G204</f>
        <v>4.55</v>
      </c>
      <c r="G197" s="131">
        <f>'Obra Civil'!D204</f>
        <v>24</v>
      </c>
      <c r="H197" s="132">
        <v>0</v>
      </c>
      <c r="I197" s="132">
        <v>24</v>
      </c>
      <c r="J197" s="132">
        <f t="shared" si="30"/>
        <v>109.19999999999999</v>
      </c>
      <c r="K197" s="132">
        <f t="shared" si="31"/>
        <v>0</v>
      </c>
      <c r="L197" s="133">
        <f t="shared" si="32"/>
        <v>109.19999999999999</v>
      </c>
    </row>
    <row r="198" spans="1:12">
      <c r="A198" s="128" t="str">
        <f>'Obra Civil'!A205</f>
        <v>14.1.17</v>
      </c>
      <c r="B198" s="271" t="str">
        <f>'Obra Civil'!B205</f>
        <v>Válvula de retenção com portinhola de bronze, 1"</v>
      </c>
      <c r="C198" s="272"/>
      <c r="D198" s="273"/>
      <c r="E198" s="129" t="str">
        <f>'Obra Civil'!C205</f>
        <v>un</v>
      </c>
      <c r="F198" s="130">
        <f>'Obra Civil'!G205</f>
        <v>47.45</v>
      </c>
      <c r="G198" s="131">
        <f>'Obra Civil'!D205</f>
        <v>1</v>
      </c>
      <c r="H198" s="132">
        <v>0</v>
      </c>
      <c r="I198" s="132">
        <v>0</v>
      </c>
      <c r="J198" s="132">
        <f t="shared" si="30"/>
        <v>47.45</v>
      </c>
      <c r="K198" s="132">
        <f t="shared" si="31"/>
        <v>0</v>
      </c>
      <c r="L198" s="133">
        <f t="shared" si="32"/>
        <v>0</v>
      </c>
    </row>
    <row r="199" spans="1:12">
      <c r="A199" s="128" t="str">
        <f>'Obra Civil'!A206</f>
        <v>14.1.18</v>
      </c>
      <c r="B199" s="271" t="str">
        <f>'Obra Civil'!B206</f>
        <v>Caixa em alvenaria 30x30 cm - CRG e CTD</v>
      </c>
      <c r="C199" s="272"/>
      <c r="D199" s="273"/>
      <c r="E199" s="129" t="str">
        <f>'Obra Civil'!C206</f>
        <v>un</v>
      </c>
      <c r="F199" s="130">
        <f>'Obra Civil'!G206</f>
        <v>68.959999999999994</v>
      </c>
      <c r="G199" s="131">
        <f>'Obra Civil'!D206</f>
        <v>2</v>
      </c>
      <c r="H199" s="132">
        <v>2</v>
      </c>
      <c r="I199" s="132">
        <v>2</v>
      </c>
      <c r="J199" s="132">
        <f t="shared" si="30"/>
        <v>137.91999999999999</v>
      </c>
      <c r="K199" s="132">
        <f t="shared" si="31"/>
        <v>137.91999999999999</v>
      </c>
      <c r="L199" s="133">
        <f t="shared" si="32"/>
        <v>137.91999999999999</v>
      </c>
    </row>
    <row r="200" spans="1:12">
      <c r="A200" s="128" t="str">
        <f>'Obra Civil'!A207</f>
        <v>14.1.19</v>
      </c>
      <c r="B200" s="271" t="str">
        <f>'Obra Civil'!B207</f>
        <v>Caixa em alvenaria 100x160 cm para bombas</v>
      </c>
      <c r="C200" s="272"/>
      <c r="D200" s="273"/>
      <c r="E200" s="129" t="str">
        <f>'Obra Civil'!C207</f>
        <v>un</v>
      </c>
      <c r="F200" s="130">
        <f>'Obra Civil'!G207</f>
        <v>235.89</v>
      </c>
      <c r="G200" s="131">
        <f>'Obra Civil'!D207</f>
        <v>1</v>
      </c>
      <c r="H200" s="132">
        <v>1</v>
      </c>
      <c r="I200" s="132">
        <v>1</v>
      </c>
      <c r="J200" s="132">
        <f t="shared" si="30"/>
        <v>235.89</v>
      </c>
      <c r="K200" s="132">
        <f t="shared" si="31"/>
        <v>235.89</v>
      </c>
      <c r="L200" s="133">
        <f t="shared" si="32"/>
        <v>235.89</v>
      </c>
    </row>
    <row r="201" spans="1:12">
      <c r="A201" s="128" t="str">
        <f>'Obra Civil'!A208</f>
        <v>14.1.20</v>
      </c>
      <c r="B201" s="271" t="str">
        <f>'Obra Civil'!B208</f>
        <v>Tampa de ferro fundido 30x30 cm - tipo leve</v>
      </c>
      <c r="C201" s="272"/>
      <c r="D201" s="273"/>
      <c r="E201" s="129" t="str">
        <f>'Obra Civil'!C208</f>
        <v>un</v>
      </c>
      <c r="F201" s="130">
        <f>'Obra Civil'!G208</f>
        <v>80.64</v>
      </c>
      <c r="G201" s="131">
        <f>'Obra Civil'!D208</f>
        <v>9</v>
      </c>
      <c r="H201" s="132">
        <v>0</v>
      </c>
      <c r="I201" s="132">
        <v>0</v>
      </c>
      <c r="J201" s="132">
        <f t="shared" si="30"/>
        <v>725.76</v>
      </c>
      <c r="K201" s="132">
        <f t="shared" si="31"/>
        <v>0</v>
      </c>
      <c r="L201" s="133">
        <f t="shared" si="32"/>
        <v>0</v>
      </c>
    </row>
    <row r="202" spans="1:12">
      <c r="A202" s="128" t="str">
        <f>'Obra Civil'!A209</f>
        <v>14.1.21</v>
      </c>
      <c r="B202" s="271" t="str">
        <f>'Obra Civil'!B209</f>
        <v>Tampa de ferro fundido 60x60 cm - tipo leve</v>
      </c>
      <c r="C202" s="272"/>
      <c r="D202" s="273"/>
      <c r="E202" s="129" t="str">
        <f>'Obra Civil'!C209</f>
        <v>un</v>
      </c>
      <c r="F202" s="130">
        <f>'Obra Civil'!G209</f>
        <v>189.23</v>
      </c>
      <c r="G202" s="131">
        <f>'Obra Civil'!D209</f>
        <v>2</v>
      </c>
      <c r="H202" s="132">
        <v>0</v>
      </c>
      <c r="I202" s="132">
        <v>0</v>
      </c>
      <c r="J202" s="132">
        <f t="shared" si="30"/>
        <v>378.46</v>
      </c>
      <c r="K202" s="132">
        <f t="shared" si="31"/>
        <v>0</v>
      </c>
      <c r="L202" s="133">
        <f t="shared" si="32"/>
        <v>0</v>
      </c>
    </row>
    <row r="203" spans="1:12">
      <c r="A203" s="128" t="str">
        <f>'Obra Civil'!A210</f>
        <v>14.2</v>
      </c>
      <c r="B203" s="271" t="str">
        <f>'Obra Civil'!B210</f>
        <v>TUBULAÇÕES E CONEXÕES DE FERRO  GALVANIZADO</v>
      </c>
      <c r="C203" s="272"/>
      <c r="D203" s="273"/>
      <c r="E203" s="129"/>
      <c r="F203" s="130"/>
      <c r="G203" s="131"/>
      <c r="H203" s="132"/>
      <c r="I203" s="132"/>
      <c r="J203" s="132"/>
      <c r="K203" s="132"/>
      <c r="L203" s="133">
        <f t="shared" si="32"/>
        <v>0</v>
      </c>
    </row>
    <row r="204" spans="1:12">
      <c r="A204" s="128" t="str">
        <f>'Obra Civil'!A211</f>
        <v>14.2.1</v>
      </c>
      <c r="B204" s="271" t="str">
        <f>'Obra Civil'!B211</f>
        <v>Tubo FG roscável, diâmetro 1.1/2" (50 mm), inclusive conexões</v>
      </c>
      <c r="C204" s="272"/>
      <c r="D204" s="273"/>
      <c r="E204" s="129" t="str">
        <f>'Obra Civil'!C211</f>
        <v>m</v>
      </c>
      <c r="F204" s="130">
        <f>'Obra Civil'!G211</f>
        <v>33.67</v>
      </c>
      <c r="G204" s="131">
        <f>'Obra Civil'!D211</f>
        <v>12</v>
      </c>
      <c r="H204" s="132">
        <v>0</v>
      </c>
      <c r="I204" s="132">
        <v>12</v>
      </c>
      <c r="J204" s="132">
        <f>F204*G204</f>
        <v>404.04</v>
      </c>
      <c r="K204" s="132">
        <f>H204*F204</f>
        <v>0</v>
      </c>
      <c r="L204" s="133">
        <f t="shared" si="32"/>
        <v>404.04</v>
      </c>
    </row>
    <row r="205" spans="1:12">
      <c r="A205" s="128" t="str">
        <f>'Obra Civil'!A212</f>
        <v>14.2.2</v>
      </c>
      <c r="B205" s="271" t="str">
        <f>'Obra Civil'!B212</f>
        <v>Tubo FG roscável, diâmetro 1.1/4" (32 mm), inclusive conexões</v>
      </c>
      <c r="C205" s="272"/>
      <c r="D205" s="273"/>
      <c r="E205" s="129" t="str">
        <f>'Obra Civil'!C212</f>
        <v>m</v>
      </c>
      <c r="F205" s="130">
        <f>'Obra Civil'!G212</f>
        <v>30.47</v>
      </c>
      <c r="G205" s="131">
        <f>'Obra Civil'!D212</f>
        <v>18</v>
      </c>
      <c r="H205" s="132">
        <v>0</v>
      </c>
      <c r="I205" s="132">
        <v>18</v>
      </c>
      <c r="J205" s="132">
        <f>F205*G205</f>
        <v>548.46</v>
      </c>
      <c r="K205" s="132">
        <f>H205*F205</f>
        <v>0</v>
      </c>
      <c r="L205" s="133">
        <f t="shared" si="32"/>
        <v>548.46</v>
      </c>
    </row>
    <row r="206" spans="1:12">
      <c r="A206" s="128" t="str">
        <f>'Obra Civil'!A213</f>
        <v>14.2.3</v>
      </c>
      <c r="B206" s="271" t="str">
        <f>'Obra Civil'!B213</f>
        <v xml:space="preserve">Bucha de redução, FG roscável, diâmetro 1"x3/4" </v>
      </c>
      <c r="C206" s="272"/>
      <c r="D206" s="273"/>
      <c r="E206" s="129" t="str">
        <f>'Obra Civil'!C213</f>
        <v>un</v>
      </c>
      <c r="F206" s="130">
        <f>'Obra Civil'!G213</f>
        <v>3.98</v>
      </c>
      <c r="G206" s="131">
        <f>'Obra Civil'!D213</f>
        <v>2</v>
      </c>
      <c r="H206" s="132">
        <v>0</v>
      </c>
      <c r="I206" s="132">
        <v>2</v>
      </c>
      <c r="J206" s="132">
        <f>F206*G206</f>
        <v>7.96</v>
      </c>
      <c r="K206" s="132">
        <f>H206*F206</f>
        <v>0</v>
      </c>
      <c r="L206" s="133">
        <f t="shared" si="32"/>
        <v>7.96</v>
      </c>
    </row>
    <row r="207" spans="1:12">
      <c r="A207" s="125" t="str">
        <f>'Obra Civil'!A214</f>
        <v>14.3</v>
      </c>
      <c r="B207" s="291" t="str">
        <f>'Obra Civil'!B214</f>
        <v>DRENAGEM DE ÁGUAS PLUVIAIS</v>
      </c>
      <c r="C207" s="292"/>
      <c r="D207" s="293"/>
      <c r="E207" s="129"/>
      <c r="F207" s="130"/>
      <c r="G207" s="131"/>
      <c r="H207" s="132"/>
      <c r="I207" s="132"/>
      <c r="J207" s="132"/>
      <c r="K207" s="132"/>
      <c r="L207" s="133">
        <f t="shared" si="32"/>
        <v>0</v>
      </c>
    </row>
    <row r="208" spans="1:12">
      <c r="A208" s="128" t="str">
        <f>'Obra Civil'!A215</f>
        <v>14.3.1</v>
      </c>
      <c r="B208" s="271" t="str">
        <f>'Obra Civil'!B215</f>
        <v>TUBULAÇÕES E CONEXÕES DE PVC</v>
      </c>
      <c r="C208" s="272"/>
      <c r="D208" s="273"/>
      <c r="E208" s="129"/>
      <c r="F208" s="130"/>
      <c r="G208" s="131"/>
      <c r="H208" s="132"/>
      <c r="I208" s="132"/>
      <c r="J208" s="132"/>
      <c r="K208" s="132"/>
      <c r="L208" s="133">
        <f t="shared" si="32"/>
        <v>0</v>
      </c>
    </row>
    <row r="209" spans="1:12" ht="12" customHeight="1">
      <c r="A209" s="128" t="str">
        <f>'Obra Civil'!A216</f>
        <v>14.3.1.1</v>
      </c>
      <c r="B209" s="271" t="str">
        <f>'Obra Civil'!B216</f>
        <v>Tubo de PVC esgoto série R, ponta e bolsa com anel de borracha, Ø100mm, inclusive conexões</v>
      </c>
      <c r="C209" s="272"/>
      <c r="D209" s="273"/>
      <c r="E209" s="129" t="str">
        <f>'Obra Civil'!C216</f>
        <v>m</v>
      </c>
      <c r="F209" s="130">
        <f>'Obra Civil'!G216</f>
        <v>16.77</v>
      </c>
      <c r="G209" s="131">
        <f>'Obra Civil'!D216</f>
        <v>48</v>
      </c>
      <c r="H209" s="132">
        <v>0</v>
      </c>
      <c r="I209" s="132">
        <v>48</v>
      </c>
      <c r="J209" s="132">
        <f t="shared" ref="J209:J247" si="33">F209*G209</f>
        <v>804.96</v>
      </c>
      <c r="K209" s="132">
        <f t="shared" ref="K209:K247" si="34">H209*F209</f>
        <v>0</v>
      </c>
      <c r="L209" s="133">
        <f t="shared" si="32"/>
        <v>804.96</v>
      </c>
    </row>
    <row r="210" spans="1:12">
      <c r="A210" s="128" t="str">
        <f>'Obra Civil'!A217</f>
        <v>14.3.1.2</v>
      </c>
      <c r="B210" s="294" t="str">
        <f>'Obra Civil'!B217</f>
        <v>Tubo de PVC esgoto, tipo Vinilfort ou equivalente, ponta e bolsa com junta elástica integrada, Ø150mm, inclusive conexões</v>
      </c>
      <c r="C210" s="295"/>
      <c r="D210" s="296"/>
      <c r="E210" s="129" t="str">
        <f>'Obra Civil'!C217</f>
        <v>m</v>
      </c>
      <c r="F210" s="130">
        <f>'Obra Civil'!G217</f>
        <v>22.76</v>
      </c>
      <c r="G210" s="131">
        <f>'Obra Civil'!D217</f>
        <v>21</v>
      </c>
      <c r="H210" s="132">
        <v>0</v>
      </c>
      <c r="I210" s="132">
        <v>21</v>
      </c>
      <c r="J210" s="132">
        <f t="shared" si="33"/>
        <v>477.96000000000004</v>
      </c>
      <c r="K210" s="132">
        <f t="shared" si="34"/>
        <v>0</v>
      </c>
      <c r="L210" s="133">
        <f t="shared" si="32"/>
        <v>477.96000000000004</v>
      </c>
    </row>
    <row r="211" spans="1:12">
      <c r="A211" s="128" t="str">
        <f>'Obra Civil'!A218</f>
        <v>14.3.1.3</v>
      </c>
      <c r="B211" s="294" t="str">
        <f>'Obra Civil'!B218</f>
        <v>Tubo de PVC esgoto, tipo Vinilfort ou equivalente, ponta e bolsa com junta elástica integrada, Ø200mm, inclusive conexões</v>
      </c>
      <c r="C211" s="295"/>
      <c r="D211" s="296"/>
      <c r="E211" s="129" t="str">
        <f>'Obra Civil'!C218</f>
        <v>m</v>
      </c>
      <c r="F211" s="130">
        <f>'Obra Civil'!G218</f>
        <v>39.979999999999997</v>
      </c>
      <c r="G211" s="131">
        <f>'Obra Civil'!D218</f>
        <v>78</v>
      </c>
      <c r="H211" s="132">
        <v>0</v>
      </c>
      <c r="I211" s="132">
        <v>78</v>
      </c>
      <c r="J211" s="132">
        <f t="shared" si="33"/>
        <v>3118.4399999999996</v>
      </c>
      <c r="K211" s="132">
        <f t="shared" si="34"/>
        <v>0</v>
      </c>
      <c r="L211" s="133">
        <f t="shared" si="32"/>
        <v>3118.4399999999996</v>
      </c>
    </row>
    <row r="212" spans="1:12">
      <c r="A212" s="125" t="str">
        <f>'Obra Civil'!A219</f>
        <v>14.3.2</v>
      </c>
      <c r="B212" s="291" t="str">
        <f>'Obra Civil'!B219</f>
        <v>ACESSÓRIOS</v>
      </c>
      <c r="C212" s="292"/>
      <c r="D212" s="293"/>
      <c r="E212" s="129"/>
      <c r="F212" s="130">
        <f>'Obra Civil'!G219</f>
        <v>0</v>
      </c>
      <c r="G212" s="131">
        <f>'Obra Civil'!D219</f>
        <v>0</v>
      </c>
      <c r="H212" s="132">
        <v>0</v>
      </c>
      <c r="I212" s="132">
        <v>0</v>
      </c>
      <c r="J212" s="132">
        <f t="shared" si="33"/>
        <v>0</v>
      </c>
      <c r="K212" s="132">
        <f t="shared" si="34"/>
        <v>0</v>
      </c>
      <c r="L212" s="133">
        <f t="shared" si="32"/>
        <v>0</v>
      </c>
    </row>
    <row r="213" spans="1:12">
      <c r="A213" s="128" t="str">
        <f>'Obra Civil'!A220</f>
        <v>14.3.2.1</v>
      </c>
      <c r="B213" s="271" t="str">
        <f>'Obra Civil'!B220</f>
        <v>Ralo hemisférico (formato abacaxi) de ferro fundido, Ø100mm</v>
      </c>
      <c r="C213" s="272"/>
      <c r="D213" s="273"/>
      <c r="E213" s="129" t="str">
        <f>'Obra Civil'!C220</f>
        <v>un</v>
      </c>
      <c r="F213" s="130">
        <f>'Obra Civil'!G220</f>
        <v>21.54</v>
      </c>
      <c r="G213" s="131">
        <f>'Obra Civil'!D220</f>
        <v>7</v>
      </c>
      <c r="H213" s="132">
        <v>0</v>
      </c>
      <c r="I213" s="132">
        <v>0</v>
      </c>
      <c r="J213" s="132">
        <f t="shared" si="33"/>
        <v>150.78</v>
      </c>
      <c r="K213" s="132">
        <f t="shared" si="34"/>
        <v>0</v>
      </c>
      <c r="L213" s="133">
        <f t="shared" si="32"/>
        <v>0</v>
      </c>
    </row>
    <row r="214" spans="1:12">
      <c r="A214" s="128" t="str">
        <f>'Obra Civil'!A221</f>
        <v>14.3.2.2</v>
      </c>
      <c r="B214" s="271" t="str">
        <f>'Obra Civil'!B221</f>
        <v>Caixa de inspeção em alvenaria com fundo em concreto, 60x60cm</v>
      </c>
      <c r="C214" s="272"/>
      <c r="D214" s="273"/>
      <c r="E214" s="129" t="str">
        <f>'Obra Civil'!C221</f>
        <v>un</v>
      </c>
      <c r="F214" s="130">
        <f>'Obra Civil'!G221</f>
        <v>115.23</v>
      </c>
      <c r="G214" s="131">
        <f>'Obra Civil'!D221</f>
        <v>8</v>
      </c>
      <c r="H214" s="132">
        <v>0</v>
      </c>
      <c r="I214" s="132">
        <v>4</v>
      </c>
      <c r="J214" s="132">
        <f t="shared" si="33"/>
        <v>921.84</v>
      </c>
      <c r="K214" s="132">
        <f t="shared" si="34"/>
        <v>0</v>
      </c>
      <c r="L214" s="133">
        <f t="shared" si="32"/>
        <v>460.92</v>
      </c>
    </row>
    <row r="215" spans="1:12">
      <c r="A215" s="128" t="str">
        <f>'Obra Civil'!A222</f>
        <v>14.3.2.3</v>
      </c>
      <c r="B215" s="271" t="str">
        <f>'Obra Civil'!B222</f>
        <v>Tampa de concreto 60x60cm para caixa de inspeção</v>
      </c>
      <c r="C215" s="272"/>
      <c r="D215" s="273"/>
      <c r="E215" s="129" t="str">
        <f>'Obra Civil'!C222</f>
        <v>un</v>
      </c>
      <c r="F215" s="130">
        <f>'Obra Civil'!G222</f>
        <v>26.54</v>
      </c>
      <c r="G215" s="131">
        <f>'Obra Civil'!D222</f>
        <v>8</v>
      </c>
      <c r="H215" s="132">
        <v>4</v>
      </c>
      <c r="I215" s="132">
        <v>4</v>
      </c>
      <c r="J215" s="132">
        <f t="shared" si="33"/>
        <v>212.32</v>
      </c>
      <c r="K215" s="132">
        <f t="shared" si="34"/>
        <v>106.16</v>
      </c>
      <c r="L215" s="133">
        <f t="shared" si="32"/>
        <v>106.16</v>
      </c>
    </row>
    <row r="216" spans="1:12">
      <c r="A216" s="128" t="str">
        <f>'Obra Civil'!A223</f>
        <v>14.3.2.4</v>
      </c>
      <c r="B216" s="271" t="str">
        <f>'Obra Civil'!B223</f>
        <v>Caixa de ralo em alvenaria com fundo em concreto, 40x40cm</v>
      </c>
      <c r="C216" s="272"/>
      <c r="D216" s="273"/>
      <c r="E216" s="129" t="str">
        <f>'Obra Civil'!C223</f>
        <v>un</v>
      </c>
      <c r="F216" s="130">
        <f>'Obra Civil'!G223</f>
        <v>98.56</v>
      </c>
      <c r="G216" s="131">
        <f>'Obra Civil'!D223</f>
        <v>1</v>
      </c>
      <c r="H216" s="132">
        <v>0</v>
      </c>
      <c r="I216" s="132">
        <v>0</v>
      </c>
      <c r="J216" s="132">
        <f t="shared" si="33"/>
        <v>98.56</v>
      </c>
      <c r="K216" s="132">
        <f t="shared" si="34"/>
        <v>0</v>
      </c>
      <c r="L216" s="133">
        <f t="shared" si="32"/>
        <v>0</v>
      </c>
    </row>
    <row r="217" spans="1:12">
      <c r="A217" s="128" t="str">
        <f>'Obra Civil'!A224</f>
        <v>14.3.2.5</v>
      </c>
      <c r="B217" s="271" t="str">
        <f>'Obra Civil'!B224</f>
        <v>Grelha de ferro fundido 40x40cm, tipo leve, para caixa de ralo/brita</v>
      </c>
      <c r="C217" s="272"/>
      <c r="D217" s="273"/>
      <c r="E217" s="129" t="str">
        <f>'Obra Civil'!C224</f>
        <v>un</v>
      </c>
      <c r="F217" s="130">
        <f>'Obra Civil'!G224</f>
        <v>34.840000000000003</v>
      </c>
      <c r="G217" s="131">
        <f>'Obra Civil'!D224</f>
        <v>2</v>
      </c>
      <c r="H217" s="132">
        <v>0</v>
      </c>
      <c r="I217" s="132">
        <v>0</v>
      </c>
      <c r="J217" s="132">
        <f t="shared" si="33"/>
        <v>69.680000000000007</v>
      </c>
      <c r="K217" s="132">
        <f t="shared" si="34"/>
        <v>0</v>
      </c>
      <c r="L217" s="133">
        <f t="shared" si="32"/>
        <v>0</v>
      </c>
    </row>
    <row r="218" spans="1:12">
      <c r="A218" s="128" t="str">
        <f>'Obra Civil'!A225</f>
        <v>14.3.2.6</v>
      </c>
      <c r="B218" s="271" t="str">
        <f>'Obra Civil'!B225</f>
        <v>Caixa de brita 40x40cm</v>
      </c>
      <c r="C218" s="272"/>
      <c r="D218" s="273"/>
      <c r="E218" s="129" t="str">
        <f>'Obra Civil'!C225</f>
        <v>un</v>
      </c>
      <c r="F218" s="130">
        <f>'Obra Civil'!G225</f>
        <v>89.4</v>
      </c>
      <c r="G218" s="131">
        <f>'Obra Civil'!D225</f>
        <v>1</v>
      </c>
      <c r="H218" s="132">
        <v>0</v>
      </c>
      <c r="I218" s="132">
        <v>0</v>
      </c>
      <c r="J218" s="132">
        <f t="shared" si="33"/>
        <v>89.4</v>
      </c>
      <c r="K218" s="132">
        <f t="shared" si="34"/>
        <v>0</v>
      </c>
      <c r="L218" s="133">
        <f t="shared" si="32"/>
        <v>0</v>
      </c>
    </row>
    <row r="219" spans="1:12">
      <c r="A219" s="128" t="str">
        <f>'Obra Civil'!A226</f>
        <v>14.3.2.7</v>
      </c>
      <c r="B219" s="271" t="str">
        <f>'Obra Civil'!B226</f>
        <v>Poço de visita em alvenaria, fundo em concreto, 110x110cm</v>
      </c>
      <c r="C219" s="272"/>
      <c r="D219" s="273"/>
      <c r="E219" s="129" t="str">
        <f>'Obra Civil'!C226</f>
        <v>un</v>
      </c>
      <c r="F219" s="130">
        <f>'Obra Civil'!G226</f>
        <v>234</v>
      </c>
      <c r="G219" s="131">
        <f>'Obra Civil'!D226</f>
        <v>1</v>
      </c>
      <c r="H219" s="132">
        <v>0</v>
      </c>
      <c r="I219" s="132">
        <v>0</v>
      </c>
      <c r="J219" s="132">
        <f t="shared" si="33"/>
        <v>234</v>
      </c>
      <c r="K219" s="132">
        <f t="shared" si="34"/>
        <v>0</v>
      </c>
      <c r="L219" s="133">
        <f t="shared" si="32"/>
        <v>0</v>
      </c>
    </row>
    <row r="220" spans="1:12">
      <c r="A220" s="128" t="str">
        <f>'Obra Civil'!A227</f>
        <v>14.3.2.8</v>
      </c>
      <c r="B220" s="271" t="str">
        <f>'Obra Civil'!B227</f>
        <v>Tampa de concreto Ø60cm para poço de visita</v>
      </c>
      <c r="C220" s="272"/>
      <c r="D220" s="273"/>
      <c r="E220" s="129" t="str">
        <f>'Obra Civil'!C227</f>
        <v>un</v>
      </c>
      <c r="F220" s="130">
        <f>'Obra Civil'!G227</f>
        <v>25.12</v>
      </c>
      <c r="G220" s="131">
        <f>'Obra Civil'!D227</f>
        <v>1</v>
      </c>
      <c r="H220" s="132">
        <v>0</v>
      </c>
      <c r="I220" s="132">
        <v>0</v>
      </c>
      <c r="J220" s="132">
        <f t="shared" si="33"/>
        <v>25.12</v>
      </c>
      <c r="K220" s="132">
        <f t="shared" si="34"/>
        <v>0</v>
      </c>
      <c r="L220" s="133">
        <f t="shared" si="32"/>
        <v>0</v>
      </c>
    </row>
    <row r="221" spans="1:12">
      <c r="A221" s="128" t="str">
        <f>'Obra Civil'!A228</f>
        <v>14.3.2.9</v>
      </c>
      <c r="B221" s="271" t="str">
        <f>'Obra Civil'!B228</f>
        <v>Calha de piso em PVC DN 130, com grelha (solários)</v>
      </c>
      <c r="C221" s="272"/>
      <c r="D221" s="273"/>
      <c r="E221" s="129" t="str">
        <f>'Obra Civil'!C228</f>
        <v>m</v>
      </c>
      <c r="F221" s="130">
        <f>'Obra Civil'!G228</f>
        <v>8.15</v>
      </c>
      <c r="G221" s="131">
        <f>'Obra Civil'!D228</f>
        <v>13</v>
      </c>
      <c r="H221" s="132">
        <v>0</v>
      </c>
      <c r="I221" s="132">
        <v>0</v>
      </c>
      <c r="J221" s="132">
        <f t="shared" si="33"/>
        <v>105.95</v>
      </c>
      <c r="K221" s="132">
        <f t="shared" si="34"/>
        <v>0</v>
      </c>
      <c r="L221" s="133">
        <f t="shared" si="32"/>
        <v>0</v>
      </c>
    </row>
    <row r="222" spans="1:12">
      <c r="A222" s="143" t="str">
        <f>'Obra Civil'!A230</f>
        <v>15.0</v>
      </c>
      <c r="B222" s="268" t="str">
        <f>'Obra Civil'!B230</f>
        <v xml:space="preserve">INSTALAÇÃO SANITÁRIA </v>
      </c>
      <c r="C222" s="269"/>
      <c r="D222" s="270"/>
      <c r="E222" s="146"/>
      <c r="F222" s="147">
        <f>'Obra Civil'!G230</f>
        <v>0</v>
      </c>
      <c r="G222" s="148">
        <f>'Obra Civil'!D230</f>
        <v>0</v>
      </c>
      <c r="H222" s="149">
        <v>0</v>
      </c>
      <c r="I222" s="149">
        <v>0</v>
      </c>
      <c r="J222" s="149">
        <f t="shared" si="33"/>
        <v>0</v>
      </c>
      <c r="K222" s="149">
        <f t="shared" si="34"/>
        <v>0</v>
      </c>
      <c r="L222" s="150">
        <f t="shared" si="32"/>
        <v>0</v>
      </c>
    </row>
    <row r="223" spans="1:12">
      <c r="A223" s="128" t="str">
        <f>'Obra Civil'!A231</f>
        <v>15.1</v>
      </c>
      <c r="B223" s="271" t="str">
        <f>'Obra Civil'!B231</f>
        <v xml:space="preserve">Adaptador p/ Saída de Vaso Sanitário Série Normal 100mm </v>
      </c>
      <c r="C223" s="272"/>
      <c r="D223" s="273"/>
      <c r="E223" s="129" t="str">
        <f>'Obra Civil'!C231</f>
        <v>un</v>
      </c>
      <c r="F223" s="130">
        <f>'Obra Civil'!G231</f>
        <v>1.89</v>
      </c>
      <c r="G223" s="131">
        <f>'Obra Civil'!D231</f>
        <v>15</v>
      </c>
      <c r="H223" s="132">
        <v>0</v>
      </c>
      <c r="I223" s="132">
        <v>0</v>
      </c>
      <c r="J223" s="132">
        <f t="shared" si="33"/>
        <v>28.349999999999998</v>
      </c>
      <c r="K223" s="132">
        <f t="shared" si="34"/>
        <v>0</v>
      </c>
      <c r="L223" s="133">
        <f t="shared" si="32"/>
        <v>0</v>
      </c>
    </row>
    <row r="224" spans="1:12">
      <c r="A224" s="128" t="str">
        <f>'Obra Civil'!A232</f>
        <v>15.2</v>
      </c>
      <c r="B224" s="271" t="str">
        <f>'Obra Civil'!B232</f>
        <v xml:space="preserve">Antiespuma 150mm </v>
      </c>
      <c r="C224" s="272"/>
      <c r="D224" s="273"/>
      <c r="E224" s="129" t="str">
        <f>'Obra Civil'!C232</f>
        <v>un</v>
      </c>
      <c r="F224" s="130">
        <f>'Obra Civil'!G232</f>
        <v>5.95</v>
      </c>
      <c r="G224" s="131">
        <f>'Obra Civil'!D232</f>
        <v>1</v>
      </c>
      <c r="H224" s="132">
        <v>0</v>
      </c>
      <c r="I224" s="132">
        <v>0</v>
      </c>
      <c r="J224" s="132">
        <f t="shared" si="33"/>
        <v>5.95</v>
      </c>
      <c r="K224" s="132">
        <f t="shared" si="34"/>
        <v>0</v>
      </c>
      <c r="L224" s="133">
        <f t="shared" si="32"/>
        <v>0</v>
      </c>
    </row>
    <row r="225" spans="1:12">
      <c r="A225" s="128" t="str">
        <f>'Obra Civil'!A233</f>
        <v>15.3</v>
      </c>
      <c r="B225" s="271" t="str">
        <f>'Obra Civil'!B233</f>
        <v xml:space="preserve">Caixa Sifonada Girafácil Montada com Grelha e Porta Grelha 100x140x50 - Redonda </v>
      </c>
      <c r="C225" s="272"/>
      <c r="D225" s="273"/>
      <c r="E225" s="129" t="str">
        <f>'Obra Civil'!C233</f>
        <v>un</v>
      </c>
      <c r="F225" s="130">
        <f>'Obra Civil'!G233</f>
        <v>18.420000000000002</v>
      </c>
      <c r="G225" s="131">
        <f>'Obra Civil'!D233</f>
        <v>6</v>
      </c>
      <c r="H225" s="132">
        <v>6</v>
      </c>
      <c r="I225" s="132">
        <v>6</v>
      </c>
      <c r="J225" s="132">
        <f t="shared" si="33"/>
        <v>110.52000000000001</v>
      </c>
      <c r="K225" s="132">
        <f t="shared" si="34"/>
        <v>110.52000000000001</v>
      </c>
      <c r="L225" s="133">
        <f t="shared" si="32"/>
        <v>110.52000000000001</v>
      </c>
    </row>
    <row r="226" spans="1:12">
      <c r="A226" s="128" t="str">
        <f>'Obra Civil'!A234</f>
        <v>15.4</v>
      </c>
      <c r="B226" s="271" t="str">
        <f>'Obra Civil'!B234</f>
        <v xml:space="preserve">Caixa Sifonada Montada com Grelha e Porta Grelha 150 x 150 x 50 - Redonda </v>
      </c>
      <c r="C226" s="272"/>
      <c r="D226" s="273"/>
      <c r="E226" s="129" t="str">
        <f>'Obra Civil'!C234</f>
        <v>un</v>
      </c>
      <c r="F226" s="130">
        <f>'Obra Civil'!G234</f>
        <v>20.07</v>
      </c>
      <c r="G226" s="131">
        <f>'Obra Civil'!D234</f>
        <v>1</v>
      </c>
      <c r="H226" s="132">
        <v>1</v>
      </c>
      <c r="I226" s="132">
        <v>1</v>
      </c>
      <c r="J226" s="132">
        <f t="shared" si="33"/>
        <v>20.07</v>
      </c>
      <c r="K226" s="132">
        <f t="shared" si="34"/>
        <v>20.07</v>
      </c>
      <c r="L226" s="133">
        <f t="shared" si="32"/>
        <v>20.07</v>
      </c>
    </row>
    <row r="227" spans="1:12">
      <c r="A227" s="128" t="str">
        <f>'Obra Civil'!A235</f>
        <v>15.5</v>
      </c>
      <c r="B227" s="271" t="str">
        <f>'Obra Civil'!B235</f>
        <v xml:space="preserve">Cap Série Normal 50mm </v>
      </c>
      <c r="C227" s="272"/>
      <c r="D227" s="273"/>
      <c r="E227" s="129" t="str">
        <f>'Obra Civil'!C235</f>
        <v>un</v>
      </c>
      <c r="F227" s="130">
        <f>'Obra Civil'!G235</f>
        <v>1.1499999999999999</v>
      </c>
      <c r="G227" s="131">
        <f>'Obra Civil'!D235</f>
        <v>1</v>
      </c>
      <c r="H227" s="132">
        <v>0</v>
      </c>
      <c r="I227" s="132">
        <v>0</v>
      </c>
      <c r="J227" s="132">
        <f t="shared" si="33"/>
        <v>1.1499999999999999</v>
      </c>
      <c r="K227" s="132">
        <f t="shared" si="34"/>
        <v>0</v>
      </c>
      <c r="L227" s="133">
        <f t="shared" si="32"/>
        <v>0</v>
      </c>
    </row>
    <row r="228" spans="1:12">
      <c r="A228" s="128" t="str">
        <f>'Obra Civil'!A236</f>
        <v>15.6</v>
      </c>
      <c r="B228" s="271" t="str">
        <f>'Obra Civil'!B236</f>
        <v>Caixa Sifonada 100x100x50mm</v>
      </c>
      <c r="C228" s="272"/>
      <c r="D228" s="273"/>
      <c r="E228" s="129" t="str">
        <f>'Obra Civil'!C236</f>
        <v>un</v>
      </c>
      <c r="F228" s="130">
        <f>'Obra Civil'!G236</f>
        <v>10.78</v>
      </c>
      <c r="G228" s="131">
        <f>'Obra Civil'!D236</f>
        <v>3</v>
      </c>
      <c r="H228" s="132">
        <v>3</v>
      </c>
      <c r="I228" s="132">
        <v>3</v>
      </c>
      <c r="J228" s="132">
        <f t="shared" si="33"/>
        <v>32.339999999999996</v>
      </c>
      <c r="K228" s="132">
        <f t="shared" si="34"/>
        <v>32.339999999999996</v>
      </c>
      <c r="L228" s="133">
        <f t="shared" si="32"/>
        <v>32.339999999999996</v>
      </c>
    </row>
    <row r="229" spans="1:12">
      <c r="A229" s="128" t="str">
        <f>'Obra Civil'!A237</f>
        <v>15.7</v>
      </c>
      <c r="B229" s="271" t="str">
        <f>'Obra Civil'!B237</f>
        <v xml:space="preserve">Caixa Sifonada 150x185x75mm </v>
      </c>
      <c r="C229" s="272"/>
      <c r="D229" s="273"/>
      <c r="E229" s="129" t="str">
        <f>'Obra Civil'!C237</f>
        <v>un</v>
      </c>
      <c r="F229" s="130">
        <f>'Obra Civil'!G237</f>
        <v>24.97</v>
      </c>
      <c r="G229" s="131">
        <f>'Obra Civil'!D237</f>
        <v>1</v>
      </c>
      <c r="H229" s="132">
        <v>1</v>
      </c>
      <c r="I229" s="132">
        <v>1</v>
      </c>
      <c r="J229" s="132">
        <f t="shared" si="33"/>
        <v>24.97</v>
      </c>
      <c r="K229" s="132">
        <f t="shared" si="34"/>
        <v>24.97</v>
      </c>
      <c r="L229" s="133">
        <f t="shared" si="32"/>
        <v>24.97</v>
      </c>
    </row>
    <row r="230" spans="1:12">
      <c r="A230" s="128" t="str">
        <f>'Obra Civil'!A238</f>
        <v>15.8</v>
      </c>
      <c r="B230" s="271" t="str">
        <f>'Obra Civil'!B238</f>
        <v>Caixa Sifonada Girafácil 100x140x50mm</v>
      </c>
      <c r="C230" s="272"/>
      <c r="D230" s="273"/>
      <c r="E230" s="129" t="str">
        <f>'Obra Civil'!C238</f>
        <v>un</v>
      </c>
      <c r="F230" s="130">
        <f>'Obra Civil'!G238</f>
        <v>18.420000000000002</v>
      </c>
      <c r="G230" s="131">
        <f>'Obra Civil'!D238</f>
        <v>5</v>
      </c>
      <c r="H230" s="132">
        <v>5</v>
      </c>
      <c r="I230" s="132">
        <v>5</v>
      </c>
      <c r="J230" s="132">
        <f t="shared" si="33"/>
        <v>92.100000000000009</v>
      </c>
      <c r="K230" s="132">
        <f t="shared" si="34"/>
        <v>92.100000000000009</v>
      </c>
      <c r="L230" s="133">
        <f t="shared" si="32"/>
        <v>92.100000000000009</v>
      </c>
    </row>
    <row r="231" spans="1:12">
      <c r="A231" s="128" t="str">
        <f>'Obra Civil'!A239</f>
        <v>15.9</v>
      </c>
      <c r="B231" s="271" t="str">
        <f>'Obra Civil'!B239</f>
        <v>Ralo Sifonado Cônico Branco 100x40mm</v>
      </c>
      <c r="C231" s="272"/>
      <c r="D231" s="273"/>
      <c r="E231" s="129" t="str">
        <f>'Obra Civil'!C239</f>
        <v>un</v>
      </c>
      <c r="F231" s="130">
        <f>'Obra Civil'!G239</f>
        <v>6.26</v>
      </c>
      <c r="G231" s="131">
        <f>'Obra Civil'!D239</f>
        <v>5</v>
      </c>
      <c r="H231" s="132">
        <v>0</v>
      </c>
      <c r="I231" s="132">
        <v>0</v>
      </c>
      <c r="J231" s="132">
        <f t="shared" si="33"/>
        <v>31.299999999999997</v>
      </c>
      <c r="K231" s="132">
        <f t="shared" si="34"/>
        <v>0</v>
      </c>
      <c r="L231" s="133">
        <f t="shared" si="32"/>
        <v>0</v>
      </c>
    </row>
    <row r="232" spans="1:12">
      <c r="A232" s="128" t="str">
        <f>'Obra Civil'!A240</f>
        <v>15.10</v>
      </c>
      <c r="B232" s="271" t="str">
        <f>'Obra Civil'!B240</f>
        <v>Porta Grelha Redondo Branco 100mm</v>
      </c>
      <c r="C232" s="272"/>
      <c r="D232" s="273"/>
      <c r="E232" s="129" t="str">
        <f>'Obra Civil'!C240</f>
        <v>un</v>
      </c>
      <c r="F232" s="130">
        <f>'Obra Civil'!G240</f>
        <v>1.95</v>
      </c>
      <c r="G232" s="131">
        <f>'Obra Civil'!D240</f>
        <v>7</v>
      </c>
      <c r="H232" s="132">
        <v>0</v>
      </c>
      <c r="I232" s="132">
        <v>0</v>
      </c>
      <c r="J232" s="132">
        <f t="shared" si="33"/>
        <v>13.65</v>
      </c>
      <c r="K232" s="132">
        <f t="shared" si="34"/>
        <v>0</v>
      </c>
      <c r="L232" s="133">
        <f t="shared" si="32"/>
        <v>0</v>
      </c>
    </row>
    <row r="233" spans="1:12">
      <c r="A233" s="128" t="str">
        <f>'Obra Civil'!A241</f>
        <v>15.11</v>
      </c>
      <c r="B233" s="271" t="str">
        <f>'Obra Civil'!B241</f>
        <v>Terminal de Ventilação Série Normal 50mm</v>
      </c>
      <c r="C233" s="272"/>
      <c r="D233" s="273"/>
      <c r="E233" s="129" t="str">
        <f>'Obra Civil'!C241</f>
        <v>un</v>
      </c>
      <c r="F233" s="130">
        <f>'Obra Civil'!G241</f>
        <v>1.87</v>
      </c>
      <c r="G233" s="131">
        <f>'Obra Civil'!D241</f>
        <v>9</v>
      </c>
      <c r="H233" s="132">
        <v>0</v>
      </c>
      <c r="I233" s="132">
        <v>0</v>
      </c>
      <c r="J233" s="132">
        <f t="shared" si="33"/>
        <v>16.830000000000002</v>
      </c>
      <c r="K233" s="132">
        <f t="shared" si="34"/>
        <v>0</v>
      </c>
      <c r="L233" s="133">
        <f t="shared" si="32"/>
        <v>0</v>
      </c>
    </row>
    <row r="234" spans="1:12">
      <c r="A234" s="128" t="str">
        <f>'Obra Civil'!A242</f>
        <v>15.12</v>
      </c>
      <c r="B234" s="271" t="str">
        <f>'Obra Civil'!B242</f>
        <v>Terminal de Ventilação Série Normal 75mm</v>
      </c>
      <c r="C234" s="272"/>
      <c r="D234" s="273"/>
      <c r="E234" s="129" t="str">
        <f>'Obra Civil'!C242</f>
        <v>un</v>
      </c>
      <c r="F234" s="130">
        <f>'Obra Civil'!G242</f>
        <v>1.96</v>
      </c>
      <c r="G234" s="131">
        <f>'Obra Civil'!D242</f>
        <v>1</v>
      </c>
      <c r="H234" s="132">
        <v>0</v>
      </c>
      <c r="I234" s="132">
        <v>0</v>
      </c>
      <c r="J234" s="132">
        <f t="shared" si="33"/>
        <v>1.96</v>
      </c>
      <c r="K234" s="132">
        <f t="shared" si="34"/>
        <v>0</v>
      </c>
      <c r="L234" s="133">
        <f t="shared" si="32"/>
        <v>0</v>
      </c>
    </row>
    <row r="235" spans="1:12">
      <c r="A235" s="128" t="str">
        <f>'Obra Civil'!A243</f>
        <v>15.13</v>
      </c>
      <c r="B235" s="271" t="str">
        <f>'Obra Civil'!B243</f>
        <v>Tubo de PVC Série Normal 100mm, fornec. e instalação, inclusive conexões</v>
      </c>
      <c r="C235" s="272"/>
      <c r="D235" s="273"/>
      <c r="E235" s="129" t="str">
        <f>'Obra Civil'!C243</f>
        <v>m</v>
      </c>
      <c r="F235" s="130">
        <f>'Obra Civil'!G243</f>
        <v>8.19</v>
      </c>
      <c r="G235" s="131">
        <f>'Obra Civil'!D243</f>
        <v>43.12</v>
      </c>
      <c r="H235" s="132">
        <v>0</v>
      </c>
      <c r="I235" s="132">
        <v>30</v>
      </c>
      <c r="J235" s="132">
        <f t="shared" si="33"/>
        <v>353.15279999999996</v>
      </c>
      <c r="K235" s="132">
        <f t="shared" si="34"/>
        <v>0</v>
      </c>
      <c r="L235" s="133">
        <f t="shared" si="32"/>
        <v>245.7</v>
      </c>
    </row>
    <row r="236" spans="1:12">
      <c r="A236" s="128" t="str">
        <f>'Obra Civil'!A244</f>
        <v>15.14</v>
      </c>
      <c r="B236" s="271" t="str">
        <f>'Obra Civil'!B244</f>
        <v>Tubo de PVC Série Normal 40mm, fornec. e instalação, inclusive conexões</v>
      </c>
      <c r="C236" s="272"/>
      <c r="D236" s="273"/>
      <c r="E236" s="129" t="str">
        <f>'Obra Civil'!C244</f>
        <v>m</v>
      </c>
      <c r="F236" s="130">
        <f>'Obra Civil'!G244</f>
        <v>2.82</v>
      </c>
      <c r="G236" s="131">
        <f>'Obra Civil'!D244</f>
        <v>43.17</v>
      </c>
      <c r="H236" s="132">
        <v>0</v>
      </c>
      <c r="I236" s="132">
        <v>30</v>
      </c>
      <c r="J236" s="132">
        <f t="shared" si="33"/>
        <v>121.7394</v>
      </c>
      <c r="K236" s="132">
        <f t="shared" si="34"/>
        <v>0</v>
      </c>
      <c r="L236" s="133">
        <f t="shared" si="32"/>
        <v>84.6</v>
      </c>
    </row>
    <row r="237" spans="1:12">
      <c r="A237" s="128" t="str">
        <f>'Obra Civil'!A245</f>
        <v>15.15</v>
      </c>
      <c r="B237" s="271" t="str">
        <f>'Obra Civil'!B245</f>
        <v>Tubo de PVC Série Normal 50mm , fornec. e instalação, inclusive conexões</v>
      </c>
      <c r="C237" s="272"/>
      <c r="D237" s="273"/>
      <c r="E237" s="129" t="str">
        <f>'Obra Civil'!C245</f>
        <v>m</v>
      </c>
      <c r="F237" s="130">
        <f>'Obra Civil'!G245</f>
        <v>5.34</v>
      </c>
      <c r="G237" s="131">
        <f>'Obra Civil'!D245</f>
        <v>72.069999999999993</v>
      </c>
      <c r="H237" s="132">
        <v>22.07</v>
      </c>
      <c r="I237" s="132">
        <v>72.069999999999993</v>
      </c>
      <c r="J237" s="132">
        <f t="shared" si="33"/>
        <v>384.85379999999998</v>
      </c>
      <c r="K237" s="132">
        <f t="shared" si="34"/>
        <v>117.85379999999999</v>
      </c>
      <c r="L237" s="133">
        <f t="shared" si="32"/>
        <v>384.85379999999998</v>
      </c>
    </row>
    <row r="238" spans="1:12">
      <c r="A238" s="128" t="str">
        <f>'Obra Civil'!A246</f>
        <v>15.16</v>
      </c>
      <c r="B238" s="271" t="str">
        <f>'Obra Civil'!B246</f>
        <v>Tubo de PVC Série Normal 75mm , fornec. e instalação, inclusive conexões</v>
      </c>
      <c r="C238" s="272"/>
      <c r="D238" s="273"/>
      <c r="E238" s="129" t="str">
        <f>'Obra Civil'!C246</f>
        <v>m</v>
      </c>
      <c r="F238" s="130">
        <f>'Obra Civil'!G246</f>
        <v>6.76</v>
      </c>
      <c r="G238" s="131">
        <f>'Obra Civil'!D246</f>
        <v>7</v>
      </c>
      <c r="H238" s="132">
        <v>0</v>
      </c>
      <c r="I238" s="132">
        <v>7</v>
      </c>
      <c r="J238" s="132">
        <f t="shared" si="33"/>
        <v>47.32</v>
      </c>
      <c r="K238" s="132">
        <f t="shared" si="34"/>
        <v>0</v>
      </c>
      <c r="L238" s="133">
        <f t="shared" si="32"/>
        <v>47.32</v>
      </c>
    </row>
    <row r="239" spans="1:12">
      <c r="A239" s="128" t="str">
        <f>'Obra Civil'!A247</f>
        <v>15.17</v>
      </c>
      <c r="B239" s="271" t="str">
        <f>'Obra Civil'!B247</f>
        <v>Tubo de PVC Série Reforçada 150mm, fornec. e instalação, inclusive conexões</v>
      </c>
      <c r="C239" s="272"/>
      <c r="D239" s="273"/>
      <c r="E239" s="129" t="str">
        <f>'Obra Civil'!C247</f>
        <v>m</v>
      </c>
      <c r="F239" s="130">
        <f>'Obra Civil'!G247</f>
        <v>19.87</v>
      </c>
      <c r="G239" s="131">
        <f>'Obra Civil'!D247</f>
        <v>82.48</v>
      </c>
      <c r="H239" s="132">
        <v>42.48</v>
      </c>
      <c r="I239" s="132">
        <v>82.48</v>
      </c>
      <c r="J239" s="132">
        <f t="shared" si="33"/>
        <v>1638.8776000000003</v>
      </c>
      <c r="K239" s="132">
        <f t="shared" si="34"/>
        <v>844.07759999999996</v>
      </c>
      <c r="L239" s="133">
        <f t="shared" si="32"/>
        <v>1638.8776000000003</v>
      </c>
    </row>
    <row r="240" spans="1:12">
      <c r="A240" s="128" t="str">
        <f>'Obra Civil'!A248</f>
        <v>15.18</v>
      </c>
      <c r="B240" s="271" t="str">
        <f>'Obra Civil'!B248</f>
        <v>Tubo de PVC Série Reforçada 40mm, fornec. e instalação, inclusive conexões</v>
      </c>
      <c r="C240" s="272"/>
      <c r="D240" s="273"/>
      <c r="E240" s="129" t="str">
        <f>'Obra Civil'!C248</f>
        <v>m</v>
      </c>
      <c r="F240" s="130">
        <f>'Obra Civil'!G248</f>
        <v>3.68</v>
      </c>
      <c r="G240" s="131">
        <f>'Obra Civil'!D248</f>
        <v>1.72</v>
      </c>
      <c r="H240" s="132">
        <v>0</v>
      </c>
      <c r="I240" s="132">
        <v>1.72</v>
      </c>
      <c r="J240" s="132">
        <f t="shared" si="33"/>
        <v>6.3296000000000001</v>
      </c>
      <c r="K240" s="132">
        <f t="shared" si="34"/>
        <v>0</v>
      </c>
      <c r="L240" s="133">
        <f t="shared" si="32"/>
        <v>6.3296000000000001</v>
      </c>
    </row>
    <row r="241" spans="1:12">
      <c r="A241" s="128" t="str">
        <f>'Obra Civil'!A249</f>
        <v>15.19</v>
      </c>
      <c r="B241" s="271" t="str">
        <f>'Obra Civil'!B249</f>
        <v>Tubo de PVC Série Reforçada 50mm, fornec. e instalação, inclusive conexões</v>
      </c>
      <c r="C241" s="272"/>
      <c r="D241" s="273"/>
      <c r="E241" s="129" t="str">
        <f>'Obra Civil'!C249</f>
        <v>m</v>
      </c>
      <c r="F241" s="130">
        <f>'Obra Civil'!G249</f>
        <v>6.96</v>
      </c>
      <c r="G241" s="131">
        <f>'Obra Civil'!D249</f>
        <v>24.84</v>
      </c>
      <c r="H241" s="132">
        <v>0</v>
      </c>
      <c r="I241" s="132">
        <v>24.84</v>
      </c>
      <c r="J241" s="132">
        <f t="shared" si="33"/>
        <v>172.88640000000001</v>
      </c>
      <c r="K241" s="132">
        <f t="shared" si="34"/>
        <v>0</v>
      </c>
      <c r="L241" s="133">
        <f t="shared" si="32"/>
        <v>172.88640000000001</v>
      </c>
    </row>
    <row r="242" spans="1:12">
      <c r="A242" s="128" t="str">
        <f>'Obra Civil'!A250</f>
        <v>15.20</v>
      </c>
      <c r="B242" s="271" t="str">
        <f>'Obra Civil'!B250</f>
        <v xml:space="preserve">Tubo de PVC Série Reforçada 75mm, fornec. e instalação, inclusive conexões </v>
      </c>
      <c r="C242" s="272"/>
      <c r="D242" s="273"/>
      <c r="E242" s="129" t="str">
        <f>'Obra Civil'!C250</f>
        <v>m</v>
      </c>
      <c r="F242" s="130">
        <f>'Obra Civil'!G250</f>
        <v>8.82</v>
      </c>
      <c r="G242" s="131">
        <f>'Obra Civil'!D250</f>
        <v>9.57</v>
      </c>
      <c r="H242" s="132">
        <v>0</v>
      </c>
      <c r="I242" s="132">
        <v>9.57</v>
      </c>
      <c r="J242" s="132">
        <f t="shared" si="33"/>
        <v>84.40740000000001</v>
      </c>
      <c r="K242" s="132">
        <f t="shared" si="34"/>
        <v>0</v>
      </c>
      <c r="L242" s="133">
        <f t="shared" si="32"/>
        <v>84.40740000000001</v>
      </c>
    </row>
    <row r="243" spans="1:12" ht="14.25" customHeight="1">
      <c r="A243" s="128" t="str">
        <f>'Obra Civil'!A251</f>
        <v>15.21</v>
      </c>
      <c r="B243" s="271" t="str">
        <f>'Obra Civil'!B251</f>
        <v>Caixa de inspeção em alvenaria de tijolo medindo 900x900x600mm , com tampão em ferro fundido</v>
      </c>
      <c r="C243" s="272"/>
      <c r="D243" s="273"/>
      <c r="E243" s="129" t="str">
        <f>'Obra Civil'!C251</f>
        <v>un</v>
      </c>
      <c r="F243" s="130">
        <f>'Obra Civil'!G251</f>
        <v>356</v>
      </c>
      <c r="G243" s="131">
        <f>'Obra Civil'!D251</f>
        <v>9</v>
      </c>
      <c r="H243" s="132">
        <v>7</v>
      </c>
      <c r="I243" s="132">
        <v>7</v>
      </c>
      <c r="J243" s="132">
        <f t="shared" si="33"/>
        <v>3204</v>
      </c>
      <c r="K243" s="132">
        <f t="shared" si="34"/>
        <v>2492</v>
      </c>
      <c r="L243" s="133">
        <f t="shared" si="32"/>
        <v>2492</v>
      </c>
    </row>
    <row r="244" spans="1:12" ht="21" customHeight="1">
      <c r="A244" s="128" t="str">
        <f>'Obra Civil'!A252</f>
        <v>15.22</v>
      </c>
      <c r="B244" s="294" t="str">
        <f>'Obra Civil'!B252</f>
        <v>Caixa de gordura Especial, em alvenaria de tijolo, medindo 1100x1100x1200mm, com tampão em ferro fundido</v>
      </c>
      <c r="C244" s="295"/>
      <c r="D244" s="296"/>
      <c r="E244" s="129" t="str">
        <f>'Obra Civil'!C252</f>
        <v>un</v>
      </c>
      <c r="F244" s="130">
        <f>'Obra Civil'!G252</f>
        <v>453.26</v>
      </c>
      <c r="G244" s="131">
        <f>'Obra Civil'!D252</f>
        <v>1</v>
      </c>
      <c r="H244" s="132">
        <v>1</v>
      </c>
      <c r="I244" s="132">
        <v>1</v>
      </c>
      <c r="J244" s="132">
        <f t="shared" si="33"/>
        <v>453.26</v>
      </c>
      <c r="K244" s="132">
        <f t="shared" si="34"/>
        <v>453.26</v>
      </c>
      <c r="L244" s="133">
        <f t="shared" si="32"/>
        <v>453.26</v>
      </c>
    </row>
    <row r="245" spans="1:12" ht="13.5" customHeight="1">
      <c r="A245" s="128" t="str">
        <f>'Obra Civil'!A253</f>
        <v>15.23</v>
      </c>
      <c r="B245" s="271" t="str">
        <f>'Obra Civil'!B253</f>
        <v>Tampa de ferro fundido 1100x1100 cm, tipo leve, para caixas de gordura dupla e especial</v>
      </c>
      <c r="C245" s="272"/>
      <c r="D245" s="273"/>
      <c r="E245" s="129" t="str">
        <f>'Obra Civil'!C253</f>
        <v>un</v>
      </c>
      <c r="F245" s="130">
        <f>'Obra Civil'!G253</f>
        <v>194.24</v>
      </c>
      <c r="G245" s="131">
        <f>'Obra Civil'!D253</f>
        <v>1</v>
      </c>
      <c r="H245" s="132">
        <v>0</v>
      </c>
      <c r="I245" s="132">
        <v>0</v>
      </c>
      <c r="J245" s="132">
        <f t="shared" si="33"/>
        <v>194.24</v>
      </c>
      <c r="K245" s="132">
        <f t="shared" si="34"/>
        <v>0</v>
      </c>
      <c r="L245" s="133">
        <f t="shared" si="32"/>
        <v>0</v>
      </c>
    </row>
    <row r="246" spans="1:12" ht="16.5" customHeight="1">
      <c r="A246" s="128" t="str">
        <f>'Obra Civil'!A254</f>
        <v>15.24</v>
      </c>
      <c r="B246" s="271" t="str">
        <f>'Obra Civil'!B254</f>
        <v>Poço de visita em alvenaria de tijolo medido 1400x1400x1640mm, com tampão em ferro fundido</v>
      </c>
      <c r="C246" s="272"/>
      <c r="D246" s="273"/>
      <c r="E246" s="129" t="str">
        <f>'Obra Civil'!C254</f>
        <v>un</v>
      </c>
      <c r="F246" s="130">
        <f>'Obra Civil'!G254</f>
        <v>485.32</v>
      </c>
      <c r="G246" s="131">
        <f>'Obra Civil'!D254</f>
        <v>1</v>
      </c>
      <c r="H246" s="132">
        <v>1</v>
      </c>
      <c r="I246" s="132">
        <v>1</v>
      </c>
      <c r="J246" s="132">
        <f t="shared" si="33"/>
        <v>485.32</v>
      </c>
      <c r="K246" s="132">
        <f t="shared" si="34"/>
        <v>485.32</v>
      </c>
      <c r="L246" s="133">
        <f t="shared" si="32"/>
        <v>485.32</v>
      </c>
    </row>
    <row r="247" spans="1:12" ht="22.5" customHeight="1">
      <c r="A247" s="128" t="str">
        <f>'Obra Civil'!A255</f>
        <v>15.25</v>
      </c>
      <c r="B247" s="294" t="str">
        <f>'Obra Civil'!B255</f>
        <v>Conjunto moto bomba centrifuga CV 3/4, vazão de 5,0 m3/h e Hman = 15mca - Modelo Thebe TH-16 ou equivalente</v>
      </c>
      <c r="C247" s="295"/>
      <c r="D247" s="296"/>
      <c r="E247" s="129" t="str">
        <f>'Obra Civil'!C255</f>
        <v>un</v>
      </c>
      <c r="F247" s="130">
        <f>'Obra Civil'!G255</f>
        <v>201.65</v>
      </c>
      <c r="G247" s="131">
        <f>'Obra Civil'!D255</f>
        <v>2</v>
      </c>
      <c r="H247" s="132">
        <v>0</v>
      </c>
      <c r="I247" s="132">
        <v>0</v>
      </c>
      <c r="J247" s="132">
        <f t="shared" si="33"/>
        <v>403.3</v>
      </c>
      <c r="K247" s="132">
        <f t="shared" si="34"/>
        <v>0</v>
      </c>
      <c r="L247" s="133">
        <f t="shared" si="32"/>
        <v>0</v>
      </c>
    </row>
    <row r="248" spans="1:12">
      <c r="A248" s="143" t="str">
        <f>'Obra Civil'!A257</f>
        <v>16.0</v>
      </c>
      <c r="B248" s="268" t="str">
        <f>'Obra Civil'!B257</f>
        <v xml:space="preserve">LOUÇAS E METAIS </v>
      </c>
      <c r="C248" s="269"/>
      <c r="D248" s="270"/>
      <c r="E248" s="146"/>
      <c r="F248" s="147"/>
      <c r="G248" s="148"/>
      <c r="H248" s="149"/>
      <c r="I248" s="149"/>
      <c r="J248" s="149"/>
      <c r="K248" s="149"/>
      <c r="L248" s="150">
        <f t="shared" si="32"/>
        <v>0</v>
      </c>
    </row>
    <row r="249" spans="1:12">
      <c r="A249" s="128" t="str">
        <f>'Obra Civil'!A258</f>
        <v>16.1</v>
      </c>
      <c r="B249" s="271" t="str">
        <f>'Obra Civil'!B258</f>
        <v>SANIT. PNE - ( Portadores de Necessidades Especiais )</v>
      </c>
      <c r="C249" s="272"/>
      <c r="D249" s="273"/>
      <c r="E249" s="129"/>
      <c r="F249" s="130"/>
      <c r="G249" s="131"/>
      <c r="H249" s="132"/>
      <c r="I249" s="132"/>
      <c r="J249" s="132"/>
      <c r="K249" s="132"/>
      <c r="L249" s="133">
        <f t="shared" si="32"/>
        <v>0</v>
      </c>
    </row>
    <row r="250" spans="1:12" ht="24" customHeight="1">
      <c r="A250" s="128" t="str">
        <f>'Obra Civil'!A259</f>
        <v>16.1.1</v>
      </c>
      <c r="B250" s="294" t="str">
        <f>'Obra Civil'!B259</f>
        <v>Lavatório louça branca, sem coluna, torneira metálica cromada simples, (válvula, sifao e engate flexível cromados)</v>
      </c>
      <c r="C250" s="295"/>
      <c r="D250" s="296"/>
      <c r="E250" s="129" t="str">
        <f>'Obra Civil'!C259</f>
        <v>un</v>
      </c>
      <c r="F250" s="130">
        <f>'Obra Civil'!G259</f>
        <v>132.68</v>
      </c>
      <c r="G250" s="131">
        <f>'Obra Civil'!D259</f>
        <v>2</v>
      </c>
      <c r="H250" s="132">
        <v>0</v>
      </c>
      <c r="I250" s="132">
        <v>0</v>
      </c>
      <c r="J250" s="132">
        <f t="shared" ref="J250:J255" si="35">F250*G250</f>
        <v>265.36</v>
      </c>
      <c r="K250" s="132">
        <f t="shared" ref="K250:K255" si="36">H250*F250</f>
        <v>0</v>
      </c>
      <c r="L250" s="133">
        <f t="shared" si="32"/>
        <v>0</v>
      </c>
    </row>
    <row r="251" spans="1:12">
      <c r="A251" s="128" t="str">
        <f>'Obra Civil'!A260</f>
        <v>16.1.2</v>
      </c>
      <c r="B251" s="271" t="str">
        <f>'Obra Civil'!B260</f>
        <v>Porta sabonete liquido fornecimento</v>
      </c>
      <c r="C251" s="272"/>
      <c r="D251" s="273"/>
      <c r="E251" s="129" t="str">
        <f>'Obra Civil'!C260</f>
        <v>un</v>
      </c>
      <c r="F251" s="130">
        <f>'Obra Civil'!G260</f>
        <v>12.45</v>
      </c>
      <c r="G251" s="131">
        <f>'Obra Civil'!D260</f>
        <v>2</v>
      </c>
      <c r="H251" s="132">
        <v>0</v>
      </c>
      <c r="I251" s="132">
        <v>0</v>
      </c>
      <c r="J251" s="132">
        <f t="shared" si="35"/>
        <v>24.9</v>
      </c>
      <c r="K251" s="132">
        <f t="shared" si="36"/>
        <v>0</v>
      </c>
      <c r="L251" s="133">
        <f t="shared" si="32"/>
        <v>0</v>
      </c>
    </row>
    <row r="252" spans="1:12" ht="24" customHeight="1">
      <c r="A252" s="128" t="str">
        <f>'Obra Civil'!A261</f>
        <v>16.1.3</v>
      </c>
      <c r="B252" s="294" t="str">
        <f>'Obra Civil'!B261</f>
        <v>Vaso sanitario sifonado, para valvula de descarga, em louca branca, com acessorios, inclusive assento plastico, anel de vedação, tubo pvc ligacao - fornecimento e instalacao</v>
      </c>
      <c r="C252" s="295"/>
      <c r="D252" s="296"/>
      <c r="E252" s="129" t="str">
        <f>'Obra Civil'!C261</f>
        <v>un</v>
      </c>
      <c r="F252" s="130">
        <f>'Obra Civil'!G261</f>
        <v>135.11000000000001</v>
      </c>
      <c r="G252" s="131">
        <f>'Obra Civil'!D261</f>
        <v>2</v>
      </c>
      <c r="H252" s="132">
        <v>0</v>
      </c>
      <c r="I252" s="132">
        <v>0</v>
      </c>
      <c r="J252" s="132">
        <f t="shared" si="35"/>
        <v>270.22000000000003</v>
      </c>
      <c r="K252" s="132">
        <f t="shared" si="36"/>
        <v>0</v>
      </c>
      <c r="L252" s="133">
        <f t="shared" si="32"/>
        <v>0</v>
      </c>
    </row>
    <row r="253" spans="1:12" ht="13.5" customHeight="1">
      <c r="A253" s="128" t="str">
        <f>'Obra Civil'!A262</f>
        <v>16.1.4</v>
      </c>
      <c r="B253" s="271" t="str">
        <f>'Obra Civil'!B262</f>
        <v>Torneira cromada 3/4" para jardim ou tanque, padrao alto</v>
      </c>
      <c r="C253" s="272"/>
      <c r="D253" s="273"/>
      <c r="E253" s="129" t="str">
        <f>'Obra Civil'!C262</f>
        <v>un</v>
      </c>
      <c r="F253" s="130">
        <f>'Obra Civil'!G262</f>
        <v>18.559999999999999</v>
      </c>
      <c r="G253" s="131">
        <f>'Obra Civil'!D262</f>
        <v>2</v>
      </c>
      <c r="H253" s="132">
        <v>0</v>
      </c>
      <c r="I253" s="132">
        <v>0</v>
      </c>
      <c r="J253" s="132">
        <f t="shared" si="35"/>
        <v>37.119999999999997</v>
      </c>
      <c r="K253" s="132">
        <f t="shared" si="36"/>
        <v>0</v>
      </c>
      <c r="L253" s="133">
        <f t="shared" ref="L253:L316" si="37">I253*F253</f>
        <v>0</v>
      </c>
    </row>
    <row r="254" spans="1:12">
      <c r="A254" s="128" t="str">
        <f>'Obra Civil'!A263</f>
        <v>16.1.5</v>
      </c>
      <c r="B254" s="271" t="str">
        <f>'Obra Civil'!B263</f>
        <v>Instalacao de papeleira - fornecimento e colocacao</v>
      </c>
      <c r="C254" s="272"/>
      <c r="D254" s="273"/>
      <c r="E254" s="129" t="str">
        <f>'Obra Civil'!C263</f>
        <v>un</v>
      </c>
      <c r="F254" s="130">
        <f>'Obra Civil'!G263</f>
        <v>13.12</v>
      </c>
      <c r="G254" s="131">
        <f>'Obra Civil'!D263</f>
        <v>2</v>
      </c>
      <c r="H254" s="132">
        <v>0</v>
      </c>
      <c r="I254" s="132">
        <v>0</v>
      </c>
      <c r="J254" s="132">
        <f t="shared" si="35"/>
        <v>26.24</v>
      </c>
      <c r="K254" s="132">
        <f t="shared" si="36"/>
        <v>0</v>
      </c>
      <c r="L254" s="133">
        <f t="shared" si="37"/>
        <v>0</v>
      </c>
    </row>
    <row r="255" spans="1:12">
      <c r="A255" s="128" t="str">
        <f>'Obra Civil'!A264</f>
        <v>16.1.6</v>
      </c>
      <c r="B255" s="271" t="str">
        <f>'Obra Civil'!B264</f>
        <v xml:space="preserve">Barra de apoio em aluminio anodizado para deficientes físicos </v>
      </c>
      <c r="C255" s="272"/>
      <c r="D255" s="273"/>
      <c r="E255" s="129" t="str">
        <f>'Obra Civil'!C264</f>
        <v>m</v>
      </c>
      <c r="F255" s="130">
        <f>'Obra Civil'!G264</f>
        <v>34.58</v>
      </c>
      <c r="G255" s="131">
        <f>'Obra Civil'!D264</f>
        <v>4</v>
      </c>
      <c r="H255" s="132">
        <v>0</v>
      </c>
      <c r="I255" s="132">
        <v>0</v>
      </c>
      <c r="J255" s="132">
        <f t="shared" si="35"/>
        <v>138.32</v>
      </c>
      <c r="K255" s="132">
        <f t="shared" si="36"/>
        <v>0</v>
      </c>
      <c r="L255" s="133">
        <f t="shared" si="37"/>
        <v>0</v>
      </c>
    </row>
    <row r="256" spans="1:12">
      <c r="A256" s="128" t="str">
        <f>'Obra Civil'!A265</f>
        <v>16.2</v>
      </c>
      <c r="B256" s="271" t="str">
        <f>'Obra Civil'!B265</f>
        <v>SANIT. INFANTIS  (Feminino / Masculino/ Banho I/ Creche II )</v>
      </c>
      <c r="C256" s="272"/>
      <c r="D256" s="273"/>
      <c r="E256" s="129"/>
      <c r="F256" s="130"/>
      <c r="G256" s="131"/>
      <c r="H256" s="132"/>
      <c r="I256" s="132"/>
      <c r="J256" s="132"/>
      <c r="K256" s="132"/>
      <c r="L256" s="133">
        <f t="shared" si="37"/>
        <v>0</v>
      </c>
    </row>
    <row r="257" spans="1:12" ht="12.75" customHeight="1">
      <c r="A257" s="128" t="str">
        <f>'Obra Civil'!A266</f>
        <v>16.2.1</v>
      </c>
      <c r="B257" s="271" t="str">
        <f>'Obra Civil'!B266</f>
        <v>Banheira plástica (cor braca de 20x45x77 cm), com dreno para escoamento de água</v>
      </c>
      <c r="C257" s="272"/>
      <c r="D257" s="273"/>
      <c r="E257" s="129" t="str">
        <f>'Obra Civil'!C266</f>
        <v>un</v>
      </c>
      <c r="F257" s="130">
        <f>'Obra Civil'!G266</f>
        <v>45.71</v>
      </c>
      <c r="G257" s="131">
        <f>'Obra Civil'!D266</f>
        <v>2</v>
      </c>
      <c r="H257" s="132">
        <v>0</v>
      </c>
      <c r="I257" s="132">
        <v>0</v>
      </c>
      <c r="J257" s="132">
        <f t="shared" ref="J257:J263" si="38">F257*G257</f>
        <v>91.42</v>
      </c>
      <c r="K257" s="132">
        <f t="shared" ref="K257:K263" si="39">H257*F257</f>
        <v>0</v>
      </c>
      <c r="L257" s="133">
        <f t="shared" si="37"/>
        <v>0</v>
      </c>
    </row>
    <row r="258" spans="1:12" ht="26.25" customHeight="1">
      <c r="A258" s="128" t="str">
        <f>'Obra Civil'!A267</f>
        <v>16.2.2</v>
      </c>
      <c r="B258" s="294" t="str">
        <f>'Obra Civil'!B267</f>
        <v>Cuba louca branca em bancada inclusive torneira e complementos (válvula, sifao e engate flexível cromados)</v>
      </c>
      <c r="C258" s="295"/>
      <c r="D258" s="296"/>
      <c r="E258" s="129" t="str">
        <f>'Obra Civil'!C267</f>
        <v>un</v>
      </c>
      <c r="F258" s="130">
        <f>'Obra Civil'!G267</f>
        <v>145.65</v>
      </c>
      <c r="G258" s="131">
        <f>'Obra Civil'!D267</f>
        <v>1</v>
      </c>
      <c r="H258" s="132">
        <v>0</v>
      </c>
      <c r="I258" s="132">
        <v>0</v>
      </c>
      <c r="J258" s="132">
        <f t="shared" si="38"/>
        <v>145.65</v>
      </c>
      <c r="K258" s="132">
        <f t="shared" si="39"/>
        <v>0</v>
      </c>
      <c r="L258" s="133">
        <f t="shared" si="37"/>
        <v>0</v>
      </c>
    </row>
    <row r="259" spans="1:12" ht="15" customHeight="1">
      <c r="A259" s="128" t="str">
        <f>'Obra Civil'!A268</f>
        <v>16.2.3</v>
      </c>
      <c r="B259" s="271" t="str">
        <f>'Obra Civil'!B268</f>
        <v>Instalacao de papeleira - fornecimento e colocacao</v>
      </c>
      <c r="C259" s="272"/>
      <c r="D259" s="273"/>
      <c r="E259" s="129" t="str">
        <f>'Obra Civil'!C268</f>
        <v>un</v>
      </c>
      <c r="F259" s="130">
        <f>'Obra Civil'!G268</f>
        <v>13.12</v>
      </c>
      <c r="G259" s="131">
        <f>'Obra Civil'!D268</f>
        <v>9</v>
      </c>
      <c r="H259" s="132">
        <v>0</v>
      </c>
      <c r="I259" s="132">
        <v>0</v>
      </c>
      <c r="J259" s="132">
        <f t="shared" si="38"/>
        <v>118.08</v>
      </c>
      <c r="K259" s="132">
        <f t="shared" si="39"/>
        <v>0</v>
      </c>
      <c r="L259" s="133">
        <f t="shared" si="37"/>
        <v>0</v>
      </c>
    </row>
    <row r="260" spans="1:12">
      <c r="A260" s="128" t="str">
        <f>'Obra Civil'!A269</f>
        <v>16.2.4</v>
      </c>
      <c r="B260" s="271" t="str">
        <f>'Obra Civil'!B269</f>
        <v>Porta sabonete liquido fornecimento e instalação</v>
      </c>
      <c r="C260" s="272"/>
      <c r="D260" s="273"/>
      <c r="E260" s="129" t="str">
        <f>'Obra Civil'!C269</f>
        <v>un</v>
      </c>
      <c r="F260" s="130">
        <f>'Obra Civil'!G269</f>
        <v>12.45</v>
      </c>
      <c r="G260" s="131">
        <f>'Obra Civil'!D269</f>
        <v>11</v>
      </c>
      <c r="H260" s="132">
        <v>0</v>
      </c>
      <c r="I260" s="132">
        <v>0</v>
      </c>
      <c r="J260" s="132">
        <f t="shared" si="38"/>
        <v>136.94999999999999</v>
      </c>
      <c r="K260" s="132">
        <f t="shared" si="39"/>
        <v>0</v>
      </c>
      <c r="L260" s="133">
        <f t="shared" si="37"/>
        <v>0</v>
      </c>
    </row>
    <row r="261" spans="1:12">
      <c r="A261" s="128" t="str">
        <f>'Obra Civil'!A270</f>
        <v>16.2.5</v>
      </c>
      <c r="B261" s="271" t="str">
        <f>'Obra Civil'!B270</f>
        <v>Torneira cromada 3/4" para jardim ou tanque, padrao alto</v>
      </c>
      <c r="C261" s="272"/>
      <c r="D261" s="273"/>
      <c r="E261" s="129" t="str">
        <f>'Obra Civil'!C270</f>
        <v>un</v>
      </c>
      <c r="F261" s="130">
        <f>'Obra Civil'!G270</f>
        <v>18.559999999999999</v>
      </c>
      <c r="G261" s="131">
        <f>'Obra Civil'!D270</f>
        <v>4</v>
      </c>
      <c r="H261" s="132">
        <v>0</v>
      </c>
      <c r="I261" s="132">
        <v>0</v>
      </c>
      <c r="J261" s="132">
        <f t="shared" si="38"/>
        <v>74.239999999999995</v>
      </c>
      <c r="K261" s="132">
        <f t="shared" si="39"/>
        <v>0</v>
      </c>
      <c r="L261" s="133">
        <f t="shared" si="37"/>
        <v>0</v>
      </c>
    </row>
    <row r="262" spans="1:12">
      <c r="A262" s="128" t="str">
        <f>'Obra Civil'!A271</f>
        <v>16.2.6</v>
      </c>
      <c r="B262" s="271" t="str">
        <f>'Obra Civil'!B271</f>
        <v>Torneira cromada longa 3/4" de parede para pia, padrao popular</v>
      </c>
      <c r="C262" s="272"/>
      <c r="D262" s="273"/>
      <c r="E262" s="129" t="str">
        <f>'Obra Civil'!C271</f>
        <v>un</v>
      </c>
      <c r="F262" s="130">
        <f>'Obra Civil'!G271</f>
        <v>16.420000000000002</v>
      </c>
      <c r="G262" s="131">
        <f>'Obra Civil'!D271</f>
        <v>9</v>
      </c>
      <c r="H262" s="132">
        <v>0</v>
      </c>
      <c r="I262" s="132">
        <v>0</v>
      </c>
      <c r="J262" s="132">
        <f t="shared" si="38"/>
        <v>147.78000000000003</v>
      </c>
      <c r="K262" s="132">
        <f t="shared" si="39"/>
        <v>0</v>
      </c>
      <c r="L262" s="133">
        <f t="shared" si="37"/>
        <v>0</v>
      </c>
    </row>
    <row r="263" spans="1:12" ht="24" customHeight="1">
      <c r="A263" s="128" t="str">
        <f>'Obra Civil'!A272</f>
        <v>16.2.7</v>
      </c>
      <c r="B263" s="294" t="str">
        <f>'Obra Civil'!B272</f>
        <v>Vaso sanitario infantil sifonado, para valvula de descarga, em louca branca, com acessorios, inclusive assento plastico, anel de vedação, tubo pvc ligacao - fornecimento e instalacao</v>
      </c>
      <c r="C263" s="295"/>
      <c r="D263" s="296"/>
      <c r="E263" s="129" t="str">
        <f>'Obra Civil'!C272</f>
        <v>un</v>
      </c>
      <c r="F263" s="130">
        <f>'Obra Civil'!G272</f>
        <v>135.11000000000001</v>
      </c>
      <c r="G263" s="131">
        <f>'Obra Civil'!D272</f>
        <v>9</v>
      </c>
      <c r="H263" s="132">
        <v>0</v>
      </c>
      <c r="I263" s="132">
        <v>0</v>
      </c>
      <c r="J263" s="132">
        <f t="shared" si="38"/>
        <v>1215.9900000000002</v>
      </c>
      <c r="K263" s="132">
        <f t="shared" si="39"/>
        <v>0</v>
      </c>
      <c r="L263" s="133">
        <f t="shared" si="37"/>
        <v>0</v>
      </c>
    </row>
    <row r="264" spans="1:12">
      <c r="A264" s="125" t="str">
        <f>'Obra Civil'!A273</f>
        <v>16.3</v>
      </c>
      <c r="B264" s="291" t="str">
        <f>'Obra Civil'!B273</f>
        <v>SANIT. ADULTOS ( Fem. e Masc. Funcionários )</v>
      </c>
      <c r="C264" s="292"/>
      <c r="D264" s="293"/>
      <c r="E264" s="129"/>
      <c r="F264" s="130"/>
      <c r="G264" s="131"/>
      <c r="H264" s="132"/>
      <c r="I264" s="132"/>
      <c r="J264" s="132"/>
      <c r="K264" s="132"/>
      <c r="L264" s="133">
        <f t="shared" si="37"/>
        <v>0</v>
      </c>
    </row>
    <row r="265" spans="1:12">
      <c r="A265" s="128" t="str">
        <f>'Obra Civil'!A274</f>
        <v>16.3.1</v>
      </c>
      <c r="B265" s="271" t="str">
        <f>'Obra Civil'!B274</f>
        <v>Torneira cromada 3/4" para jardim ou tanque, padrao alto</v>
      </c>
      <c r="C265" s="272"/>
      <c r="D265" s="273"/>
      <c r="E265" s="129" t="str">
        <f>'Obra Civil'!C274</f>
        <v>un</v>
      </c>
      <c r="F265" s="130">
        <f>'Obra Civil'!G274</f>
        <v>18.559999999999999</v>
      </c>
      <c r="G265" s="131">
        <f>'Obra Civil'!D274</f>
        <v>2</v>
      </c>
      <c r="H265" s="132">
        <v>0</v>
      </c>
      <c r="I265" s="132">
        <v>0</v>
      </c>
      <c r="J265" s="132">
        <f t="shared" ref="J265:J278" si="40">F265*G265</f>
        <v>37.119999999999997</v>
      </c>
      <c r="K265" s="132">
        <f t="shared" ref="K265:K278" si="41">H265*F265</f>
        <v>0</v>
      </c>
      <c r="L265" s="133">
        <f t="shared" si="37"/>
        <v>0</v>
      </c>
    </row>
    <row r="266" spans="1:12">
      <c r="A266" s="128" t="str">
        <f>'Obra Civil'!A275</f>
        <v>16.3.2</v>
      </c>
      <c r="B266" s="271" t="str">
        <f>'Obra Civil'!B275</f>
        <v>Torneira cromada longa 3/4" de parede para pia, padrao popular</v>
      </c>
      <c r="C266" s="272"/>
      <c r="D266" s="273"/>
      <c r="E266" s="129" t="str">
        <f>'Obra Civil'!C275</f>
        <v>un</v>
      </c>
      <c r="F266" s="130">
        <f>'Obra Civil'!G275</f>
        <v>16.420000000000002</v>
      </c>
      <c r="G266" s="131">
        <f>'Obra Civil'!D275</f>
        <v>5</v>
      </c>
      <c r="H266" s="132">
        <v>0</v>
      </c>
      <c r="I266" s="132">
        <v>0</v>
      </c>
      <c r="J266" s="132">
        <f t="shared" si="40"/>
        <v>82.100000000000009</v>
      </c>
      <c r="K266" s="132">
        <f t="shared" si="41"/>
        <v>0</v>
      </c>
      <c r="L266" s="133">
        <f t="shared" si="37"/>
        <v>0</v>
      </c>
    </row>
    <row r="267" spans="1:12" ht="31.5" customHeight="1">
      <c r="A267" s="128" t="str">
        <f>'Obra Civil'!A276</f>
        <v>16.3.3</v>
      </c>
      <c r="B267" s="294" t="str">
        <f>'Obra Civil'!B276</f>
        <v>Vaso sanitario sifonado, para valvula de descarga, em louca branca, com acessorios, inclusive assento plastico, bolsa de borracha para ligacao, tubo pvc ligacao - fornecimento e instalacao</v>
      </c>
      <c r="C267" s="295"/>
      <c r="D267" s="296"/>
      <c r="E267" s="129" t="str">
        <f>'Obra Civil'!C276</f>
        <v>un</v>
      </c>
      <c r="F267" s="130">
        <f>'Obra Civil'!G276</f>
        <v>135.11000000000001</v>
      </c>
      <c r="G267" s="131">
        <f>'Obra Civil'!D276</f>
        <v>4</v>
      </c>
      <c r="H267" s="132">
        <v>0</v>
      </c>
      <c r="I267" s="132">
        <v>0</v>
      </c>
      <c r="J267" s="132">
        <f t="shared" si="40"/>
        <v>540.44000000000005</v>
      </c>
      <c r="K267" s="132">
        <f t="shared" si="41"/>
        <v>0</v>
      </c>
      <c r="L267" s="133">
        <f t="shared" si="37"/>
        <v>0</v>
      </c>
    </row>
    <row r="268" spans="1:12">
      <c r="A268" s="128" t="str">
        <f>'Obra Civil'!A277</f>
        <v>16.3.4</v>
      </c>
      <c r="B268" s="271" t="str">
        <f>'Obra Civil'!B277</f>
        <v>Instalação de papeleira - fornecimento e colocacao</v>
      </c>
      <c r="C268" s="272"/>
      <c r="D268" s="273"/>
      <c r="E268" s="129" t="str">
        <f>'Obra Civil'!C277</f>
        <v>un</v>
      </c>
      <c r="F268" s="130">
        <f>'Obra Civil'!G277</f>
        <v>13.12</v>
      </c>
      <c r="G268" s="131">
        <f>'Obra Civil'!D277</f>
        <v>4</v>
      </c>
      <c r="H268" s="132">
        <v>0</v>
      </c>
      <c r="I268" s="132">
        <v>0</v>
      </c>
      <c r="J268" s="132">
        <f t="shared" si="40"/>
        <v>52.48</v>
      </c>
      <c r="K268" s="132">
        <f t="shared" si="41"/>
        <v>0</v>
      </c>
      <c r="L268" s="133">
        <f t="shared" si="37"/>
        <v>0</v>
      </c>
    </row>
    <row r="269" spans="1:12">
      <c r="A269" s="128" t="str">
        <f>'Obra Civil'!A278</f>
        <v>16.3.5</v>
      </c>
      <c r="B269" s="271" t="str">
        <f>'Obra Civil'!B278</f>
        <v>Porta sabonete liquido fornecimento e instalação</v>
      </c>
      <c r="C269" s="272"/>
      <c r="D269" s="273"/>
      <c r="E269" s="129" t="str">
        <f>'Obra Civil'!C278</f>
        <v>un</v>
      </c>
      <c r="F269" s="130">
        <f>'Obra Civil'!G278</f>
        <v>12.45</v>
      </c>
      <c r="G269" s="131">
        <f>'Obra Civil'!D278</f>
        <v>3</v>
      </c>
      <c r="H269" s="132">
        <v>0</v>
      </c>
      <c r="I269" s="132">
        <v>0</v>
      </c>
      <c r="J269" s="132">
        <f t="shared" si="40"/>
        <v>37.349999999999994</v>
      </c>
      <c r="K269" s="132">
        <f t="shared" si="41"/>
        <v>0</v>
      </c>
      <c r="L269" s="133">
        <f t="shared" si="37"/>
        <v>0</v>
      </c>
    </row>
    <row r="270" spans="1:12">
      <c r="A270" s="125" t="str">
        <f>'Obra Civil'!A279</f>
        <v>16.4</v>
      </c>
      <c r="B270" s="291" t="str">
        <f>'Obra Civil'!B279</f>
        <v>COZINHA/ LAVANDERIA/ HIGIENIZAÇÃO/ LACTÁRIO</v>
      </c>
      <c r="C270" s="292"/>
      <c r="D270" s="293"/>
      <c r="E270" s="129"/>
      <c r="F270" s="130">
        <f>'Obra Civil'!G279</f>
        <v>0</v>
      </c>
      <c r="G270" s="131">
        <f>'Obra Civil'!D279</f>
        <v>0</v>
      </c>
      <c r="H270" s="132">
        <v>0</v>
      </c>
      <c r="I270" s="132">
        <v>0</v>
      </c>
      <c r="J270" s="132">
        <f t="shared" si="40"/>
        <v>0</v>
      </c>
      <c r="K270" s="132">
        <f t="shared" si="41"/>
        <v>0</v>
      </c>
      <c r="L270" s="133">
        <f t="shared" si="37"/>
        <v>0</v>
      </c>
    </row>
    <row r="271" spans="1:12" ht="21" customHeight="1">
      <c r="A271" s="128" t="str">
        <f>'Obra Civil'!A280</f>
        <v>16.4.1</v>
      </c>
      <c r="B271" s="294" t="str">
        <f>'Obra Civil'!B280</f>
        <v>Cuba aço inoxidável 40,0x34,0x11,5 cm, com sifão em metal cromado 1.1/2x1.1/2", válvula em metal cromado tipo americana 3.1/2"x1.1/2" para pia - fornecimento e instalação</v>
      </c>
      <c r="C271" s="295"/>
      <c r="D271" s="296"/>
      <c r="E271" s="129" t="str">
        <f>'Obra Civil'!C280</f>
        <v>un.</v>
      </c>
      <c r="F271" s="130">
        <f>'Obra Civil'!G280</f>
        <v>77.92</v>
      </c>
      <c r="G271" s="131">
        <f>'Obra Civil'!D280</f>
        <v>5</v>
      </c>
      <c r="H271" s="132">
        <v>0</v>
      </c>
      <c r="I271" s="132">
        <v>0</v>
      </c>
      <c r="J271" s="132">
        <f t="shared" si="40"/>
        <v>389.6</v>
      </c>
      <c r="K271" s="132">
        <f t="shared" si="41"/>
        <v>0</v>
      </c>
      <c r="L271" s="133">
        <f t="shared" si="37"/>
        <v>0</v>
      </c>
    </row>
    <row r="272" spans="1:12" ht="22.5" customHeight="1">
      <c r="A272" s="128" t="str">
        <f>'Obra Civil'!A281</f>
        <v>16.4.2</v>
      </c>
      <c r="B272" s="294" t="str">
        <f>'Obra Civil'!B281</f>
        <v>Cuba louça branca em bancada inclusive torneira e complementos (válvula, sifao e engate flexível cromados)</v>
      </c>
      <c r="C272" s="295"/>
      <c r="D272" s="296"/>
      <c r="E272" s="129" t="str">
        <f>'Obra Civil'!C281</f>
        <v>un</v>
      </c>
      <c r="F272" s="130">
        <f>'Obra Civil'!G281</f>
        <v>145.65</v>
      </c>
      <c r="G272" s="131">
        <f>'Obra Civil'!D281</f>
        <v>1</v>
      </c>
      <c r="H272" s="132">
        <v>0</v>
      </c>
      <c r="I272" s="132">
        <v>0</v>
      </c>
      <c r="J272" s="132">
        <f t="shared" si="40"/>
        <v>145.65</v>
      </c>
      <c r="K272" s="132">
        <f t="shared" si="41"/>
        <v>0</v>
      </c>
      <c r="L272" s="133">
        <f t="shared" si="37"/>
        <v>0</v>
      </c>
    </row>
    <row r="273" spans="1:12" ht="21.75" customHeight="1">
      <c r="A273" s="128" t="str">
        <f>'Obra Civil'!A282</f>
        <v>16.4.3</v>
      </c>
      <c r="B273" s="294" t="str">
        <f>'Obra Civil'!B282</f>
        <v>Lavatório louça branca, sem coluna, torneira metálica cromada simples, (válvula, sifao e engate flexível cromados)</v>
      </c>
      <c r="C273" s="295"/>
      <c r="D273" s="296"/>
      <c r="E273" s="129" t="str">
        <f>'Obra Civil'!C282</f>
        <v>un</v>
      </c>
      <c r="F273" s="130">
        <f>'Obra Civil'!G282</f>
        <v>132.68</v>
      </c>
      <c r="G273" s="131">
        <f>'Obra Civil'!D282</f>
        <v>1</v>
      </c>
      <c r="H273" s="132">
        <v>0</v>
      </c>
      <c r="I273" s="132">
        <v>0</v>
      </c>
      <c r="J273" s="132">
        <f t="shared" si="40"/>
        <v>132.68</v>
      </c>
      <c r="K273" s="132">
        <f t="shared" si="41"/>
        <v>0</v>
      </c>
      <c r="L273" s="133">
        <f t="shared" si="37"/>
        <v>0</v>
      </c>
    </row>
    <row r="274" spans="1:12">
      <c r="A274" s="128" t="str">
        <f>'Obra Civil'!A283</f>
        <v>16.4.4</v>
      </c>
      <c r="B274" s="271" t="str">
        <f>'Obra Civil'!B283</f>
        <v>Torneira cromada 3/4" para jardim ou tanque, padrao alto</v>
      </c>
      <c r="C274" s="272"/>
      <c r="D274" s="273"/>
      <c r="E274" s="129" t="str">
        <f>'Obra Civil'!C283</f>
        <v>un</v>
      </c>
      <c r="F274" s="130">
        <f>'Obra Civil'!G283</f>
        <v>18.559999999999999</v>
      </c>
      <c r="G274" s="131">
        <f>'Obra Civil'!D283</f>
        <v>2</v>
      </c>
      <c r="H274" s="132">
        <v>0</v>
      </c>
      <c r="I274" s="132">
        <v>0</v>
      </c>
      <c r="J274" s="132">
        <f t="shared" si="40"/>
        <v>37.119999999999997</v>
      </c>
      <c r="K274" s="132">
        <f t="shared" si="41"/>
        <v>0</v>
      </c>
      <c r="L274" s="133">
        <f t="shared" si="37"/>
        <v>0</v>
      </c>
    </row>
    <row r="275" spans="1:12">
      <c r="A275" s="128" t="str">
        <f>'Obra Civil'!A284</f>
        <v>16.4.5</v>
      </c>
      <c r="B275" s="271" t="str">
        <f>'Obra Civil'!B284</f>
        <v>Torneira cromada longa 3/4" de parede para pia, padrao popular</v>
      </c>
      <c r="C275" s="272"/>
      <c r="D275" s="273"/>
      <c r="E275" s="129" t="str">
        <f>'Obra Civil'!C284</f>
        <v>un</v>
      </c>
      <c r="F275" s="130">
        <f>'Obra Civil'!G284</f>
        <v>16.420000000000002</v>
      </c>
      <c r="G275" s="131">
        <f>'Obra Civil'!D284</f>
        <v>4</v>
      </c>
      <c r="H275" s="132">
        <v>0</v>
      </c>
      <c r="I275" s="132">
        <v>0</v>
      </c>
      <c r="J275" s="132">
        <f t="shared" si="40"/>
        <v>65.680000000000007</v>
      </c>
      <c r="K275" s="132">
        <f t="shared" si="41"/>
        <v>0</v>
      </c>
      <c r="L275" s="133">
        <f t="shared" si="37"/>
        <v>0</v>
      </c>
    </row>
    <row r="276" spans="1:12" ht="23.25" customHeight="1">
      <c r="A276" s="128" t="str">
        <f>'Obra Civil'!A285</f>
        <v>16.4.6</v>
      </c>
      <c r="B276" s="294" t="str">
        <f>'Obra Civil'!B285</f>
        <v>Torneira cromada tubo movel para bancada 3/4" para pia de cozinha, padrao alto - fornecimento e instalacao</v>
      </c>
      <c r="C276" s="295"/>
      <c r="D276" s="296"/>
      <c r="E276" s="129" t="str">
        <f>'Obra Civil'!C285</f>
        <v>un</v>
      </c>
      <c r="F276" s="130">
        <f>'Obra Civil'!G285</f>
        <v>34.869999999999997</v>
      </c>
      <c r="G276" s="131">
        <f>'Obra Civil'!D285</f>
        <v>5</v>
      </c>
      <c r="H276" s="132">
        <v>0</v>
      </c>
      <c r="I276" s="132">
        <v>0</v>
      </c>
      <c r="J276" s="132">
        <f t="shared" si="40"/>
        <v>174.35</v>
      </c>
      <c r="K276" s="132">
        <f t="shared" si="41"/>
        <v>0</v>
      </c>
      <c r="L276" s="133">
        <f t="shared" si="37"/>
        <v>0</v>
      </c>
    </row>
    <row r="277" spans="1:12">
      <c r="A277" s="128" t="str">
        <f>'Obra Civil'!A286</f>
        <v>16.4.7</v>
      </c>
      <c r="B277" s="271" t="str">
        <f>'Obra Civil'!B286</f>
        <v>Porta sabonete liquido fornecimento e instalação</v>
      </c>
      <c r="C277" s="272"/>
      <c r="D277" s="273"/>
      <c r="E277" s="129" t="str">
        <f>'Obra Civil'!C286</f>
        <v>un</v>
      </c>
      <c r="F277" s="130">
        <f>'Obra Civil'!G286</f>
        <v>12.45</v>
      </c>
      <c r="G277" s="131">
        <f>'Obra Civil'!D286</f>
        <v>3</v>
      </c>
      <c r="H277" s="132">
        <v>0</v>
      </c>
      <c r="I277" s="132">
        <v>0</v>
      </c>
      <c r="J277" s="132">
        <f t="shared" si="40"/>
        <v>37.349999999999994</v>
      </c>
      <c r="K277" s="132">
        <f t="shared" si="41"/>
        <v>0</v>
      </c>
      <c r="L277" s="133">
        <f t="shared" si="37"/>
        <v>0</v>
      </c>
    </row>
    <row r="278" spans="1:12">
      <c r="A278" s="128" t="str">
        <f>'Obra Civil'!A287</f>
        <v>16.4.8</v>
      </c>
      <c r="B278" s="271" t="str">
        <f>'Obra Civil'!B287</f>
        <v>Tanque louca branco sem coluna, completo inclusive torneira metalica</v>
      </c>
      <c r="C278" s="272"/>
      <c r="D278" s="273"/>
      <c r="E278" s="129" t="str">
        <f>'Obra Civil'!C287</f>
        <v>un</v>
      </c>
      <c r="F278" s="130">
        <f>'Obra Civil'!G287</f>
        <v>143.63999999999999</v>
      </c>
      <c r="G278" s="131">
        <f>'Obra Civil'!D287</f>
        <v>2</v>
      </c>
      <c r="H278" s="132">
        <v>0</v>
      </c>
      <c r="I278" s="132">
        <v>0</v>
      </c>
      <c r="J278" s="132">
        <f t="shared" si="40"/>
        <v>287.27999999999997</v>
      </c>
      <c r="K278" s="132">
        <f t="shared" si="41"/>
        <v>0</v>
      </c>
      <c r="L278" s="133">
        <f t="shared" si="37"/>
        <v>0</v>
      </c>
    </row>
    <row r="279" spans="1:12">
      <c r="A279" s="125" t="str">
        <f>'Obra Civil'!A288</f>
        <v>16.5</v>
      </c>
      <c r="B279" s="291" t="str">
        <f>'Obra Civil'!B288</f>
        <v>SALAS (Creche l, Creche ll, Creche lll, Pré-Escola)</v>
      </c>
      <c r="C279" s="292"/>
      <c r="D279" s="293"/>
      <c r="E279" s="129"/>
      <c r="F279" s="130"/>
      <c r="G279" s="131"/>
      <c r="H279" s="132"/>
      <c r="I279" s="132"/>
      <c r="J279" s="132"/>
      <c r="K279" s="132"/>
      <c r="L279" s="133">
        <f t="shared" si="37"/>
        <v>0</v>
      </c>
    </row>
    <row r="280" spans="1:12" ht="23.25" customHeight="1">
      <c r="A280" s="128" t="str">
        <f>'Obra Civil'!A289</f>
        <v>16.5.1</v>
      </c>
      <c r="B280" s="294" t="str">
        <f>'Obra Civil'!B289</f>
        <v>Cuba louca branca em bancada inclusive torneira e complementos (válvula, sifao e engate flexível cromados)</v>
      </c>
      <c r="C280" s="295"/>
      <c r="D280" s="296"/>
      <c r="E280" s="129" t="str">
        <f>'Obra Civil'!C289</f>
        <v>un</v>
      </c>
      <c r="F280" s="130">
        <f>'Obra Civil'!G289</f>
        <v>145.65</v>
      </c>
      <c r="G280" s="131">
        <f>'Obra Civil'!D289</f>
        <v>4</v>
      </c>
      <c r="H280" s="132">
        <v>0</v>
      </c>
      <c r="I280" s="132">
        <v>0</v>
      </c>
      <c r="J280" s="132">
        <f>F280*G280</f>
        <v>582.6</v>
      </c>
      <c r="K280" s="132">
        <f>H280*F280</f>
        <v>0</v>
      </c>
      <c r="L280" s="133">
        <f t="shared" si="37"/>
        <v>0</v>
      </c>
    </row>
    <row r="281" spans="1:12">
      <c r="A281" s="128" t="str">
        <f>'Obra Civil'!A290</f>
        <v>16.5.2</v>
      </c>
      <c r="B281" s="271" t="str">
        <f>'Obra Civil'!B290</f>
        <v>Porta sabonete liquido fornecimento e instalação</v>
      </c>
      <c r="C281" s="272"/>
      <c r="D281" s="273"/>
      <c r="E281" s="129" t="str">
        <f>'Obra Civil'!C290</f>
        <v>un</v>
      </c>
      <c r="F281" s="130">
        <f>'Obra Civil'!G290</f>
        <v>12.45</v>
      </c>
      <c r="G281" s="131">
        <f>'Obra Civil'!D290</f>
        <v>4</v>
      </c>
      <c r="H281" s="132">
        <v>0</v>
      </c>
      <c r="I281" s="132">
        <v>0</v>
      </c>
      <c r="J281" s="132">
        <f>F281*G281</f>
        <v>49.8</v>
      </c>
      <c r="K281" s="132">
        <f>H281*F281</f>
        <v>0</v>
      </c>
      <c r="L281" s="133">
        <f t="shared" si="37"/>
        <v>0</v>
      </c>
    </row>
    <row r="282" spans="1:12">
      <c r="A282" s="125" t="str">
        <f>'Obra Civil'!A291</f>
        <v>16.6</v>
      </c>
      <c r="B282" s="291" t="str">
        <f>'Obra Civil'!B291</f>
        <v>JARDINS E PÁTIOS</v>
      </c>
      <c r="C282" s="292"/>
      <c r="D282" s="293"/>
      <c r="E282" s="129"/>
      <c r="F282" s="130"/>
      <c r="G282" s="131"/>
      <c r="H282" s="132"/>
      <c r="I282" s="132"/>
      <c r="J282" s="132"/>
      <c r="K282" s="132"/>
      <c r="L282" s="133">
        <f t="shared" si="37"/>
        <v>0</v>
      </c>
    </row>
    <row r="283" spans="1:12">
      <c r="A283" s="128" t="str">
        <f>'Obra Civil'!A292</f>
        <v>16.6.1</v>
      </c>
      <c r="B283" s="271" t="str">
        <f>'Obra Civil'!B292</f>
        <v>Torneira cromada 3/4" para jardim ou tanque, padrao alto</v>
      </c>
      <c r="C283" s="272"/>
      <c r="D283" s="273"/>
      <c r="E283" s="129" t="str">
        <f>'Obra Civil'!C292</f>
        <v>un</v>
      </c>
      <c r="F283" s="130">
        <f>'Obra Civil'!G292</f>
        <v>18.559999999999999</v>
      </c>
      <c r="G283" s="131">
        <f>'Obra Civil'!D292</f>
        <v>3</v>
      </c>
      <c r="H283" s="132">
        <v>0</v>
      </c>
      <c r="I283" s="132">
        <v>0</v>
      </c>
      <c r="J283" s="132">
        <f>F283*G283</f>
        <v>55.679999999999993</v>
      </c>
      <c r="K283" s="132">
        <f>H283*F283</f>
        <v>0</v>
      </c>
      <c r="L283" s="133">
        <f t="shared" si="37"/>
        <v>0</v>
      </c>
    </row>
    <row r="284" spans="1:12">
      <c r="A284" s="143" t="str">
        <f>'Obra Civil'!A294</f>
        <v>17.0</v>
      </c>
      <c r="B284" s="268" t="str">
        <f>'Obra Civil'!B294</f>
        <v xml:space="preserve">BANCADAS </v>
      </c>
      <c r="C284" s="269"/>
      <c r="D284" s="270"/>
      <c r="E284" s="146"/>
      <c r="F284" s="147"/>
      <c r="G284" s="148"/>
      <c r="H284" s="149"/>
      <c r="I284" s="149"/>
      <c r="J284" s="149"/>
      <c r="K284" s="149"/>
      <c r="L284" s="150">
        <f t="shared" si="37"/>
        <v>0</v>
      </c>
    </row>
    <row r="285" spans="1:12">
      <c r="A285" s="128" t="str">
        <f>'Obra Civil'!A295</f>
        <v>17.1</v>
      </c>
      <c r="B285" s="271" t="str">
        <f>'Obra Civil'!B295</f>
        <v>Bancada em granito cinza andorinha - espessura 2cm, conforme projeto</v>
      </c>
      <c r="C285" s="272"/>
      <c r="D285" s="273"/>
      <c r="E285" s="129" t="str">
        <f>'Obra Civil'!C295</f>
        <v>m²</v>
      </c>
      <c r="F285" s="130">
        <f>'Obra Civil'!G295</f>
        <v>161.32</v>
      </c>
      <c r="G285" s="131">
        <f>'Obra Civil'!D295</f>
        <v>21.43</v>
      </c>
      <c r="H285" s="132">
        <v>0</v>
      </c>
      <c r="I285" s="132">
        <v>0</v>
      </c>
      <c r="J285" s="132">
        <f>F285*G285</f>
        <v>3457.0875999999998</v>
      </c>
      <c r="K285" s="132">
        <f>H285*F285</f>
        <v>0</v>
      </c>
      <c r="L285" s="133">
        <f t="shared" si="37"/>
        <v>0</v>
      </c>
    </row>
    <row r="286" spans="1:12">
      <c r="A286" s="128" t="str">
        <f>'Obra Civil'!A296</f>
        <v>17.2</v>
      </c>
      <c r="B286" s="271" t="str">
        <f>'Obra Civil'!B296</f>
        <v>Prateleira em granito cinza andorinha - espessura 2cm, conforme projeto</v>
      </c>
      <c r="C286" s="272"/>
      <c r="D286" s="273"/>
      <c r="E286" s="129" t="str">
        <f>'Obra Civil'!C296</f>
        <v>m²</v>
      </c>
      <c r="F286" s="130">
        <f>'Obra Civil'!G296</f>
        <v>161.32</v>
      </c>
      <c r="G286" s="131">
        <f>'Obra Civil'!D296</f>
        <v>13.88</v>
      </c>
      <c r="H286" s="132">
        <v>0</v>
      </c>
      <c r="I286" s="132">
        <v>0</v>
      </c>
      <c r="J286" s="132">
        <f>F286*G286</f>
        <v>2239.1215999999999</v>
      </c>
      <c r="K286" s="132">
        <f>H286*F286</f>
        <v>0</v>
      </c>
      <c r="L286" s="133">
        <f t="shared" si="37"/>
        <v>0</v>
      </c>
    </row>
    <row r="287" spans="1:12" ht="21" customHeight="1">
      <c r="A287" s="128" t="str">
        <f>'Obra Civil'!A297</f>
        <v>17.3</v>
      </c>
      <c r="B287" s="294" t="str">
        <f>'Obra Civil'!B297</f>
        <v>Prateleira em mármore branco, inclusive esquadros de apoio - espessura 2cm, conforme projeto</v>
      </c>
      <c r="C287" s="295"/>
      <c r="D287" s="296"/>
      <c r="E287" s="129" t="str">
        <f>'Obra Civil'!C297</f>
        <v>m²</v>
      </c>
      <c r="F287" s="130">
        <f>'Obra Civil'!G297</f>
        <v>199.23</v>
      </c>
      <c r="G287" s="131">
        <f>'Obra Civil'!D297</f>
        <v>7</v>
      </c>
      <c r="H287" s="132">
        <v>0</v>
      </c>
      <c r="I287" s="132">
        <v>0</v>
      </c>
      <c r="J287" s="132">
        <f>F287*G287</f>
        <v>1394.61</v>
      </c>
      <c r="K287" s="132">
        <f>H287*F287</f>
        <v>0</v>
      </c>
      <c r="L287" s="133">
        <f t="shared" si="37"/>
        <v>0</v>
      </c>
    </row>
    <row r="288" spans="1:12">
      <c r="A288" s="128" t="str">
        <f>'Obra Civil'!A298</f>
        <v>17.4</v>
      </c>
      <c r="B288" s="271" t="str">
        <f>'Obra Civil'!B298</f>
        <v>Lavatório em granito cinza andorinha , espessura 2 cm, conforme projeto</v>
      </c>
      <c r="C288" s="272"/>
      <c r="D288" s="273"/>
      <c r="E288" s="129" t="str">
        <f>'Obra Civil'!C298</f>
        <v>m</v>
      </c>
      <c r="F288" s="130">
        <f>'Obra Civil'!G298</f>
        <v>99.3</v>
      </c>
      <c r="G288" s="131">
        <f>'Obra Civil'!D298</f>
        <v>9.5</v>
      </c>
      <c r="H288" s="132">
        <v>0</v>
      </c>
      <c r="I288" s="132">
        <v>0</v>
      </c>
      <c r="J288" s="132">
        <f>F288*G288</f>
        <v>943.35</v>
      </c>
      <c r="K288" s="132">
        <f>H288*F288</f>
        <v>0</v>
      </c>
      <c r="L288" s="133">
        <f t="shared" si="37"/>
        <v>0</v>
      </c>
    </row>
    <row r="289" spans="1:13" ht="23.25" customHeight="1">
      <c r="A289" s="128" t="str">
        <f>'Obra Civil'!A299</f>
        <v>17.5</v>
      </c>
      <c r="B289" s="271" t="str">
        <f>'Obra Civil'!B299</f>
        <v>Banco em granito cinza andorinha , espessura 2 cm, conforme projeto</v>
      </c>
      <c r="C289" s="272"/>
      <c r="D289" s="273"/>
      <c r="E289" s="129" t="str">
        <f>'Obra Civil'!C299</f>
        <v>m²</v>
      </c>
      <c r="F289" s="130">
        <f>'Obra Civil'!G299</f>
        <v>78.12</v>
      </c>
      <c r="G289" s="131">
        <f>'Obra Civil'!D299</f>
        <v>2.94</v>
      </c>
      <c r="H289" s="132">
        <v>0</v>
      </c>
      <c r="I289" s="132">
        <v>0</v>
      </c>
      <c r="J289" s="132">
        <f>F289*G289</f>
        <v>229.6728</v>
      </c>
      <c r="K289" s="132">
        <f>H289*F289</f>
        <v>0</v>
      </c>
      <c r="L289" s="133">
        <f t="shared" si="37"/>
        <v>0</v>
      </c>
    </row>
    <row r="290" spans="1:13">
      <c r="A290" s="143" t="str">
        <f>'Obra Civil'!A301</f>
        <v>18.0</v>
      </c>
      <c r="B290" s="268" t="str">
        <f>'Obra Civil'!B301</f>
        <v>CASTELO D'AGUA</v>
      </c>
      <c r="C290" s="269"/>
      <c r="D290" s="270"/>
      <c r="E290" s="146"/>
      <c r="F290" s="147"/>
      <c r="G290" s="148"/>
      <c r="H290" s="149"/>
      <c r="I290" s="149"/>
      <c r="J290" s="149"/>
      <c r="K290" s="149"/>
      <c r="L290" s="150">
        <f t="shared" si="37"/>
        <v>0</v>
      </c>
    </row>
    <row r="291" spans="1:13">
      <c r="A291" s="125" t="str">
        <f>'Obra Civil'!A302</f>
        <v>18.1</v>
      </c>
      <c r="B291" s="291" t="str">
        <f>'Obra Civil'!B302</f>
        <v xml:space="preserve">INFRA-ESTRUTURA: FUNDAÇÕES </v>
      </c>
      <c r="C291" s="292"/>
      <c r="D291" s="293"/>
      <c r="E291" s="129"/>
      <c r="F291" s="130"/>
      <c r="G291" s="131"/>
      <c r="H291" s="132"/>
      <c r="I291" s="132"/>
      <c r="J291" s="132"/>
      <c r="K291" s="132"/>
      <c r="L291" s="133">
        <f t="shared" si="37"/>
        <v>0</v>
      </c>
    </row>
    <row r="292" spans="1:13">
      <c r="A292" s="128" t="str">
        <f>'Obra Civil'!A303</f>
        <v>18.1.1</v>
      </c>
      <c r="B292" s="271" t="str">
        <f>'Obra Civil'!B303</f>
        <v>CONCRETO ARMADO PARA FUNDAÇÕES - ESTACAS</v>
      </c>
      <c r="C292" s="272"/>
      <c r="D292" s="273"/>
      <c r="E292" s="129"/>
      <c r="F292" s="130"/>
      <c r="G292" s="131"/>
      <c r="H292" s="132"/>
      <c r="I292" s="132"/>
      <c r="J292" s="132"/>
      <c r="K292" s="132"/>
      <c r="L292" s="133">
        <f t="shared" si="37"/>
        <v>0</v>
      </c>
    </row>
    <row r="293" spans="1:13">
      <c r="A293" s="128" t="str">
        <f>'Obra Civil'!A304</f>
        <v>18.1.2</v>
      </c>
      <c r="B293" s="271" t="str">
        <f>'Obra Civil'!B304</f>
        <v>Escavação</v>
      </c>
      <c r="C293" s="272"/>
      <c r="D293" s="273"/>
      <c r="E293" s="129" t="str">
        <f>'Obra Civil'!C304</f>
        <v>m³</v>
      </c>
      <c r="F293" s="130">
        <f>'Obra Civil'!G304</f>
        <v>19.829999999999998</v>
      </c>
      <c r="G293" s="131">
        <f>'Obra Civil'!D304</f>
        <v>12</v>
      </c>
      <c r="H293" s="132">
        <v>0</v>
      </c>
      <c r="I293" s="132">
        <v>12</v>
      </c>
      <c r="J293" s="132">
        <f>F293*G293</f>
        <v>237.95999999999998</v>
      </c>
      <c r="K293" s="132">
        <f>H293*F293</f>
        <v>0</v>
      </c>
      <c r="L293" s="133">
        <f t="shared" si="37"/>
        <v>237.95999999999998</v>
      </c>
    </row>
    <row r="294" spans="1:13">
      <c r="A294" s="128" t="str">
        <f>'Obra Civil'!A305</f>
        <v>18.1.3</v>
      </c>
      <c r="B294" s="271" t="str">
        <f>'Obra Civil'!B305</f>
        <v>Concreto armado, conforme projeto</v>
      </c>
      <c r="C294" s="272"/>
      <c r="D294" s="273"/>
      <c r="E294" s="129" t="str">
        <f>'Obra Civil'!C305</f>
        <v>m³</v>
      </c>
      <c r="F294" s="130">
        <f>'Obra Civil'!G305</f>
        <v>1320</v>
      </c>
      <c r="G294" s="131">
        <f>'Obra Civil'!D305</f>
        <v>6.16</v>
      </c>
      <c r="H294" s="132">
        <v>0</v>
      </c>
      <c r="I294" s="132">
        <v>6.16</v>
      </c>
      <c r="J294" s="132">
        <f t="shared" ref="J294:J301" si="42">F294*G294</f>
        <v>8131.2</v>
      </c>
      <c r="K294" s="132">
        <f>H294*F294</f>
        <v>0</v>
      </c>
      <c r="L294" s="133">
        <f t="shared" si="37"/>
        <v>8131.2</v>
      </c>
    </row>
    <row r="295" spans="1:13">
      <c r="A295" s="125" t="str">
        <f>'Obra Civil'!A306</f>
        <v>18.2</v>
      </c>
      <c r="B295" s="291" t="str">
        <f>'Obra Civil'!B306</f>
        <v xml:space="preserve">SUPERESTRUTURA </v>
      </c>
      <c r="C295" s="292"/>
      <c r="D295" s="293"/>
      <c r="E295" s="129"/>
      <c r="F295" s="130"/>
      <c r="G295" s="131"/>
      <c r="H295" s="132"/>
      <c r="I295" s="132"/>
      <c r="J295" s="132"/>
      <c r="K295" s="132"/>
      <c r="L295" s="133">
        <f t="shared" si="37"/>
        <v>0</v>
      </c>
    </row>
    <row r="296" spans="1:13">
      <c r="A296" s="128" t="str">
        <f>'Obra Civil'!A307</f>
        <v>18.2.1</v>
      </c>
      <c r="B296" s="271" t="str">
        <f>'Obra Civil'!B307</f>
        <v>CONCRETO ARMADO PARA SUPERESTRUTURA - PILARES</v>
      </c>
      <c r="C296" s="272"/>
      <c r="D296" s="273"/>
      <c r="E296" s="129"/>
      <c r="F296" s="130"/>
      <c r="G296" s="131"/>
      <c r="H296" s="132"/>
      <c r="I296" s="132"/>
      <c r="J296" s="132"/>
      <c r="K296" s="132"/>
      <c r="L296" s="133">
        <f t="shared" si="37"/>
        <v>0</v>
      </c>
    </row>
    <row r="297" spans="1:13" ht="24.75" customHeight="1">
      <c r="A297" s="128" t="str">
        <f>'Obra Civil'!A308</f>
        <v>18.2.1.1</v>
      </c>
      <c r="B297" s="294" t="str">
        <f>'Obra Civil'!B308</f>
        <v>Concreto armado - para pilares (fck25MPa), incluindo preparo, lançamento, adensamento e cura. Inclusive formas para reutilização 2x, conforme projeto</v>
      </c>
      <c r="C297" s="295"/>
      <c r="D297" s="296"/>
      <c r="E297" s="129" t="str">
        <f>'Obra Civil'!C308</f>
        <v>m³</v>
      </c>
      <c r="F297" s="130">
        <f>'Obra Civil'!G308</f>
        <v>1698.1639458300001</v>
      </c>
      <c r="G297" s="131">
        <f>'Obra Civil'!D308</f>
        <v>20.18</v>
      </c>
      <c r="H297" s="132">
        <v>10</v>
      </c>
      <c r="I297" s="132">
        <v>15</v>
      </c>
      <c r="J297" s="132">
        <f t="shared" si="42"/>
        <v>34268.948426849398</v>
      </c>
      <c r="K297" s="132">
        <f>H297*F297</f>
        <v>16981.6394583</v>
      </c>
      <c r="L297" s="133">
        <f t="shared" si="37"/>
        <v>25472.45918745</v>
      </c>
    </row>
    <row r="298" spans="1:13">
      <c r="A298" s="128" t="str">
        <f>'Obra Civil'!A309</f>
        <v>18.2.2</v>
      </c>
      <c r="B298" s="271" t="str">
        <f>'Obra Civil'!B309</f>
        <v xml:space="preserve">CONCRETO ARMADO PARA SUPERESTRUTURA - VIGAS </v>
      </c>
      <c r="C298" s="272"/>
      <c r="D298" s="273"/>
      <c r="E298" s="129"/>
      <c r="F298" s="130"/>
      <c r="G298" s="131"/>
      <c r="H298" s="132"/>
      <c r="I298" s="132"/>
      <c r="J298" s="132"/>
      <c r="K298" s="132"/>
      <c r="L298" s="133">
        <f t="shared" si="37"/>
        <v>0</v>
      </c>
    </row>
    <row r="299" spans="1:13" ht="23.25" customHeight="1">
      <c r="A299" s="128" t="str">
        <f>'Obra Civil'!A310</f>
        <v>18.2.2.1</v>
      </c>
      <c r="B299" s="294" t="str">
        <f>'Obra Civil'!B310</f>
        <v>Concreto armado - para vigas (fck25MPa), incluindo preparo, lançamento, adensamento e cura. Inclusive formas para reutilização 2x, conforme projeto</v>
      </c>
      <c r="C299" s="295"/>
      <c r="D299" s="296"/>
      <c r="E299" s="129" t="str">
        <f>'Obra Civil'!C310</f>
        <v>m³</v>
      </c>
      <c r="F299" s="130">
        <f>'Obra Civil'!G310</f>
        <v>1698.1639458300001</v>
      </c>
      <c r="G299" s="131">
        <f>'Obra Civil'!D310</f>
        <v>6.53</v>
      </c>
      <c r="H299" s="132">
        <v>3.53</v>
      </c>
      <c r="I299" s="132">
        <v>3.53</v>
      </c>
      <c r="J299" s="132">
        <f t="shared" si="42"/>
        <v>11089.010566269901</v>
      </c>
      <c r="K299" s="132">
        <f>H299*F299</f>
        <v>5994.5187287798999</v>
      </c>
      <c r="L299" s="133">
        <f t="shared" si="37"/>
        <v>5994.5187287798999</v>
      </c>
      <c r="M299" s="142"/>
    </row>
    <row r="300" spans="1:13">
      <c r="A300" s="125" t="str">
        <f>'Obra Civil'!A311</f>
        <v>18.2.3</v>
      </c>
      <c r="B300" s="291" t="str">
        <f>'Obra Civil'!B311</f>
        <v>LAJE MACIÇA</v>
      </c>
      <c r="C300" s="292"/>
      <c r="D300" s="293"/>
      <c r="E300" s="129"/>
      <c r="F300" s="130"/>
      <c r="G300" s="131"/>
      <c r="H300" s="132"/>
      <c r="I300" s="132"/>
      <c r="J300" s="132"/>
      <c r="K300" s="132"/>
      <c r="L300" s="133">
        <f t="shared" si="37"/>
        <v>0</v>
      </c>
    </row>
    <row r="301" spans="1:13" ht="23.25" customHeight="1">
      <c r="A301" s="128" t="str">
        <f>'Obra Civil'!A312</f>
        <v>18.2.3.1</v>
      </c>
      <c r="B301" s="294" t="str">
        <f>'Obra Civil'!B312</f>
        <v>Concreto armado - para lajes (fck25MPa), incluindo preparo, lançamento, adensamento e cura. Inclusive formas para reutilização 2x, conforme projeto</v>
      </c>
      <c r="C301" s="295"/>
      <c r="D301" s="296"/>
      <c r="E301" s="129" t="str">
        <f>'Obra Civil'!C312</f>
        <v>m³</v>
      </c>
      <c r="F301" s="130">
        <f>'Obra Civil'!G312</f>
        <v>1698.1639458300001</v>
      </c>
      <c r="G301" s="131">
        <f>'Obra Civil'!D312</f>
        <v>5.78</v>
      </c>
      <c r="H301" s="132">
        <v>2</v>
      </c>
      <c r="I301" s="132">
        <v>2</v>
      </c>
      <c r="J301" s="132">
        <f t="shared" si="42"/>
        <v>9815.3876068974005</v>
      </c>
      <c r="K301" s="132">
        <f>H301*F301</f>
        <v>3396.3278916600002</v>
      </c>
      <c r="L301" s="133">
        <f t="shared" si="37"/>
        <v>3396.3278916600002</v>
      </c>
    </row>
    <row r="302" spans="1:13">
      <c r="A302" s="143" t="str">
        <f>'Obra Civil'!A314</f>
        <v>19.0</v>
      </c>
      <c r="B302" s="268" t="str">
        <f>'Obra Civil'!B314</f>
        <v>SISTEMA DE PROTEÇÃO CONTRA DESCARGAS ATMOSFÉRICAS (SPDA)</v>
      </c>
      <c r="C302" s="269"/>
      <c r="D302" s="270"/>
      <c r="E302" s="146"/>
      <c r="F302" s="147"/>
      <c r="G302" s="148"/>
      <c r="H302" s="149"/>
      <c r="I302" s="149"/>
      <c r="J302" s="149"/>
      <c r="K302" s="149"/>
      <c r="L302" s="150">
        <f t="shared" si="37"/>
        <v>0</v>
      </c>
    </row>
    <row r="303" spans="1:13">
      <c r="A303" s="125" t="str">
        <f>'Obra Civil'!A315</f>
        <v>19.1</v>
      </c>
      <c r="B303" s="291" t="str">
        <f>'Obra Civil'!B315</f>
        <v>CAPTAÇÃO</v>
      </c>
      <c r="C303" s="292"/>
      <c r="D303" s="293"/>
      <c r="E303" s="129"/>
      <c r="F303" s="130"/>
      <c r="G303" s="131"/>
      <c r="H303" s="132"/>
      <c r="I303" s="132"/>
      <c r="J303" s="132"/>
      <c r="K303" s="132"/>
      <c r="L303" s="133">
        <f t="shared" si="37"/>
        <v>0</v>
      </c>
    </row>
    <row r="304" spans="1:13">
      <c r="A304" s="128" t="str">
        <f>'Obra Civil'!A316</f>
        <v>19.1.1</v>
      </c>
      <c r="B304" s="271" t="str">
        <f>'Obra Civil'!B316</f>
        <v>Fita de alumínio 7/8"x1/8"x 6m, instaladas conforme projeto</v>
      </c>
      <c r="C304" s="272"/>
      <c r="D304" s="273"/>
      <c r="E304" s="129" t="str">
        <f>'Obra Civil'!C316</f>
        <v>un</v>
      </c>
      <c r="F304" s="130">
        <f>'Obra Civil'!G316</f>
        <v>12.56</v>
      </c>
      <c r="G304" s="131">
        <f>'Obra Civil'!D316</f>
        <v>58</v>
      </c>
      <c r="H304" s="132">
        <v>0</v>
      </c>
      <c r="I304" s="132">
        <v>0</v>
      </c>
      <c r="J304" s="132">
        <f>F304*G304</f>
        <v>728.48</v>
      </c>
      <c r="K304" s="132">
        <f>H304*F304</f>
        <v>0</v>
      </c>
      <c r="L304" s="133">
        <f t="shared" si="37"/>
        <v>0</v>
      </c>
    </row>
    <row r="305" spans="1:12">
      <c r="A305" s="128" t="str">
        <f>'Obra Civil'!A317</f>
        <v>19.1.2</v>
      </c>
      <c r="B305" s="271" t="str">
        <f>'Obra Civil'!B317</f>
        <v>Terminal aéreo de alumínio 7/8"x1/8"x600mm fixação com chapa de encosto horizontal</v>
      </c>
      <c r="C305" s="272"/>
      <c r="D305" s="273"/>
      <c r="E305" s="129" t="str">
        <f>'Obra Civil'!C317</f>
        <v>un</v>
      </c>
      <c r="F305" s="130">
        <f>'Obra Civil'!G317</f>
        <v>30.68</v>
      </c>
      <c r="G305" s="131">
        <f>'Obra Civil'!D317</f>
        <v>33</v>
      </c>
      <c r="H305" s="132">
        <v>0</v>
      </c>
      <c r="I305" s="132">
        <v>0</v>
      </c>
      <c r="J305" s="132">
        <f>F305*G305</f>
        <v>1012.4399999999999</v>
      </c>
      <c r="K305" s="132">
        <f>H305*F305</f>
        <v>0</v>
      </c>
      <c r="L305" s="133">
        <f t="shared" si="37"/>
        <v>0</v>
      </c>
    </row>
    <row r="306" spans="1:12">
      <c r="A306" s="128" t="str">
        <f>'Obra Civil'!A318</f>
        <v>19.1.3</v>
      </c>
      <c r="B306" s="271" t="str">
        <f>'Obra Civil'!B318</f>
        <v>Curva 90º em fita de alumínio 7/8" x 1/8"</v>
      </c>
      <c r="C306" s="272"/>
      <c r="D306" s="273"/>
      <c r="E306" s="129" t="str">
        <f>'Obra Civil'!C318</f>
        <v>un</v>
      </c>
      <c r="F306" s="130">
        <f>'Obra Civil'!G318</f>
        <v>5.48</v>
      </c>
      <c r="G306" s="131">
        <f>'Obra Civil'!D318</f>
        <v>22</v>
      </c>
      <c r="H306" s="132">
        <v>0</v>
      </c>
      <c r="I306" s="132">
        <v>0</v>
      </c>
      <c r="J306" s="132">
        <f>F306*G306</f>
        <v>120.56</v>
      </c>
      <c r="K306" s="132">
        <f>H306*F306</f>
        <v>0</v>
      </c>
      <c r="L306" s="133">
        <f t="shared" si="37"/>
        <v>0</v>
      </c>
    </row>
    <row r="307" spans="1:12">
      <c r="A307" s="128" t="str">
        <f>'Obra Civil'!A319</f>
        <v>19.1.4</v>
      </c>
      <c r="B307" s="271" t="str">
        <f>'Obra Civil'!B319</f>
        <v>Pára-raios tipo Franklin em aço inox 3 pontas em haste de 3 m. x 1.1/2" tipo simples</v>
      </c>
      <c r="C307" s="272"/>
      <c r="D307" s="273"/>
      <c r="E307" s="129" t="str">
        <f>'Obra Civil'!C319</f>
        <v>un</v>
      </c>
      <c r="F307" s="130">
        <f>'Obra Civil'!G319</f>
        <v>45.67</v>
      </c>
      <c r="G307" s="131">
        <f>'Obra Civil'!D319</f>
        <v>1</v>
      </c>
      <c r="H307" s="132">
        <v>0</v>
      </c>
      <c r="I307" s="132">
        <v>0</v>
      </c>
      <c r="J307" s="132">
        <f>F307*G307</f>
        <v>45.67</v>
      </c>
      <c r="K307" s="132">
        <f>H307*F307</f>
        <v>0</v>
      </c>
      <c r="L307" s="133">
        <f t="shared" si="37"/>
        <v>0</v>
      </c>
    </row>
    <row r="308" spans="1:12">
      <c r="A308" s="125" t="str">
        <f>'Obra Civil'!A320</f>
        <v>19.2</v>
      </c>
      <c r="B308" s="291" t="str">
        <f>'Obra Civil'!B320</f>
        <v>CONDUTORES DE DESCIDA</v>
      </c>
      <c r="C308" s="292"/>
      <c r="D308" s="293"/>
      <c r="E308" s="129"/>
      <c r="F308" s="130"/>
      <c r="G308" s="131"/>
      <c r="H308" s="132"/>
      <c r="I308" s="132"/>
      <c r="J308" s="132"/>
      <c r="K308" s="132"/>
      <c r="L308" s="133">
        <f t="shared" si="37"/>
        <v>0</v>
      </c>
    </row>
    <row r="309" spans="1:12">
      <c r="A309" s="128" t="str">
        <f>'Obra Civil'!A321</f>
        <v>19.2.1</v>
      </c>
      <c r="B309" s="271" t="str">
        <f>'Obra Civil'!B321</f>
        <v xml:space="preserve">Condulete de inspeção c/ tampa em PVC 1" </v>
      </c>
      <c r="C309" s="272"/>
      <c r="D309" s="273"/>
      <c r="E309" s="129" t="str">
        <f>'Obra Civil'!C321</f>
        <v>un</v>
      </c>
      <c r="F309" s="130">
        <f>'Obra Civil'!G321</f>
        <v>16.32</v>
      </c>
      <c r="G309" s="131">
        <f>'Obra Civil'!D321</f>
        <v>17</v>
      </c>
      <c r="H309" s="132">
        <v>0</v>
      </c>
      <c r="I309" s="132">
        <v>0</v>
      </c>
      <c r="J309" s="132">
        <f t="shared" ref="J309:J315" si="43">F309*G309</f>
        <v>277.44</v>
      </c>
      <c r="K309" s="132">
        <f t="shared" ref="K309:K315" si="44">H309*F309</f>
        <v>0</v>
      </c>
      <c r="L309" s="133">
        <f t="shared" si="37"/>
        <v>0</v>
      </c>
    </row>
    <row r="310" spans="1:12">
      <c r="A310" s="128" t="str">
        <f>'Obra Civil'!A322</f>
        <v>19.2.2</v>
      </c>
      <c r="B310" s="271" t="str">
        <f>'Obra Civil'!B322</f>
        <v>Conector de medição em bronze</v>
      </c>
      <c r="C310" s="272"/>
      <c r="D310" s="273"/>
      <c r="E310" s="129" t="str">
        <f>'Obra Civil'!C322</f>
        <v>un</v>
      </c>
      <c r="F310" s="130">
        <f>'Obra Civil'!G322</f>
        <v>14.32</v>
      </c>
      <c r="G310" s="131">
        <f>'Obra Civil'!D322</f>
        <v>17</v>
      </c>
      <c r="H310" s="132">
        <v>0</v>
      </c>
      <c r="I310" s="132">
        <v>0</v>
      </c>
      <c r="J310" s="132">
        <f t="shared" si="43"/>
        <v>243.44</v>
      </c>
      <c r="K310" s="132">
        <f t="shared" si="44"/>
        <v>0</v>
      </c>
      <c r="L310" s="133">
        <f t="shared" si="37"/>
        <v>0</v>
      </c>
    </row>
    <row r="311" spans="1:12">
      <c r="A311" s="128" t="str">
        <f>'Obra Civil'!A323</f>
        <v>19.2.3</v>
      </c>
      <c r="B311" s="271" t="str">
        <f>'Obra Civil'!B323</f>
        <v>Abraçadeira tipo "U" simples 1"</v>
      </c>
      <c r="C311" s="272"/>
      <c r="D311" s="273"/>
      <c r="E311" s="129" t="str">
        <f>'Obra Civil'!C323</f>
        <v>un</v>
      </c>
      <c r="F311" s="130">
        <f>'Obra Civil'!G323</f>
        <v>3.25</v>
      </c>
      <c r="G311" s="131">
        <f>'Obra Civil'!D323</f>
        <v>68</v>
      </c>
      <c r="H311" s="132">
        <v>0</v>
      </c>
      <c r="I311" s="132">
        <v>0</v>
      </c>
      <c r="J311" s="132">
        <f t="shared" si="43"/>
        <v>221</v>
      </c>
      <c r="K311" s="132">
        <f t="shared" si="44"/>
        <v>0</v>
      </c>
      <c r="L311" s="133">
        <f t="shared" si="37"/>
        <v>0</v>
      </c>
    </row>
    <row r="312" spans="1:12">
      <c r="A312" s="128" t="str">
        <f>'Obra Civil'!A324</f>
        <v>19.2.4</v>
      </c>
      <c r="B312" s="271" t="str">
        <f>'Obra Civil'!B324</f>
        <v>Eletroduto roscável pvc 1" x 3,0m.</v>
      </c>
      <c r="C312" s="272"/>
      <c r="D312" s="273"/>
      <c r="E312" s="129" t="str">
        <f>'Obra Civil'!C324</f>
        <v>un</v>
      </c>
      <c r="F312" s="130">
        <f>'Obra Civil'!G324</f>
        <v>2.74</v>
      </c>
      <c r="G312" s="131">
        <f>'Obra Civil'!D324</f>
        <v>17</v>
      </c>
      <c r="H312" s="132">
        <v>0</v>
      </c>
      <c r="I312" s="132">
        <v>0</v>
      </c>
      <c r="J312" s="132">
        <f t="shared" si="43"/>
        <v>46.580000000000005</v>
      </c>
      <c r="K312" s="132">
        <f t="shared" si="44"/>
        <v>0</v>
      </c>
      <c r="L312" s="133">
        <f t="shared" si="37"/>
        <v>0</v>
      </c>
    </row>
    <row r="313" spans="1:12">
      <c r="A313" s="128" t="str">
        <f>'Obra Civil'!A325</f>
        <v>19.2.5</v>
      </c>
      <c r="B313" s="271" t="str">
        <f>'Obra Civil'!B325</f>
        <v>Cordoalha de cobre nu 35 mm2</v>
      </c>
      <c r="C313" s="272"/>
      <c r="D313" s="273"/>
      <c r="E313" s="129" t="str">
        <f>'Obra Civil'!C325</f>
        <v>m</v>
      </c>
      <c r="F313" s="130">
        <f>'Obra Civil'!G325</f>
        <v>20.71</v>
      </c>
      <c r="G313" s="131">
        <f>'Obra Civil'!D325</f>
        <v>118</v>
      </c>
      <c r="H313" s="132">
        <v>0</v>
      </c>
      <c r="I313" s="132">
        <v>0</v>
      </c>
      <c r="J313" s="132">
        <f t="shared" si="43"/>
        <v>2443.7800000000002</v>
      </c>
      <c r="K313" s="132">
        <f t="shared" si="44"/>
        <v>0</v>
      </c>
      <c r="L313" s="133">
        <f t="shared" si="37"/>
        <v>0</v>
      </c>
    </row>
    <row r="314" spans="1:12">
      <c r="A314" s="128" t="str">
        <f>'Obra Civil'!A326</f>
        <v>19.2.6</v>
      </c>
      <c r="B314" s="271" t="str">
        <f>'Obra Civil'!B326</f>
        <v>Isolador simples com chapa de encosto h=100 mm</v>
      </c>
      <c r="C314" s="272"/>
      <c r="D314" s="273"/>
      <c r="E314" s="129" t="str">
        <f>'Obra Civil'!C326</f>
        <v>un</v>
      </c>
      <c r="F314" s="130">
        <f>'Obra Civil'!G326</f>
        <v>8.35</v>
      </c>
      <c r="G314" s="131">
        <f>'Obra Civil'!D326</f>
        <v>5</v>
      </c>
      <c r="H314" s="132">
        <v>0</v>
      </c>
      <c r="I314" s="132">
        <v>0</v>
      </c>
      <c r="J314" s="132">
        <f t="shared" si="43"/>
        <v>41.75</v>
      </c>
      <c r="K314" s="132">
        <f t="shared" si="44"/>
        <v>0</v>
      </c>
      <c r="L314" s="133">
        <f t="shared" si="37"/>
        <v>0</v>
      </c>
    </row>
    <row r="315" spans="1:12">
      <c r="A315" s="128" t="str">
        <f>'Obra Civil'!A327</f>
        <v>19.2.7</v>
      </c>
      <c r="B315" s="271" t="str">
        <f>'Obra Civil'!B327</f>
        <v>Isolador simples para quinas 90º com chapa de encosto h=100 mm</v>
      </c>
      <c r="C315" s="272"/>
      <c r="D315" s="273"/>
      <c r="E315" s="129" t="str">
        <f>'Obra Civil'!C327</f>
        <v>un</v>
      </c>
      <c r="F315" s="130">
        <f>'Obra Civil'!G327</f>
        <v>12.35</v>
      </c>
      <c r="G315" s="131">
        <f>'Obra Civil'!D327</f>
        <v>1</v>
      </c>
      <c r="H315" s="132">
        <v>0</v>
      </c>
      <c r="I315" s="132">
        <v>0</v>
      </c>
      <c r="J315" s="132">
        <f t="shared" si="43"/>
        <v>12.35</v>
      </c>
      <c r="K315" s="132">
        <f t="shared" si="44"/>
        <v>0</v>
      </c>
      <c r="L315" s="133">
        <f t="shared" si="37"/>
        <v>0</v>
      </c>
    </row>
    <row r="316" spans="1:12">
      <c r="A316" s="125" t="str">
        <f>'Obra Civil'!A328</f>
        <v>19.3</v>
      </c>
      <c r="B316" s="291" t="str">
        <f>'Obra Civil'!B328</f>
        <v>ATERRAMENTO E EQUIPOTENCIALIZAÇÃO</v>
      </c>
      <c r="C316" s="292"/>
      <c r="D316" s="293"/>
      <c r="E316" s="129"/>
      <c r="F316" s="130"/>
      <c r="G316" s="131"/>
      <c r="H316" s="132"/>
      <c r="I316" s="132"/>
      <c r="J316" s="132"/>
      <c r="K316" s="132"/>
      <c r="L316" s="133">
        <f t="shared" si="37"/>
        <v>0</v>
      </c>
    </row>
    <row r="317" spans="1:12">
      <c r="A317" s="128" t="str">
        <f>'Obra Civil'!A329</f>
        <v>19.3.1</v>
      </c>
      <c r="B317" s="271" t="str">
        <f>'Obra Civil'!B329</f>
        <v>Haste tipo coopperweld 5/8" x 3,00m.</v>
      </c>
      <c r="C317" s="272"/>
      <c r="D317" s="273"/>
      <c r="E317" s="129" t="str">
        <f>'Obra Civil'!C329</f>
        <v>un</v>
      </c>
      <c r="F317" s="130">
        <f>'Obra Civil'!G329</f>
        <v>39.479999999999997</v>
      </c>
      <c r="G317" s="131">
        <f>'Obra Civil'!D329</f>
        <v>19</v>
      </c>
      <c r="H317" s="132">
        <v>0</v>
      </c>
      <c r="I317" s="132">
        <v>0</v>
      </c>
      <c r="J317" s="132">
        <f>F317*G317</f>
        <v>750.11999999999989</v>
      </c>
      <c r="K317" s="132">
        <f>H317*F317</f>
        <v>0</v>
      </c>
      <c r="L317" s="133">
        <f t="shared" ref="L317:L328" si="45">I317*F317</f>
        <v>0</v>
      </c>
    </row>
    <row r="318" spans="1:12">
      <c r="A318" s="128" t="str">
        <f>'Obra Civil'!A330</f>
        <v>19.3.2</v>
      </c>
      <c r="B318" s="271" t="str">
        <f>'Obra Civil'!B330</f>
        <v>Cordoalha de cobre nu 50 mm2</v>
      </c>
      <c r="C318" s="272"/>
      <c r="D318" s="273"/>
      <c r="E318" s="129" t="str">
        <f>'Obra Civil'!C330</f>
        <v>m</v>
      </c>
      <c r="F318" s="130">
        <f>'Obra Civil'!G330</f>
        <v>34.25</v>
      </c>
      <c r="G318" s="131">
        <f>'Obra Civil'!D330</f>
        <v>168</v>
      </c>
      <c r="H318" s="132">
        <v>0</v>
      </c>
      <c r="I318" s="132">
        <v>0</v>
      </c>
      <c r="J318" s="132">
        <f>F318*G318</f>
        <v>5754</v>
      </c>
      <c r="K318" s="132">
        <f>H318*F318</f>
        <v>0</v>
      </c>
      <c r="L318" s="133">
        <f t="shared" si="45"/>
        <v>0</v>
      </c>
    </row>
    <row r="319" spans="1:12" ht="14.25" customHeight="1">
      <c r="A319" s="128" t="str">
        <f>'Obra Civil'!A331</f>
        <v>19.3.3</v>
      </c>
      <c r="B319" s="271" t="str">
        <f>'Obra Civil'!B331</f>
        <v>Caixa de inspeção, PVC de 12", com tampa de aço galvanizado,conforme detalhe no projeto</v>
      </c>
      <c r="C319" s="272"/>
      <c r="D319" s="273"/>
      <c r="E319" s="129" t="str">
        <f>'Obra Civil'!C331</f>
        <v>un</v>
      </c>
      <c r="F319" s="130">
        <f>'Obra Civil'!G331</f>
        <v>28.74</v>
      </c>
      <c r="G319" s="131">
        <f>'Obra Civil'!D331</f>
        <v>5</v>
      </c>
      <c r="H319" s="132">
        <v>0</v>
      </c>
      <c r="I319" s="132">
        <v>0</v>
      </c>
      <c r="J319" s="132">
        <f>F319*G319</f>
        <v>143.69999999999999</v>
      </c>
      <c r="K319" s="132">
        <f>H319*F319</f>
        <v>0</v>
      </c>
      <c r="L319" s="133">
        <f t="shared" si="45"/>
        <v>0</v>
      </c>
    </row>
    <row r="320" spans="1:12">
      <c r="A320" s="128" t="str">
        <f>'Obra Civil'!A332</f>
        <v>19.3.4</v>
      </c>
      <c r="B320" s="271" t="str">
        <f>'Obra Civil'!B332</f>
        <v>Conector  de bronze para haste de 5/8" e cabo de 50 mm²</v>
      </c>
      <c r="C320" s="272"/>
      <c r="D320" s="273"/>
      <c r="E320" s="129" t="str">
        <f>'Obra Civil'!C332</f>
        <v>un</v>
      </c>
      <c r="F320" s="130">
        <f>'Obra Civil'!G332</f>
        <v>10.130000000000001</v>
      </c>
      <c r="G320" s="131">
        <f>'Obra Civil'!D332</f>
        <v>19</v>
      </c>
      <c r="H320" s="132">
        <v>0</v>
      </c>
      <c r="I320" s="132">
        <v>0</v>
      </c>
      <c r="J320" s="132">
        <f>F320*G320</f>
        <v>192.47000000000003</v>
      </c>
      <c r="K320" s="132">
        <f>H320*F320</f>
        <v>0</v>
      </c>
      <c r="L320" s="133">
        <f t="shared" si="45"/>
        <v>0</v>
      </c>
    </row>
    <row r="321" spans="1:15">
      <c r="A321" s="128" t="str">
        <f>'Obra Civil'!A333</f>
        <v>19.3.5</v>
      </c>
      <c r="B321" s="271" t="str">
        <f>'Obra Civil'!B333</f>
        <v>Tela para equipotencialização em inox 300mm x 1,4mm para casa de gás</v>
      </c>
      <c r="C321" s="272"/>
      <c r="D321" s="273"/>
      <c r="E321" s="129" t="str">
        <f>'Obra Civil'!C333</f>
        <v>m</v>
      </c>
      <c r="F321" s="130">
        <f>'Obra Civil'!G333</f>
        <v>78.599999999999994</v>
      </c>
      <c r="G321" s="131">
        <f>'Obra Civil'!D333</f>
        <v>1.9</v>
      </c>
      <c r="H321" s="132">
        <v>0</v>
      </c>
      <c r="I321" s="132">
        <v>0</v>
      </c>
      <c r="J321" s="132">
        <f>F321*G321</f>
        <v>149.33999999999997</v>
      </c>
      <c r="K321" s="132">
        <f>H321*F321</f>
        <v>0</v>
      </c>
      <c r="L321" s="133">
        <f t="shared" si="45"/>
        <v>0</v>
      </c>
    </row>
    <row r="322" spans="1:15">
      <c r="A322" s="143" t="str">
        <f>'Obra Civil'!A335</f>
        <v>20.0</v>
      </c>
      <c r="B322" s="268" t="str">
        <f>'Obra Civil'!B335</f>
        <v>SERVIÇOS DIVERSOS</v>
      </c>
      <c r="C322" s="269"/>
      <c r="D322" s="270"/>
      <c r="E322" s="146"/>
      <c r="F322" s="147"/>
      <c r="G322" s="148"/>
      <c r="H322" s="149"/>
      <c r="I322" s="149"/>
      <c r="J322" s="149"/>
      <c r="K322" s="149"/>
      <c r="L322" s="150">
        <f t="shared" si="45"/>
        <v>0</v>
      </c>
    </row>
    <row r="323" spans="1:15">
      <c r="A323" s="128" t="str">
        <f>'Obra Civil'!A336</f>
        <v>20.1.1</v>
      </c>
      <c r="B323" s="271" t="str">
        <f>'Obra Civil'!B336</f>
        <v>Grama - fornecimento e plantio (inclusive camada de terra vegetal - 3,0 cm)</v>
      </c>
      <c r="C323" s="272"/>
      <c r="D323" s="273"/>
      <c r="E323" s="129" t="str">
        <f>'Obra Civil'!C336</f>
        <v>m²</v>
      </c>
      <c r="F323" s="130">
        <f>'Obra Civil'!G336</f>
        <v>8.6300000000000008</v>
      </c>
      <c r="G323" s="131">
        <f>'Obra Civil'!D336</f>
        <v>400</v>
      </c>
      <c r="H323" s="132">
        <v>0</v>
      </c>
      <c r="I323" s="132">
        <v>0</v>
      </c>
      <c r="J323" s="132">
        <f>F323*G323</f>
        <v>3452.0000000000005</v>
      </c>
      <c r="K323" s="132">
        <f>H323*F323</f>
        <v>0</v>
      </c>
      <c r="L323" s="133">
        <f t="shared" si="45"/>
        <v>0</v>
      </c>
    </row>
    <row r="324" spans="1:15">
      <c r="A324" s="128" t="str">
        <f>'Obra Civil'!A337</f>
        <v>20.1.2</v>
      </c>
      <c r="B324" s="271" t="str">
        <f>'Obra Civil'!B337</f>
        <v>Banco em concreto armado tipo 1 (1,30x0,40m), conforme projeto</v>
      </c>
      <c r="C324" s="272"/>
      <c r="D324" s="273"/>
      <c r="E324" s="129" t="str">
        <f>'Obra Civil'!C337</f>
        <v>un</v>
      </c>
      <c r="F324" s="130">
        <f>'Obra Civil'!G337</f>
        <v>96.74</v>
      </c>
      <c r="G324" s="131">
        <f>'Obra Civil'!D337</f>
        <v>11</v>
      </c>
      <c r="H324" s="132">
        <v>0</v>
      </c>
      <c r="I324" s="132">
        <v>0</v>
      </c>
      <c r="J324" s="132">
        <f>F324*G324</f>
        <v>1064.1399999999999</v>
      </c>
      <c r="K324" s="132">
        <f>H324*F324</f>
        <v>0</v>
      </c>
      <c r="L324" s="133">
        <f t="shared" si="45"/>
        <v>0</v>
      </c>
    </row>
    <row r="325" spans="1:15">
      <c r="A325" s="128" t="str">
        <f>'Obra Civil'!A338</f>
        <v>20.1.3</v>
      </c>
      <c r="B325" s="271" t="str">
        <f>'Obra Civil'!B338</f>
        <v>Banco em concreto armado tipo 2 (2,80x0,40m), conforme projeto</v>
      </c>
      <c r="C325" s="272"/>
      <c r="D325" s="273"/>
      <c r="E325" s="129" t="str">
        <f>'Obra Civil'!C338</f>
        <v>un</v>
      </c>
      <c r="F325" s="130">
        <f>'Obra Civil'!G338</f>
        <v>201.44</v>
      </c>
      <c r="G325" s="131">
        <f>'Obra Civil'!D338</f>
        <v>5</v>
      </c>
      <c r="H325" s="132">
        <v>0</v>
      </c>
      <c r="I325" s="132">
        <v>0</v>
      </c>
      <c r="J325" s="132">
        <f>F325*G325</f>
        <v>1007.2</v>
      </c>
      <c r="K325" s="132">
        <f>H325*F325</f>
        <v>0</v>
      </c>
      <c r="L325" s="133">
        <f t="shared" si="45"/>
        <v>0</v>
      </c>
    </row>
    <row r="326" spans="1:15" ht="13.5" customHeight="1">
      <c r="A326" s="128" t="str">
        <f>'Obra Civil'!A339</f>
        <v>20.1.4</v>
      </c>
      <c r="B326" s="271" t="str">
        <f>'Obra Civil'!B339</f>
        <v>Mastros para bandeiras em tubo ferro galvanizado telescópico (alt= 7m (3mx2" + 4mx1 1/2")</v>
      </c>
      <c r="C326" s="272"/>
      <c r="D326" s="273"/>
      <c r="E326" s="129" t="str">
        <f>'Obra Civil'!C339</f>
        <v>un</v>
      </c>
      <c r="F326" s="130">
        <f>'Obra Civil'!G339</f>
        <v>243.18</v>
      </c>
      <c r="G326" s="131">
        <f>'Obra Civil'!D339</f>
        <v>3</v>
      </c>
      <c r="H326" s="132">
        <v>0</v>
      </c>
      <c r="I326" s="132">
        <v>0</v>
      </c>
      <c r="J326" s="132">
        <f>F326*G326</f>
        <v>729.54</v>
      </c>
      <c r="K326" s="132">
        <f>H326*F326</f>
        <v>0</v>
      </c>
      <c r="L326" s="133">
        <f t="shared" si="45"/>
        <v>0</v>
      </c>
    </row>
    <row r="327" spans="1:15">
      <c r="A327" s="143" t="str">
        <f>'Obra Civil'!A341</f>
        <v>21.0</v>
      </c>
      <c r="B327" s="268" t="str">
        <f>'Obra Civil'!B341</f>
        <v>SERVIÇOS FINAIS</v>
      </c>
      <c r="C327" s="269"/>
      <c r="D327" s="270"/>
      <c r="E327" s="146"/>
      <c r="F327" s="147"/>
      <c r="G327" s="148"/>
      <c r="H327" s="149"/>
      <c r="I327" s="149"/>
      <c r="J327" s="149"/>
      <c r="K327" s="149"/>
      <c r="L327" s="150">
        <f t="shared" si="45"/>
        <v>0</v>
      </c>
    </row>
    <row r="328" spans="1:15" ht="12" customHeight="1">
      <c r="A328" s="128" t="str">
        <f>'Obra Civil'!A342</f>
        <v>21.1.1</v>
      </c>
      <c r="B328" s="271" t="str">
        <f>'Obra Civil'!B342</f>
        <v>Limpeza final da obra</v>
      </c>
      <c r="C328" s="272"/>
      <c r="D328" s="273"/>
      <c r="E328" s="129" t="str">
        <f>'Obra Civil'!C342</f>
        <v>m²</v>
      </c>
      <c r="F328" s="130">
        <f>'Obra Civil'!G342</f>
        <v>1.1299999999999999</v>
      </c>
      <c r="G328" s="131">
        <f>'Obra Civil'!D342</f>
        <v>564.5</v>
      </c>
      <c r="H328" s="132">
        <v>0</v>
      </c>
      <c r="I328" s="132">
        <v>0</v>
      </c>
      <c r="J328" s="132">
        <f>F328*G328</f>
        <v>637.88499999999999</v>
      </c>
      <c r="K328" s="132">
        <f>H328*F328</f>
        <v>0</v>
      </c>
      <c r="L328" s="133">
        <f t="shared" si="45"/>
        <v>0</v>
      </c>
    </row>
    <row r="329" spans="1:15" ht="21" customHeight="1">
      <c r="A329" s="128"/>
      <c r="B329" s="294"/>
      <c r="C329" s="295"/>
      <c r="D329" s="296"/>
      <c r="E329" s="129"/>
      <c r="F329" s="130"/>
      <c r="G329" s="134"/>
      <c r="H329" s="134"/>
      <c r="I329" s="132"/>
      <c r="J329" s="132"/>
      <c r="K329" s="132"/>
      <c r="L329" s="133"/>
    </row>
    <row r="330" spans="1:15" ht="10.5" customHeight="1" thickBot="1">
      <c r="A330" s="135"/>
      <c r="B330" s="310"/>
      <c r="C330" s="311"/>
      <c r="D330" s="312"/>
      <c r="E330" s="126"/>
      <c r="F330" s="126"/>
      <c r="G330" s="126"/>
      <c r="H330" s="126"/>
      <c r="I330" s="126"/>
      <c r="J330" s="126"/>
      <c r="K330" s="126"/>
      <c r="L330" s="127"/>
    </row>
    <row r="331" spans="1:15" ht="13.5" thickBot="1">
      <c r="A331" s="313" t="s">
        <v>0</v>
      </c>
      <c r="B331" s="314"/>
      <c r="C331" s="314"/>
      <c r="D331" s="314"/>
      <c r="E331" s="315"/>
      <c r="F331" s="315"/>
      <c r="G331" s="315"/>
      <c r="H331" s="136"/>
      <c r="I331" s="136"/>
      <c r="J331" s="137">
        <f>SUM(J15:J329)</f>
        <v>657764.76730001613</v>
      </c>
      <c r="K331" s="137">
        <f>SUM(K15:K329)</f>
        <v>60343.137478739904</v>
      </c>
      <c r="L331" s="173">
        <f>SUM(L15:L330)+0.01</f>
        <v>459030.84950788988</v>
      </c>
      <c r="M331" s="142">
        <f>'B07'!M331+'B08'!K331</f>
        <v>459030.83950788993</v>
      </c>
      <c r="N331" s="174"/>
      <c r="O331" s="142"/>
    </row>
    <row r="332" spans="1:15" ht="49.5" customHeight="1">
      <c r="A332" s="316" t="s">
        <v>736</v>
      </c>
      <c r="B332" s="301"/>
      <c r="C332" s="301"/>
      <c r="E332" s="302"/>
      <c r="F332" s="302"/>
      <c r="G332" s="302"/>
      <c r="H332" s="302"/>
      <c r="J332" s="297"/>
      <c r="K332" s="297"/>
      <c r="L332" s="297"/>
      <c r="N332" s="174"/>
    </row>
    <row r="333" spans="1:15" ht="12" customHeight="1">
      <c r="A333" s="298" t="s">
        <v>694</v>
      </c>
      <c r="B333" s="298"/>
      <c r="C333" s="298"/>
      <c r="E333" s="299" t="s">
        <v>695</v>
      </c>
      <c r="F333" s="299"/>
      <c r="G333" s="299"/>
      <c r="H333" s="299"/>
      <c r="J333" s="300" t="s">
        <v>696</v>
      </c>
      <c r="K333" s="300"/>
      <c r="L333" s="300"/>
    </row>
    <row r="334" spans="1:15">
      <c r="E334" s="309" t="s">
        <v>708</v>
      </c>
      <c r="F334" s="309"/>
      <c r="G334" s="309"/>
      <c r="H334" s="309"/>
    </row>
    <row r="1045806" spans="2:12">
      <c r="B1045806" s="271">
        <f>'Obra Civil'!B1048570</f>
        <v>0</v>
      </c>
      <c r="C1045806" s="272"/>
      <c r="D1045806" s="273"/>
      <c r="E1045806" s="129">
        <f>'Obra Civil'!C1048570</f>
        <v>0</v>
      </c>
      <c r="F1045806" s="130">
        <f>'Obra Civil'!G1048570</f>
        <v>0</v>
      </c>
      <c r="G1045806" s="131" t="e">
        <f>'[2]Duque licitaddo'!#REF!</f>
        <v>#REF!</v>
      </c>
      <c r="H1045806" s="132">
        <v>0</v>
      </c>
      <c r="I1045806" s="132">
        <v>0</v>
      </c>
      <c r="J1045806" s="132" t="e">
        <f>F1045806*G1045806</f>
        <v>#REF!</v>
      </c>
      <c r="K1045806" s="132">
        <f>H1045806*F1045806</f>
        <v>0</v>
      </c>
      <c r="L1045806" s="133">
        <f>I1045806*F1045806</f>
        <v>0</v>
      </c>
    </row>
  </sheetData>
  <mergeCells count="358">
    <mergeCell ref="E334:H334"/>
    <mergeCell ref="B1045806:D1045806"/>
    <mergeCell ref="E331:G331"/>
    <mergeCell ref="A332:C332"/>
    <mergeCell ref="E332:H332"/>
    <mergeCell ref="J332:L332"/>
    <mergeCell ref="A333:C333"/>
    <mergeCell ref="E333:H333"/>
    <mergeCell ref="J333:L333"/>
    <mergeCell ref="B326:D326"/>
    <mergeCell ref="B327:D327"/>
    <mergeCell ref="B328:D328"/>
    <mergeCell ref="B329:D329"/>
    <mergeCell ref="B330:D330"/>
    <mergeCell ref="A331:D331"/>
    <mergeCell ref="B320:D320"/>
    <mergeCell ref="B321:D321"/>
    <mergeCell ref="B322:D322"/>
    <mergeCell ref="B323:D323"/>
    <mergeCell ref="B324:D324"/>
    <mergeCell ref="B325:D325"/>
    <mergeCell ref="B314:D314"/>
    <mergeCell ref="B315:D315"/>
    <mergeCell ref="B316:D316"/>
    <mergeCell ref="B317:D317"/>
    <mergeCell ref="B318:D318"/>
    <mergeCell ref="B319:D319"/>
    <mergeCell ref="B308:D308"/>
    <mergeCell ref="B309:D309"/>
    <mergeCell ref="B310:D310"/>
    <mergeCell ref="B311:D311"/>
    <mergeCell ref="B312:D312"/>
    <mergeCell ref="B313:D313"/>
    <mergeCell ref="B302:D302"/>
    <mergeCell ref="B303:D303"/>
    <mergeCell ref="B304:D304"/>
    <mergeCell ref="B305:D305"/>
    <mergeCell ref="B306:D306"/>
    <mergeCell ref="B307:D307"/>
    <mergeCell ref="B296:D296"/>
    <mergeCell ref="B297:D297"/>
    <mergeCell ref="B298:D298"/>
    <mergeCell ref="B299:D299"/>
    <mergeCell ref="B300:D300"/>
    <mergeCell ref="B301:D301"/>
    <mergeCell ref="B290:D290"/>
    <mergeCell ref="B291:D291"/>
    <mergeCell ref="B292:D292"/>
    <mergeCell ref="B293:D293"/>
    <mergeCell ref="B294:D294"/>
    <mergeCell ref="B295:D295"/>
    <mergeCell ref="B284:D284"/>
    <mergeCell ref="B285:D285"/>
    <mergeCell ref="B286:D286"/>
    <mergeCell ref="B287:D287"/>
    <mergeCell ref="B288:D288"/>
    <mergeCell ref="B289:D289"/>
    <mergeCell ref="B278:D278"/>
    <mergeCell ref="B279:D279"/>
    <mergeCell ref="B280:D280"/>
    <mergeCell ref="B281:D281"/>
    <mergeCell ref="B282:D282"/>
    <mergeCell ref="B283:D283"/>
    <mergeCell ref="B272:D272"/>
    <mergeCell ref="B273:D273"/>
    <mergeCell ref="B274:D274"/>
    <mergeCell ref="B275:D275"/>
    <mergeCell ref="B276:D276"/>
    <mergeCell ref="B277:D277"/>
    <mergeCell ref="B266:D266"/>
    <mergeCell ref="B267:D267"/>
    <mergeCell ref="B268:D268"/>
    <mergeCell ref="B269:D269"/>
    <mergeCell ref="B270:D270"/>
    <mergeCell ref="B271:D271"/>
    <mergeCell ref="B260:D260"/>
    <mergeCell ref="B261:D261"/>
    <mergeCell ref="B262:D262"/>
    <mergeCell ref="B263:D263"/>
    <mergeCell ref="B264:D264"/>
    <mergeCell ref="B265:D265"/>
    <mergeCell ref="B254:D254"/>
    <mergeCell ref="B255:D255"/>
    <mergeCell ref="B256:D256"/>
    <mergeCell ref="B257:D257"/>
    <mergeCell ref="B258:D258"/>
    <mergeCell ref="B259:D259"/>
    <mergeCell ref="B248:D248"/>
    <mergeCell ref="B249:D249"/>
    <mergeCell ref="B250:D250"/>
    <mergeCell ref="B251:D251"/>
    <mergeCell ref="B252:D252"/>
    <mergeCell ref="B253:D253"/>
    <mergeCell ref="B242:D242"/>
    <mergeCell ref="B243:D243"/>
    <mergeCell ref="B244:D244"/>
    <mergeCell ref="B245:D245"/>
    <mergeCell ref="B246:D246"/>
    <mergeCell ref="B247:D247"/>
    <mergeCell ref="B236:D236"/>
    <mergeCell ref="B237:D237"/>
    <mergeCell ref="B238:D238"/>
    <mergeCell ref="B239:D239"/>
    <mergeCell ref="B240:D240"/>
    <mergeCell ref="B241:D241"/>
    <mergeCell ref="B230:D230"/>
    <mergeCell ref="B231:D231"/>
    <mergeCell ref="B232:D232"/>
    <mergeCell ref="B233:D233"/>
    <mergeCell ref="B234:D234"/>
    <mergeCell ref="B235:D235"/>
    <mergeCell ref="B224:D224"/>
    <mergeCell ref="B225:D225"/>
    <mergeCell ref="B226:D226"/>
    <mergeCell ref="B227:D227"/>
    <mergeCell ref="B228:D228"/>
    <mergeCell ref="B229:D229"/>
    <mergeCell ref="B218:D218"/>
    <mergeCell ref="B219:D219"/>
    <mergeCell ref="B220:D220"/>
    <mergeCell ref="B221:D221"/>
    <mergeCell ref="B222:D222"/>
    <mergeCell ref="B223:D223"/>
    <mergeCell ref="B212:D212"/>
    <mergeCell ref="B213:D213"/>
    <mergeCell ref="B214:D214"/>
    <mergeCell ref="B215:D215"/>
    <mergeCell ref="B216:D216"/>
    <mergeCell ref="B217:D217"/>
    <mergeCell ref="B206:D206"/>
    <mergeCell ref="B207:D207"/>
    <mergeCell ref="B208:D208"/>
    <mergeCell ref="B209:D209"/>
    <mergeCell ref="B210:D210"/>
    <mergeCell ref="B211:D211"/>
    <mergeCell ref="B200:D200"/>
    <mergeCell ref="B201:D201"/>
    <mergeCell ref="B202:D202"/>
    <mergeCell ref="B203:D203"/>
    <mergeCell ref="B204:D204"/>
    <mergeCell ref="B205:D205"/>
    <mergeCell ref="B194:D194"/>
    <mergeCell ref="B195:D195"/>
    <mergeCell ref="B196:D196"/>
    <mergeCell ref="B197:D197"/>
    <mergeCell ref="B198:D198"/>
    <mergeCell ref="B199:D199"/>
    <mergeCell ref="B188:D188"/>
    <mergeCell ref="B189:D189"/>
    <mergeCell ref="B190:D190"/>
    <mergeCell ref="B191:D191"/>
    <mergeCell ref="B192:D192"/>
    <mergeCell ref="B193:D193"/>
    <mergeCell ref="B182:D182"/>
    <mergeCell ref="B183:D183"/>
    <mergeCell ref="B184:D184"/>
    <mergeCell ref="B185:D185"/>
    <mergeCell ref="B186:D186"/>
    <mergeCell ref="B187:D187"/>
    <mergeCell ref="B176:D176"/>
    <mergeCell ref="B177:D177"/>
    <mergeCell ref="B178:D178"/>
    <mergeCell ref="B179:D179"/>
    <mergeCell ref="B180:D180"/>
    <mergeCell ref="B181:D181"/>
    <mergeCell ref="B170:D170"/>
    <mergeCell ref="B171:D171"/>
    <mergeCell ref="B172:D172"/>
    <mergeCell ref="B173:D173"/>
    <mergeCell ref="B174:D174"/>
    <mergeCell ref="B175:D175"/>
    <mergeCell ref="B164:D164"/>
    <mergeCell ref="B165:D165"/>
    <mergeCell ref="B166:D166"/>
    <mergeCell ref="B167:D167"/>
    <mergeCell ref="B168:D168"/>
    <mergeCell ref="B169:D169"/>
    <mergeCell ref="B158:D158"/>
    <mergeCell ref="B159:D159"/>
    <mergeCell ref="B160:D160"/>
    <mergeCell ref="B161:D161"/>
    <mergeCell ref="B162:D162"/>
    <mergeCell ref="B163:D163"/>
    <mergeCell ref="B152:D152"/>
    <mergeCell ref="B153:D153"/>
    <mergeCell ref="B154:D154"/>
    <mergeCell ref="B155:D155"/>
    <mergeCell ref="B156:D156"/>
    <mergeCell ref="B157:D157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34:D134"/>
    <mergeCell ref="B135:D135"/>
    <mergeCell ref="B136:D136"/>
    <mergeCell ref="B137:D137"/>
    <mergeCell ref="B138:D138"/>
    <mergeCell ref="B139:D139"/>
    <mergeCell ref="B128:D128"/>
    <mergeCell ref="B129:D129"/>
    <mergeCell ref="B130:D130"/>
    <mergeCell ref="B131:D131"/>
    <mergeCell ref="B132:D132"/>
    <mergeCell ref="B133:D133"/>
    <mergeCell ref="B122:D122"/>
    <mergeCell ref="B123:D123"/>
    <mergeCell ref="B124:D124"/>
    <mergeCell ref="B125:D125"/>
    <mergeCell ref="B126:D126"/>
    <mergeCell ref="B127:D127"/>
    <mergeCell ref="B116:D116"/>
    <mergeCell ref="B117:D117"/>
    <mergeCell ref="B118:D118"/>
    <mergeCell ref="B119:D119"/>
    <mergeCell ref="B120:D120"/>
    <mergeCell ref="B121:D121"/>
    <mergeCell ref="B110:D110"/>
    <mergeCell ref="B111:D111"/>
    <mergeCell ref="B112:D112"/>
    <mergeCell ref="B113:D113"/>
    <mergeCell ref="B114:D114"/>
    <mergeCell ref="B115:D115"/>
    <mergeCell ref="B104:D104"/>
    <mergeCell ref="B105:D105"/>
    <mergeCell ref="B106:D106"/>
    <mergeCell ref="B107:D107"/>
    <mergeCell ref="B108:D108"/>
    <mergeCell ref="B109:D109"/>
    <mergeCell ref="B98:D98"/>
    <mergeCell ref="B99:D99"/>
    <mergeCell ref="B100:D100"/>
    <mergeCell ref="B101:D101"/>
    <mergeCell ref="B102:D102"/>
    <mergeCell ref="B103:D103"/>
    <mergeCell ref="B92:D92"/>
    <mergeCell ref="B93:D93"/>
    <mergeCell ref="B94:D94"/>
    <mergeCell ref="B95:D95"/>
    <mergeCell ref="B96:D96"/>
    <mergeCell ref="B97:D97"/>
    <mergeCell ref="B86:D86"/>
    <mergeCell ref="B87:D87"/>
    <mergeCell ref="B88:D88"/>
    <mergeCell ref="B89:D89"/>
    <mergeCell ref="B90:D90"/>
    <mergeCell ref="B91:D91"/>
    <mergeCell ref="B80:D80"/>
    <mergeCell ref="B81:D81"/>
    <mergeCell ref="B82:D82"/>
    <mergeCell ref="B83:D83"/>
    <mergeCell ref="B84:D84"/>
    <mergeCell ref="B85:D85"/>
    <mergeCell ref="B74:D74"/>
    <mergeCell ref="B75:D75"/>
    <mergeCell ref="B76:D76"/>
    <mergeCell ref="B77:D77"/>
    <mergeCell ref="B78:D78"/>
    <mergeCell ref="B79:D79"/>
    <mergeCell ref="B68:D68"/>
    <mergeCell ref="B69:D69"/>
    <mergeCell ref="B70:D70"/>
    <mergeCell ref="B71:D71"/>
    <mergeCell ref="B72:D72"/>
    <mergeCell ref="B73:D73"/>
    <mergeCell ref="B62:D62"/>
    <mergeCell ref="B63:D63"/>
    <mergeCell ref="B64:D64"/>
    <mergeCell ref="B65:D65"/>
    <mergeCell ref="B66:D66"/>
    <mergeCell ref="B67:D67"/>
    <mergeCell ref="B56:D56"/>
    <mergeCell ref="B57:D57"/>
    <mergeCell ref="B58:D58"/>
    <mergeCell ref="B59:D59"/>
    <mergeCell ref="B60:D60"/>
    <mergeCell ref="B61:D61"/>
    <mergeCell ref="B50:D50"/>
    <mergeCell ref="B51:D51"/>
    <mergeCell ref="B52:D52"/>
    <mergeCell ref="B53:D53"/>
    <mergeCell ref="B54:D54"/>
    <mergeCell ref="B55:D55"/>
    <mergeCell ref="B44:D44"/>
    <mergeCell ref="B45:D45"/>
    <mergeCell ref="B46:D46"/>
    <mergeCell ref="B47:D47"/>
    <mergeCell ref="B48:D48"/>
    <mergeCell ref="B49:D49"/>
    <mergeCell ref="B38:D38"/>
    <mergeCell ref="B39:D39"/>
    <mergeCell ref="B40:D40"/>
    <mergeCell ref="B41:D41"/>
    <mergeCell ref="B42:D42"/>
    <mergeCell ref="B43:D43"/>
    <mergeCell ref="B32:D32"/>
    <mergeCell ref="B33:D33"/>
    <mergeCell ref="B34:D34"/>
    <mergeCell ref="B35:D35"/>
    <mergeCell ref="B36:D36"/>
    <mergeCell ref="B37:D37"/>
    <mergeCell ref="B26:D26"/>
    <mergeCell ref="B27:D27"/>
    <mergeCell ref="B28:D28"/>
    <mergeCell ref="B29:D29"/>
    <mergeCell ref="B30:D30"/>
    <mergeCell ref="B31:D31"/>
    <mergeCell ref="B20:D20"/>
    <mergeCell ref="B21:D21"/>
    <mergeCell ref="B22:D22"/>
    <mergeCell ref="B23:D23"/>
    <mergeCell ref="B24:D24"/>
    <mergeCell ref="B25:D25"/>
    <mergeCell ref="B14:D14"/>
    <mergeCell ref="B15:D15"/>
    <mergeCell ref="B16:D16"/>
    <mergeCell ref="B17:D17"/>
    <mergeCell ref="B18:D18"/>
    <mergeCell ref="B19:D19"/>
    <mergeCell ref="A11:L11"/>
    <mergeCell ref="A12:A13"/>
    <mergeCell ref="B12:D13"/>
    <mergeCell ref="E12:F12"/>
    <mergeCell ref="G12:I12"/>
    <mergeCell ref="J12:L12"/>
    <mergeCell ref="A8:D8"/>
    <mergeCell ref="E8:F8"/>
    <mergeCell ref="G8:H8"/>
    <mergeCell ref="I8:J8"/>
    <mergeCell ref="K8:L8"/>
    <mergeCell ref="A9:D9"/>
    <mergeCell ref="E9:F9"/>
    <mergeCell ref="G9:H9"/>
    <mergeCell ref="I9:J9"/>
    <mergeCell ref="K9:L9"/>
    <mergeCell ref="A5:D5"/>
    <mergeCell ref="E5:H5"/>
    <mergeCell ref="I5:J5"/>
    <mergeCell ref="K5:L5"/>
    <mergeCell ref="A6:D6"/>
    <mergeCell ref="E6:H6"/>
    <mergeCell ref="I6:J6"/>
    <mergeCell ref="K6:L6"/>
    <mergeCell ref="A1:L2"/>
    <mergeCell ref="A3:C3"/>
    <mergeCell ref="D3:G3"/>
    <mergeCell ref="H3:L3"/>
    <mergeCell ref="A4:C4"/>
    <mergeCell ref="D4:G4"/>
    <mergeCell ref="H4:L4"/>
  </mergeCells>
  <pageMargins left="0.19685039370078741" right="0.19685039370078741" top="0.78740157480314965" bottom="0.59055118110236227" header="0.11811023622047245" footer="0.11811023622047245"/>
  <pageSetup scale="90" orientation="landscape" r:id="rId1"/>
  <headerFooter alignWithMargins="0"/>
  <rowBreaks count="3" manualBreakCount="3">
    <brk id="40" max="16383" man="1"/>
    <brk id="72" max="16383" man="1"/>
    <brk id="11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28</vt:i4>
      </vt:variant>
    </vt:vector>
  </HeadingPairs>
  <TitlesOfParts>
    <vt:vector size="43" baseType="lpstr">
      <vt:lpstr>Obra Civil</vt:lpstr>
      <vt:lpstr>B01</vt:lpstr>
      <vt:lpstr>B02</vt:lpstr>
      <vt:lpstr>B03</vt:lpstr>
      <vt:lpstr>B04</vt:lpstr>
      <vt:lpstr>B0 5</vt:lpstr>
      <vt:lpstr>B06</vt:lpstr>
      <vt:lpstr>B07</vt:lpstr>
      <vt:lpstr>B08</vt:lpstr>
      <vt:lpstr>B09</vt:lpstr>
      <vt:lpstr>B10</vt:lpstr>
      <vt:lpstr>B11</vt:lpstr>
      <vt:lpstr>Plan1</vt:lpstr>
      <vt:lpstr>Obra Civil 2ª etapa</vt:lpstr>
      <vt:lpstr>Obra Civil 2ª etp. Valores Anti</vt:lpstr>
      <vt:lpstr>'B0 5'!_Toc167092222</vt:lpstr>
      <vt:lpstr>'B01'!_Toc167092222</vt:lpstr>
      <vt:lpstr>'B02'!_Toc167092222</vt:lpstr>
      <vt:lpstr>'B03'!_Toc167092222</vt:lpstr>
      <vt:lpstr>'B04'!_Toc167092222</vt:lpstr>
      <vt:lpstr>'B06'!_Toc167092222</vt:lpstr>
      <vt:lpstr>'B07'!_Toc167092222</vt:lpstr>
      <vt:lpstr>'B08'!_Toc167092222</vt:lpstr>
      <vt:lpstr>'B09'!_Toc167092222</vt:lpstr>
      <vt:lpstr>'B10'!_Toc167092222</vt:lpstr>
      <vt:lpstr>'B11'!_Toc167092222</vt:lpstr>
      <vt:lpstr>'B0 5'!Area_de_impressao</vt:lpstr>
      <vt:lpstr>'B01'!Area_de_impressao</vt:lpstr>
      <vt:lpstr>'B02'!Area_de_impressao</vt:lpstr>
      <vt:lpstr>'B03'!Area_de_impressao</vt:lpstr>
      <vt:lpstr>'B04'!Area_de_impressao</vt:lpstr>
      <vt:lpstr>'B06'!Area_de_impressao</vt:lpstr>
      <vt:lpstr>'B07'!Area_de_impressao</vt:lpstr>
      <vt:lpstr>'B08'!Area_de_impressao</vt:lpstr>
      <vt:lpstr>'B09'!Area_de_impressao</vt:lpstr>
      <vt:lpstr>'B10'!Area_de_impressao</vt:lpstr>
      <vt:lpstr>'B11'!Area_de_impressao</vt:lpstr>
      <vt:lpstr>'Obra Civil'!Area_de_impressao</vt:lpstr>
      <vt:lpstr>'Obra Civil 2ª etapa'!Area_de_impressao</vt:lpstr>
      <vt:lpstr>'Obra Civil 2ª etp. Valores Anti'!Area_de_impressao</vt:lpstr>
      <vt:lpstr>'Obra Civil'!Titulos_de_impressao</vt:lpstr>
      <vt:lpstr>'Obra Civil 2ª etapa'!Titulos_de_impressao</vt:lpstr>
      <vt:lpstr>'Obra Civil 2ª etp. Valores Anti'!Titulos_de_impressao</vt:lpstr>
    </vt:vector>
  </TitlesOfParts>
  <Company>OEM Preinstall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Unregistered</dc:creator>
  <cp:lastModifiedBy>Admin</cp:lastModifiedBy>
  <cp:lastPrinted>2013-07-05T14:04:30Z</cp:lastPrinted>
  <dcterms:created xsi:type="dcterms:W3CDTF">2000-10-30T16:45:18Z</dcterms:created>
  <dcterms:modified xsi:type="dcterms:W3CDTF">2013-07-23T19:29:23Z</dcterms:modified>
</cp:coreProperties>
</file>